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ian.baran\Desktop\KC RTVS BB J. M. MURGAŠA - ZMENA č.1\"/>
    </mc:Choice>
  </mc:AlternateContent>
  <bookViews>
    <workbookView xWindow="0" yWindow="0" windowWidth="28770" windowHeight="10395" firstSheet="5" activeTab="6"/>
  </bookViews>
  <sheets>
    <sheet name="Rekapitulácia stavby" sheetId="1" r:id="rId1"/>
    <sheet name="SO02.01 - SO02.01  Rekonš..." sheetId="2" r:id="rId2"/>
    <sheet name="SO02.02 - SO02.02  Rekonš..." sheetId="3" r:id="rId3"/>
    <sheet name="SO02.03 - SO02.03  Rekonš..." sheetId="4" r:id="rId4"/>
    <sheet name="SO02.04 - SO02.04  Rekonš..." sheetId="5" r:id="rId5"/>
    <sheet name="SO01.01 - SO01.01  Rekonš..." sheetId="6" r:id="rId6"/>
    <sheet name="SO01.02 - SO01.02  Rekonš..." sheetId="7" r:id="rId7"/>
    <sheet name="SO01.03.1 - SO01.03.1  Re..." sheetId="8" r:id="rId8"/>
    <sheet name="SO01.03.2 - SO01.03.2  Re..." sheetId="9" r:id="rId9"/>
    <sheet name="SO01.03.3 - SO01.03.3  Re..." sheetId="10" r:id="rId10"/>
    <sheet name="SO01.03.4 - SO01.03.4  Re..." sheetId="11" r:id="rId11"/>
    <sheet name="SO01.03.5 - SO01.03.5  Re..." sheetId="12" r:id="rId12"/>
    <sheet name="SO01.04 - SO01.04  Rekonš..." sheetId="13" r:id="rId13"/>
    <sheet name="SO01.05 - SO01.05  Rekonš..." sheetId="14" r:id="rId14"/>
    <sheet name="SO01.06 - SO01.06. Rekonš..." sheetId="15" r:id="rId15"/>
    <sheet name="SO01.07 - SO01.07  Rekonš..." sheetId="16" r:id="rId16"/>
    <sheet name="SO01.09 - SO01.07  Rekonš..." sheetId="17" r:id="rId17"/>
  </sheets>
  <definedNames>
    <definedName name="_xlnm._FilterDatabase" localSheetId="5" hidden="1">'SO01.01 - SO01.01  Rekonš...'!$C$150:$K$1445</definedName>
    <definedName name="_xlnm._FilterDatabase" localSheetId="6" hidden="1">'SO01.02 - SO01.02  Rekonš...'!$C$125:$K$322</definedName>
    <definedName name="_xlnm._FilterDatabase" localSheetId="7" hidden="1">'SO01.03.1 - SO01.03.1  Re...'!$C$121:$K$146</definedName>
    <definedName name="_xlnm._FilterDatabase" localSheetId="8" hidden="1">'SO01.03.2 - SO01.03.2  Re...'!$C$122:$K$173</definedName>
    <definedName name="_xlnm._FilterDatabase" localSheetId="9" hidden="1">'SO01.03.3 - SO01.03.3  Re...'!$C$121:$K$144</definedName>
    <definedName name="_xlnm._FilterDatabase" localSheetId="10" hidden="1">'SO01.03.4 - SO01.03.4  Re...'!$C$121:$K$158</definedName>
    <definedName name="_xlnm._FilterDatabase" localSheetId="11" hidden="1">'SO01.03.5 - SO01.03.5  Re...'!$C$121:$K$152</definedName>
    <definedName name="_xlnm._FilterDatabase" localSheetId="12" hidden="1">'SO01.04 - SO01.04  Rekonš...'!$C$124:$K$238</definedName>
    <definedName name="_xlnm._FilterDatabase" localSheetId="13" hidden="1">'SO01.05 - SO01.05  Rekonš...'!$C$126:$K$285</definedName>
    <definedName name="_xlnm._FilterDatabase" localSheetId="14" hidden="1">'SO01.06 - SO01.06. Rekonš...'!$C$124:$K$234</definedName>
    <definedName name="_xlnm._FilterDatabase" localSheetId="15" hidden="1">'SO01.07 - SO01.07  Rekonš...'!$C$129:$K$185</definedName>
    <definedName name="_xlnm._FilterDatabase" localSheetId="16" hidden="1">'SO01.09 - SO01.07  Rekonš...'!$C$129:$K$267</definedName>
    <definedName name="_xlnm._FilterDatabase" localSheetId="1" hidden="1">'SO02.01 - SO02.01  Rekonš...'!$C$131:$K$327</definedName>
    <definedName name="_xlnm._FilterDatabase" localSheetId="2" hidden="1">'SO02.02 - SO02.02  Rekonš...'!$C$122:$K$144</definedName>
    <definedName name="_xlnm._FilterDatabase" localSheetId="3" hidden="1">'SO02.03 - SO02.03  Rekonš...'!$C$122:$K$133</definedName>
    <definedName name="_xlnm._FilterDatabase" localSheetId="4" hidden="1">'SO02.04 - SO02.04  Rekonš...'!$C$124:$K$153</definedName>
    <definedName name="_xlnm.Print_Titles" localSheetId="0">'Rekapitulácia stavby'!$92:$92</definedName>
    <definedName name="_xlnm.Print_Titles" localSheetId="5">'SO01.01 - SO01.01  Rekonš...'!$150:$150</definedName>
    <definedName name="_xlnm.Print_Titles" localSheetId="6">'SO01.02 - SO01.02  Rekonš...'!$125:$125</definedName>
    <definedName name="_xlnm.Print_Titles" localSheetId="7">'SO01.03.1 - SO01.03.1  Re...'!$121:$121</definedName>
    <definedName name="_xlnm.Print_Titles" localSheetId="8">'SO01.03.2 - SO01.03.2  Re...'!$122:$122</definedName>
    <definedName name="_xlnm.Print_Titles" localSheetId="9">'SO01.03.3 - SO01.03.3  Re...'!$121:$121</definedName>
    <definedName name="_xlnm.Print_Titles" localSheetId="10">'SO01.03.4 - SO01.03.4  Re...'!$121:$121</definedName>
    <definedName name="_xlnm.Print_Titles" localSheetId="11">'SO01.03.5 - SO01.03.5  Re...'!$121:$121</definedName>
    <definedName name="_xlnm.Print_Titles" localSheetId="12">'SO01.04 - SO01.04  Rekonš...'!$124:$124</definedName>
    <definedName name="_xlnm.Print_Titles" localSheetId="13">'SO01.05 - SO01.05  Rekonš...'!$126:$126</definedName>
    <definedName name="_xlnm.Print_Titles" localSheetId="14">'SO01.06 - SO01.06. Rekonš...'!$124:$124</definedName>
    <definedName name="_xlnm.Print_Titles" localSheetId="15">'SO01.07 - SO01.07  Rekonš...'!$129:$129</definedName>
    <definedName name="_xlnm.Print_Titles" localSheetId="16">'SO01.09 - SO01.07  Rekonš...'!$129:$129</definedName>
    <definedName name="_xlnm.Print_Titles" localSheetId="1">'SO02.01 - SO02.01  Rekonš...'!$131:$131</definedName>
    <definedName name="_xlnm.Print_Titles" localSheetId="2">'SO02.02 - SO02.02  Rekonš...'!$122:$122</definedName>
    <definedName name="_xlnm.Print_Titles" localSheetId="3">'SO02.03 - SO02.03  Rekonš...'!$122:$122</definedName>
    <definedName name="_xlnm.Print_Titles" localSheetId="4">'SO02.04 - SO02.04  Rekonš...'!$124:$124</definedName>
    <definedName name="_xlnm.Print_Area" localSheetId="0">'Rekapitulácia stavby'!$D$4:$AO$76,'Rekapitulácia stavby'!$C$82:$AQ$113</definedName>
    <definedName name="_xlnm.Print_Area" localSheetId="5">'SO01.01 - SO01.01  Rekonš...'!$C$4:$J$76,'SO01.01 - SO01.01  Rekonš...'!$C$82:$J$130,'SO01.01 - SO01.01  Rekonš...'!$C$136:$J$1445</definedName>
    <definedName name="_xlnm.Print_Area" localSheetId="6">'SO01.02 - SO01.02  Rekonš...'!$C$4:$J$76,'SO01.02 - SO01.02  Rekonš...'!$C$82:$J$105,'SO01.02 - SO01.02  Rekonš...'!$C$111:$J$322</definedName>
    <definedName name="_xlnm.Print_Area" localSheetId="7">'SO01.03.1 - SO01.03.1  Re...'!$C$4:$J$76,'SO01.03.1 - SO01.03.1  Re...'!$C$82:$J$101,'SO01.03.1 - SO01.03.1  Re...'!$C$107:$J$146</definedName>
    <definedName name="_xlnm.Print_Area" localSheetId="8">'SO01.03.2 - SO01.03.2  Re...'!$C$4:$J$76,'SO01.03.2 - SO01.03.2  Re...'!$C$82:$J$102,'SO01.03.2 - SO01.03.2  Re...'!$C$108:$J$173</definedName>
    <definedName name="_xlnm.Print_Area" localSheetId="9">'SO01.03.3 - SO01.03.3  Re...'!$C$4:$J$76,'SO01.03.3 - SO01.03.3  Re...'!$C$82:$J$101,'SO01.03.3 - SO01.03.3  Re...'!$C$107:$J$144</definedName>
    <definedName name="_xlnm.Print_Area" localSheetId="10">'SO01.03.4 - SO01.03.4  Re...'!$C$4:$J$76,'SO01.03.4 - SO01.03.4  Re...'!$C$82:$J$101,'SO01.03.4 - SO01.03.4  Re...'!$C$107:$J$158</definedName>
    <definedName name="_xlnm.Print_Area" localSheetId="11">'SO01.03.5 - SO01.03.5  Re...'!$C$4:$J$76,'SO01.03.5 - SO01.03.5  Re...'!$C$82:$J$101,'SO01.03.5 - SO01.03.5  Re...'!$C$107:$J$152</definedName>
    <definedName name="_xlnm.Print_Area" localSheetId="12">'SO01.04 - SO01.04  Rekonš...'!$C$4:$J$76,'SO01.04 - SO01.04  Rekonš...'!$C$82:$J$104,'SO01.04 - SO01.04  Rekonš...'!$C$110:$J$238</definedName>
    <definedName name="_xlnm.Print_Area" localSheetId="13">'SO01.05 - SO01.05  Rekonš...'!$C$4:$J$76,'SO01.05 - SO01.05  Rekonš...'!$C$82:$J$106,'SO01.05 - SO01.05  Rekonš...'!$C$112:$J$285</definedName>
    <definedName name="_xlnm.Print_Area" localSheetId="14">'SO01.06 - SO01.06. Rekonš...'!$C$4:$J$76,'SO01.06 - SO01.06. Rekonš...'!$C$82:$J$104,'SO01.06 - SO01.06. Rekonš...'!$C$110:$J$234</definedName>
    <definedName name="_xlnm.Print_Area" localSheetId="15">'SO01.07 - SO01.07  Rekonš...'!$C$4:$J$76,'SO01.07 - SO01.07  Rekonš...'!$C$82:$J$109,'SO01.07 - SO01.07  Rekonš...'!$C$115:$J$185</definedName>
    <definedName name="_xlnm.Print_Area" localSheetId="16">'SO01.09 - SO01.07  Rekonš...'!$C$4:$J$76,'SO01.09 - SO01.07  Rekonš...'!$C$82:$J$109,'SO01.09 - SO01.07  Rekonš...'!$C$115:$J$267</definedName>
    <definedName name="_xlnm.Print_Area" localSheetId="1">'SO02.01 - SO02.01  Rekonš...'!$C$4:$J$76,'SO02.01 - SO02.01  Rekonš...'!$C$82:$J$111,'SO02.01 - SO02.01  Rekonš...'!$C$117:$J$327</definedName>
    <definedName name="_xlnm.Print_Area" localSheetId="2">'SO02.02 - SO02.02  Rekonš...'!$C$4:$J$76,'SO02.02 - SO02.02  Rekonš...'!$C$82:$J$102,'SO02.02 - SO02.02  Rekonš...'!$C$108:$J$144</definedName>
    <definedName name="_xlnm.Print_Area" localSheetId="3">'SO02.03 - SO02.03  Rekonš...'!$C$4:$J$76,'SO02.03 - SO02.03  Rekonš...'!$C$82:$J$102,'SO02.03 - SO02.03  Rekonš...'!$C$108:$J$133</definedName>
    <definedName name="_xlnm.Print_Area" localSheetId="4">'SO02.04 - SO02.04  Rekonš...'!$C$4:$J$76,'SO02.04 - SO02.04  Rekonš...'!$C$82:$J$104,'SO02.04 - SO02.04  Rekonš...'!$C$110:$J$153</definedName>
  </definedNames>
  <calcPr calcId="162913"/>
</workbook>
</file>

<file path=xl/calcChain.xml><?xml version="1.0" encoding="utf-8"?>
<calcChain xmlns="http://schemas.openxmlformats.org/spreadsheetml/2006/main">
  <c r="J39" i="17" l="1"/>
  <c r="J38" i="17"/>
  <c r="AY112" i="1"/>
  <c r="J37" i="17"/>
  <c r="AX112" i="1"/>
  <c r="BI246" i="17"/>
  <c r="BH246" i="17"/>
  <c r="BG246" i="17"/>
  <c r="BE246" i="17"/>
  <c r="T246" i="17"/>
  <c r="R246" i="17"/>
  <c r="P246" i="17"/>
  <c r="BI225" i="17"/>
  <c r="BH225" i="17"/>
  <c r="BG225" i="17"/>
  <c r="BE225" i="17"/>
  <c r="T225" i="17"/>
  <c r="R225" i="17"/>
  <c r="P225" i="17"/>
  <c r="BI222" i="17"/>
  <c r="BH222" i="17"/>
  <c r="BG222" i="17"/>
  <c r="BE222" i="17"/>
  <c r="T222" i="17"/>
  <c r="R222" i="17"/>
  <c r="P222" i="17"/>
  <c r="BI219" i="17"/>
  <c r="BH219" i="17"/>
  <c r="BG219" i="17"/>
  <c r="BE219" i="17"/>
  <c r="T219" i="17"/>
  <c r="R219" i="17"/>
  <c r="P219" i="17"/>
  <c r="BI215" i="17"/>
  <c r="BH215" i="17"/>
  <c r="BG215" i="17"/>
  <c r="BE215" i="17"/>
  <c r="T215" i="17"/>
  <c r="R215" i="17"/>
  <c r="P215" i="17"/>
  <c r="BI213" i="17"/>
  <c r="BH213" i="17"/>
  <c r="BG213" i="17"/>
  <c r="BE213" i="17"/>
  <c r="T213" i="17"/>
  <c r="R213" i="17"/>
  <c r="P213" i="17"/>
  <c r="BI212" i="17"/>
  <c r="BH212" i="17"/>
  <c r="BG212" i="17"/>
  <c r="BE212" i="17"/>
  <c r="T212" i="17"/>
  <c r="R212" i="17"/>
  <c r="P212" i="17"/>
  <c r="BI208" i="17"/>
  <c r="BH208" i="17"/>
  <c r="BG208" i="17"/>
  <c r="BE208" i="17"/>
  <c r="T208" i="17"/>
  <c r="R208" i="17"/>
  <c r="P208" i="17"/>
  <c r="BI205" i="17"/>
  <c r="BH205" i="17"/>
  <c r="BG205" i="17"/>
  <c r="BE205" i="17"/>
  <c r="T205" i="17"/>
  <c r="R205" i="17"/>
  <c r="P205" i="17"/>
  <c r="BI200" i="17"/>
  <c r="BH200" i="17"/>
  <c r="BG200" i="17"/>
  <c r="BE200" i="17"/>
  <c r="T200" i="17"/>
  <c r="R200" i="17"/>
  <c r="P200" i="17"/>
  <c r="BI198" i="17"/>
  <c r="BH198" i="17"/>
  <c r="BG198" i="17"/>
  <c r="BE198" i="17"/>
  <c r="T198" i="17"/>
  <c r="R198" i="17"/>
  <c r="P198" i="17"/>
  <c r="BI197" i="17"/>
  <c r="BH197" i="17"/>
  <c r="BG197" i="17"/>
  <c r="BE197" i="17"/>
  <c r="T197" i="17"/>
  <c r="R197" i="17"/>
  <c r="P197" i="17"/>
  <c r="BI194" i="17"/>
  <c r="BH194" i="17"/>
  <c r="BG194" i="17"/>
  <c r="BE194" i="17"/>
  <c r="T194" i="17"/>
  <c r="R194" i="17"/>
  <c r="P194" i="17"/>
  <c r="BI190" i="17"/>
  <c r="BH190" i="17"/>
  <c r="BG190" i="17"/>
  <c r="BE190" i="17"/>
  <c r="T190" i="17"/>
  <c r="R190" i="17"/>
  <c r="P190" i="17"/>
  <c r="BI187" i="17"/>
  <c r="BH187" i="17"/>
  <c r="BG187" i="17"/>
  <c r="BE187" i="17"/>
  <c r="T187" i="17"/>
  <c r="R187" i="17"/>
  <c r="P187" i="17"/>
  <c r="BI183" i="17"/>
  <c r="BH183" i="17"/>
  <c r="BG183" i="17"/>
  <c r="BE183" i="17"/>
  <c r="T183" i="17"/>
  <c r="R183" i="17"/>
  <c r="P183" i="17"/>
  <c r="BI180" i="17"/>
  <c r="BH180" i="17"/>
  <c r="BG180" i="17"/>
  <c r="BE180" i="17"/>
  <c r="T180" i="17"/>
  <c r="R180" i="17"/>
  <c r="P180" i="17"/>
  <c r="BI176" i="17"/>
  <c r="BH176" i="17"/>
  <c r="BG176" i="17"/>
  <c r="BE176" i="17"/>
  <c r="T176" i="17"/>
  <c r="R176" i="17"/>
  <c r="P176" i="17"/>
  <c r="BI173" i="17"/>
  <c r="BH173" i="17"/>
  <c r="BG173" i="17"/>
  <c r="BE173" i="17"/>
  <c r="T173" i="17"/>
  <c r="T172" i="17" s="1"/>
  <c r="R173" i="17"/>
  <c r="R172" i="17" s="1"/>
  <c r="P173" i="17"/>
  <c r="P172" i="17" s="1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6" i="17"/>
  <c r="BH166" i="17"/>
  <c r="BG166" i="17"/>
  <c r="BE166" i="17"/>
  <c r="T166" i="17"/>
  <c r="R166" i="17"/>
  <c r="P166" i="17"/>
  <c r="BI163" i="17"/>
  <c r="BH163" i="17"/>
  <c r="BG163" i="17"/>
  <c r="BE163" i="17"/>
  <c r="T163" i="17"/>
  <c r="R163" i="17"/>
  <c r="P163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49" i="17"/>
  <c r="BH149" i="17"/>
  <c r="BG149" i="17"/>
  <c r="BE149" i="17"/>
  <c r="T149" i="17"/>
  <c r="R149" i="17"/>
  <c r="P149" i="17"/>
  <c r="BI145" i="17"/>
  <c r="BH145" i="17"/>
  <c r="BG145" i="17"/>
  <c r="BE145" i="17"/>
  <c r="T145" i="17"/>
  <c r="R145" i="17"/>
  <c r="P145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7" i="17"/>
  <c r="BH137" i="17"/>
  <c r="BG137" i="17"/>
  <c r="BE137" i="17"/>
  <c r="T137" i="17"/>
  <c r="R137" i="17"/>
  <c r="P137" i="17"/>
  <c r="BI133" i="17"/>
  <c r="BH133" i="17"/>
  <c r="BG133" i="17"/>
  <c r="BE133" i="17"/>
  <c r="T133" i="17"/>
  <c r="T132" i="17"/>
  <c r="R133" i="17"/>
  <c r="R132" i="17" s="1"/>
  <c r="P133" i="17"/>
  <c r="P132" i="17"/>
  <c r="J127" i="17"/>
  <c r="J126" i="17"/>
  <c r="F126" i="17"/>
  <c r="F124" i="17"/>
  <c r="E122" i="17"/>
  <c r="J94" i="17"/>
  <c r="J93" i="17"/>
  <c r="F93" i="17"/>
  <c r="F91" i="17"/>
  <c r="E89" i="17"/>
  <c r="J20" i="17"/>
  <c r="E20" i="17"/>
  <c r="F94" i="17" s="1"/>
  <c r="J19" i="17"/>
  <c r="J14" i="17"/>
  <c r="J124" i="17"/>
  <c r="E7" i="17"/>
  <c r="E85" i="17" s="1"/>
  <c r="J39" i="16"/>
  <c r="J38" i="16"/>
  <c r="AY111" i="1"/>
  <c r="J37" i="16"/>
  <c r="AX111" i="1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0" i="16"/>
  <c r="BH180" i="16"/>
  <c r="BG180" i="16"/>
  <c r="BE180" i="16"/>
  <c r="T180" i="16"/>
  <c r="T179" i="16"/>
  <c r="R180" i="16"/>
  <c r="R179" i="16" s="1"/>
  <c r="P180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J127" i="16"/>
  <c r="J126" i="16"/>
  <c r="F126" i="16"/>
  <c r="F124" i="16"/>
  <c r="E122" i="16"/>
  <c r="J94" i="16"/>
  <c r="J93" i="16"/>
  <c r="F93" i="16"/>
  <c r="F91" i="16"/>
  <c r="E89" i="16"/>
  <c r="J20" i="16"/>
  <c r="E20" i="16"/>
  <c r="F94" i="16" s="1"/>
  <c r="J19" i="16"/>
  <c r="J14" i="16"/>
  <c r="J124" i="16"/>
  <c r="E7" i="16"/>
  <c r="E85" i="16" s="1"/>
  <c r="J39" i="15"/>
  <c r="J38" i="15"/>
  <c r="AY110" i="1" s="1"/>
  <c r="J37" i="15"/>
  <c r="AX110" i="1"/>
  <c r="BI234" i="15"/>
  <c r="BH234" i="15"/>
  <c r="BG234" i="15"/>
  <c r="BE234" i="15"/>
  <c r="T234" i="15"/>
  <c r="R234" i="15"/>
  <c r="P234" i="15"/>
  <c r="BI233" i="15"/>
  <c r="BH233" i="15"/>
  <c r="BG233" i="15"/>
  <c r="BE233" i="15"/>
  <c r="T233" i="15"/>
  <c r="R233" i="15"/>
  <c r="P233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8" i="15"/>
  <c r="BH228" i="15"/>
  <c r="BG228" i="15"/>
  <c r="BE228" i="15"/>
  <c r="T228" i="15"/>
  <c r="R228" i="15"/>
  <c r="P228" i="15"/>
  <c r="BI227" i="15"/>
  <c r="BH227" i="15"/>
  <c r="BG227" i="15"/>
  <c r="BE227" i="15"/>
  <c r="T227" i="15"/>
  <c r="R227" i="15"/>
  <c r="P227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10" i="15"/>
  <c r="BH210" i="15"/>
  <c r="BG210" i="15"/>
  <c r="BE210" i="15"/>
  <c r="T210" i="15"/>
  <c r="R210" i="15"/>
  <c r="P210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J122" i="15"/>
  <c r="J121" i="15"/>
  <c r="F121" i="15"/>
  <c r="F119" i="15"/>
  <c r="E117" i="15"/>
  <c r="J94" i="15"/>
  <c r="J93" i="15"/>
  <c r="F93" i="15"/>
  <c r="F91" i="15"/>
  <c r="E89" i="15"/>
  <c r="J20" i="15"/>
  <c r="E20" i="15"/>
  <c r="F94" i="15"/>
  <c r="J19" i="15"/>
  <c r="J14" i="15"/>
  <c r="J119" i="15" s="1"/>
  <c r="E7" i="15"/>
  <c r="E113" i="15" s="1"/>
  <c r="J39" i="14"/>
  <c r="J38" i="14"/>
  <c r="AY109" i="1"/>
  <c r="J37" i="14"/>
  <c r="AX109" i="1" s="1"/>
  <c r="BI285" i="14"/>
  <c r="BH285" i="14"/>
  <c r="BG285" i="14"/>
  <c r="BE285" i="14"/>
  <c r="T285" i="14"/>
  <c r="R285" i="14"/>
  <c r="P285" i="14"/>
  <c r="BI284" i="14"/>
  <c r="BH284" i="14"/>
  <c r="BG284" i="14"/>
  <c r="BE284" i="14"/>
  <c r="T284" i="14"/>
  <c r="R284" i="14"/>
  <c r="P284" i="14"/>
  <c r="BI283" i="14"/>
  <c r="BH283" i="14"/>
  <c r="BG283" i="14"/>
  <c r="BE283" i="14"/>
  <c r="T283" i="14"/>
  <c r="R283" i="14"/>
  <c r="P283" i="14"/>
  <c r="BI282" i="14"/>
  <c r="BH282" i="14"/>
  <c r="BG282" i="14"/>
  <c r="BE282" i="14"/>
  <c r="T282" i="14"/>
  <c r="R282" i="14"/>
  <c r="P282" i="14"/>
  <c r="BI281" i="14"/>
  <c r="BH281" i="14"/>
  <c r="BG281" i="14"/>
  <c r="BE281" i="14"/>
  <c r="T281" i="14"/>
  <c r="R281" i="14"/>
  <c r="P281" i="14"/>
  <c r="BI279" i="14"/>
  <c r="BH279" i="14"/>
  <c r="BG279" i="14"/>
  <c r="BE279" i="14"/>
  <c r="T279" i="14"/>
  <c r="R279" i="14"/>
  <c r="P279" i="14"/>
  <c r="BI278" i="14"/>
  <c r="BH278" i="14"/>
  <c r="BG278" i="14"/>
  <c r="BE278" i="14"/>
  <c r="T278" i="14"/>
  <c r="R278" i="14"/>
  <c r="P278" i="14"/>
  <c r="BI277" i="14"/>
  <c r="BH277" i="14"/>
  <c r="BG277" i="14"/>
  <c r="BE277" i="14"/>
  <c r="T277" i="14"/>
  <c r="R277" i="14"/>
  <c r="P277" i="14"/>
  <c r="BI276" i="14"/>
  <c r="BH276" i="14"/>
  <c r="BG276" i="14"/>
  <c r="BE276" i="14"/>
  <c r="T276" i="14"/>
  <c r="R276" i="14"/>
  <c r="P276" i="14"/>
  <c r="BI275" i="14"/>
  <c r="BH275" i="14"/>
  <c r="BG275" i="14"/>
  <c r="BE275" i="14"/>
  <c r="T275" i="14"/>
  <c r="R275" i="14"/>
  <c r="P275" i="14"/>
  <c r="BI274" i="14"/>
  <c r="BH274" i="14"/>
  <c r="BG274" i="14"/>
  <c r="BE274" i="14"/>
  <c r="T274" i="14"/>
  <c r="R274" i="14"/>
  <c r="P274" i="14"/>
  <c r="BI273" i="14"/>
  <c r="BH273" i="14"/>
  <c r="BG273" i="14"/>
  <c r="BE273" i="14"/>
  <c r="T273" i="14"/>
  <c r="R273" i="14"/>
  <c r="P273" i="14"/>
  <c r="BI272" i="14"/>
  <c r="BH272" i="14"/>
  <c r="BG272" i="14"/>
  <c r="BE272" i="14"/>
  <c r="T272" i="14"/>
  <c r="R272" i="14"/>
  <c r="P272" i="14"/>
  <c r="BI271" i="14"/>
  <c r="BH271" i="14"/>
  <c r="BG271" i="14"/>
  <c r="BE271" i="14"/>
  <c r="T271" i="14"/>
  <c r="R271" i="14"/>
  <c r="P271" i="14"/>
  <c r="BI270" i="14"/>
  <c r="BH270" i="14"/>
  <c r="BG270" i="14"/>
  <c r="BE270" i="14"/>
  <c r="T270" i="14"/>
  <c r="R270" i="14"/>
  <c r="P270" i="14"/>
  <c r="BI269" i="14"/>
  <c r="BH269" i="14"/>
  <c r="BG269" i="14"/>
  <c r="BE269" i="14"/>
  <c r="T269" i="14"/>
  <c r="R269" i="14"/>
  <c r="P269" i="14"/>
  <c r="BI268" i="14"/>
  <c r="BH268" i="14"/>
  <c r="BG268" i="14"/>
  <c r="BE268" i="14"/>
  <c r="T268" i="14"/>
  <c r="R268" i="14"/>
  <c r="P268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8" i="14"/>
  <c r="BH258" i="14"/>
  <c r="BG258" i="14"/>
  <c r="BE258" i="14"/>
  <c r="T258" i="14"/>
  <c r="R258" i="14"/>
  <c r="P258" i="14"/>
  <c r="BI257" i="14"/>
  <c r="BH257" i="14"/>
  <c r="BG257" i="14"/>
  <c r="BE257" i="14"/>
  <c r="T257" i="14"/>
  <c r="R257" i="14"/>
  <c r="P257" i="14"/>
  <c r="BI256" i="14"/>
  <c r="BH256" i="14"/>
  <c r="BG256" i="14"/>
  <c r="BE256" i="14"/>
  <c r="T256" i="14"/>
  <c r="R256" i="14"/>
  <c r="P256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2" i="14"/>
  <c r="BH242" i="14"/>
  <c r="BG242" i="14"/>
  <c r="BE242" i="14"/>
  <c r="T242" i="14"/>
  <c r="R242" i="14"/>
  <c r="P242" i="14"/>
  <c r="BI241" i="14"/>
  <c r="BH241" i="14"/>
  <c r="BG241" i="14"/>
  <c r="BE241" i="14"/>
  <c r="T241" i="14"/>
  <c r="R241" i="14"/>
  <c r="P241" i="14"/>
  <c r="BI240" i="14"/>
  <c r="BH240" i="14"/>
  <c r="BG240" i="14"/>
  <c r="BE240" i="14"/>
  <c r="T240" i="14"/>
  <c r="R240" i="14"/>
  <c r="P240" i="14"/>
  <c r="BI239" i="14"/>
  <c r="BH239" i="14"/>
  <c r="BG239" i="14"/>
  <c r="BE239" i="14"/>
  <c r="T239" i="14"/>
  <c r="R239" i="14"/>
  <c r="P239" i="14"/>
  <c r="BI238" i="14"/>
  <c r="BH238" i="14"/>
  <c r="BG238" i="14"/>
  <c r="BE238" i="14"/>
  <c r="T238" i="14"/>
  <c r="R238" i="14"/>
  <c r="P238" i="14"/>
  <c r="BI237" i="14"/>
  <c r="BH237" i="14"/>
  <c r="BG237" i="14"/>
  <c r="BE237" i="14"/>
  <c r="T237" i="14"/>
  <c r="R237" i="14"/>
  <c r="P237" i="14"/>
  <c r="BI236" i="14"/>
  <c r="BH236" i="14"/>
  <c r="BG236" i="14"/>
  <c r="BE236" i="14"/>
  <c r="T236" i="14"/>
  <c r="R236" i="14"/>
  <c r="P236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32" i="14"/>
  <c r="BH232" i="14"/>
  <c r="BG232" i="14"/>
  <c r="BE232" i="14"/>
  <c r="T232" i="14"/>
  <c r="R232" i="14"/>
  <c r="P232" i="14"/>
  <c r="BI231" i="14"/>
  <c r="BH231" i="14"/>
  <c r="BG231" i="14"/>
  <c r="BE231" i="14"/>
  <c r="T231" i="14"/>
  <c r="R231" i="14"/>
  <c r="P231" i="14"/>
  <c r="BI230" i="14"/>
  <c r="BH230" i="14"/>
  <c r="BG230" i="14"/>
  <c r="BE230" i="14"/>
  <c r="T230" i="14"/>
  <c r="R230" i="14"/>
  <c r="P230" i="14"/>
  <c r="BI229" i="14"/>
  <c r="BH229" i="14"/>
  <c r="BG229" i="14"/>
  <c r="BE229" i="14"/>
  <c r="T229" i="14"/>
  <c r="R229" i="14"/>
  <c r="P229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5" i="14"/>
  <c r="BH175" i="14"/>
  <c r="BG175" i="14"/>
  <c r="BE175" i="14"/>
  <c r="T175" i="14"/>
  <c r="T174" i="14" s="1"/>
  <c r="R175" i="14"/>
  <c r="R174" i="14"/>
  <c r="P175" i="14"/>
  <c r="P174" i="14" s="1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J124" i="14"/>
  <c r="J123" i="14"/>
  <c r="F123" i="14"/>
  <c r="F121" i="14"/>
  <c r="E119" i="14"/>
  <c r="J94" i="14"/>
  <c r="J93" i="14"/>
  <c r="F93" i="14"/>
  <c r="F91" i="14"/>
  <c r="E89" i="14"/>
  <c r="J20" i="14"/>
  <c r="E20" i="14"/>
  <c r="F124" i="14" s="1"/>
  <c r="J19" i="14"/>
  <c r="J14" i="14"/>
  <c r="J121" i="14" s="1"/>
  <c r="E7" i="14"/>
  <c r="E115" i="14"/>
  <c r="J39" i="13"/>
  <c r="J38" i="13"/>
  <c r="AY108" i="1"/>
  <c r="J37" i="13"/>
  <c r="AX108" i="1"/>
  <c r="BI238" i="13"/>
  <c r="BH238" i="13"/>
  <c r="BG238" i="13"/>
  <c r="BE238" i="13"/>
  <c r="T238" i="13"/>
  <c r="R238" i="13"/>
  <c r="P238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5" i="13"/>
  <c r="BH235" i="13"/>
  <c r="BG235" i="13"/>
  <c r="BE235" i="13"/>
  <c r="T235" i="13"/>
  <c r="R235" i="13"/>
  <c r="P235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37" i="13"/>
  <c r="BH137" i="13"/>
  <c r="BG137" i="13"/>
  <c r="BE137" i="13"/>
  <c r="T137" i="13"/>
  <c r="R137" i="13"/>
  <c r="P137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J122" i="13"/>
  <c r="J121" i="13"/>
  <c r="F121" i="13"/>
  <c r="F119" i="13"/>
  <c r="E117" i="13"/>
  <c r="J94" i="13"/>
  <c r="J93" i="13"/>
  <c r="F93" i="13"/>
  <c r="F91" i="13"/>
  <c r="E89" i="13"/>
  <c r="J20" i="13"/>
  <c r="E20" i="13"/>
  <c r="F122" i="13"/>
  <c r="J19" i="13"/>
  <c r="J14" i="13"/>
  <c r="J119" i="13" s="1"/>
  <c r="E7" i="13"/>
  <c r="E85" i="13" s="1"/>
  <c r="J39" i="12"/>
  <c r="J38" i="12"/>
  <c r="AY107" i="1"/>
  <c r="J37" i="12"/>
  <c r="AX107" i="1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5" i="12"/>
  <c r="BH125" i="12"/>
  <c r="BG125" i="12"/>
  <c r="BE125" i="12"/>
  <c r="T125" i="12"/>
  <c r="R125" i="12"/>
  <c r="P125" i="12"/>
  <c r="J119" i="12"/>
  <c r="J118" i="12"/>
  <c r="F118" i="12"/>
  <c r="F116" i="12"/>
  <c r="E114" i="12"/>
  <c r="J94" i="12"/>
  <c r="J93" i="12"/>
  <c r="F93" i="12"/>
  <c r="F91" i="12"/>
  <c r="E89" i="12"/>
  <c r="J20" i="12"/>
  <c r="E20" i="12"/>
  <c r="F94" i="12"/>
  <c r="J19" i="12"/>
  <c r="J14" i="12"/>
  <c r="J91" i="12" s="1"/>
  <c r="E7" i="12"/>
  <c r="E85" i="12"/>
  <c r="J39" i="11"/>
  <c r="J38" i="11"/>
  <c r="AY106" i="1"/>
  <c r="J37" i="11"/>
  <c r="AX106" i="1" s="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J119" i="11"/>
  <c r="J118" i="11"/>
  <c r="F118" i="11"/>
  <c r="F116" i="11"/>
  <c r="E114" i="11"/>
  <c r="J94" i="11"/>
  <c r="J93" i="11"/>
  <c r="F93" i="11"/>
  <c r="F91" i="11"/>
  <c r="E89" i="11"/>
  <c r="J20" i="11"/>
  <c r="E20" i="11"/>
  <c r="F94" i="11"/>
  <c r="J19" i="11"/>
  <c r="J14" i="11"/>
  <c r="J91" i="11"/>
  <c r="E7" i="11"/>
  <c r="E85" i="11" s="1"/>
  <c r="J39" i="10"/>
  <c r="J38" i="10"/>
  <c r="AY105" i="1"/>
  <c r="J37" i="10"/>
  <c r="AX105" i="1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J119" i="10"/>
  <c r="J118" i="10"/>
  <c r="F118" i="10"/>
  <c r="F116" i="10"/>
  <c r="E114" i="10"/>
  <c r="J94" i="10"/>
  <c r="J93" i="10"/>
  <c r="F93" i="10"/>
  <c r="F91" i="10"/>
  <c r="E89" i="10"/>
  <c r="J20" i="10"/>
  <c r="E20" i="10"/>
  <c r="F94" i="10"/>
  <c r="J19" i="10"/>
  <c r="J14" i="10"/>
  <c r="J116" i="10" s="1"/>
  <c r="E7" i="10"/>
  <c r="E110" i="10"/>
  <c r="J125" i="9"/>
  <c r="J39" i="9"/>
  <c r="J38" i="9"/>
  <c r="AY104" i="1"/>
  <c r="J37" i="9"/>
  <c r="AX104" i="1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J100" i="9"/>
  <c r="J120" i="9"/>
  <c r="J119" i="9"/>
  <c r="F119" i="9"/>
  <c r="F117" i="9"/>
  <c r="E115" i="9"/>
  <c r="J94" i="9"/>
  <c r="J93" i="9"/>
  <c r="F93" i="9"/>
  <c r="F91" i="9"/>
  <c r="E89" i="9"/>
  <c r="J20" i="9"/>
  <c r="E20" i="9"/>
  <c r="F94" i="9" s="1"/>
  <c r="J19" i="9"/>
  <c r="J14" i="9"/>
  <c r="J91" i="9"/>
  <c r="E7" i="9"/>
  <c r="E111" i="9"/>
  <c r="J39" i="8"/>
  <c r="J38" i="8"/>
  <c r="AY103" i="1" s="1"/>
  <c r="J37" i="8"/>
  <c r="AX103" i="1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J119" i="8"/>
  <c r="J118" i="8"/>
  <c r="F118" i="8"/>
  <c r="F116" i="8"/>
  <c r="E114" i="8"/>
  <c r="J94" i="8"/>
  <c r="J93" i="8"/>
  <c r="F93" i="8"/>
  <c r="F91" i="8"/>
  <c r="E89" i="8"/>
  <c r="J20" i="8"/>
  <c r="E20" i="8"/>
  <c r="F119" i="8"/>
  <c r="J19" i="8"/>
  <c r="J14" i="8"/>
  <c r="J116" i="8" s="1"/>
  <c r="E7" i="8"/>
  <c r="E110" i="8" s="1"/>
  <c r="J39" i="7"/>
  <c r="J38" i="7"/>
  <c r="AY102" i="1"/>
  <c r="J37" i="7"/>
  <c r="AX102" i="1"/>
  <c r="BI322" i="7"/>
  <c r="BH322" i="7"/>
  <c r="BG322" i="7"/>
  <c r="BE322" i="7"/>
  <c r="T322" i="7"/>
  <c r="T321" i="7"/>
  <c r="R322" i="7"/>
  <c r="R321" i="7"/>
  <c r="P322" i="7"/>
  <c r="P321" i="7"/>
  <c r="BI320" i="7"/>
  <c r="BH320" i="7"/>
  <c r="BG320" i="7"/>
  <c r="BE320" i="7"/>
  <c r="T320" i="7"/>
  <c r="R320" i="7"/>
  <c r="P320" i="7"/>
  <c r="BI314" i="7"/>
  <c r="BH314" i="7"/>
  <c r="BG314" i="7"/>
  <c r="BE314" i="7"/>
  <c r="T314" i="7"/>
  <c r="R314" i="7"/>
  <c r="P314" i="7"/>
  <c r="BI313" i="7"/>
  <c r="BH313" i="7"/>
  <c r="BG313" i="7"/>
  <c r="BE313" i="7"/>
  <c r="T313" i="7"/>
  <c r="R313" i="7"/>
  <c r="P313" i="7"/>
  <c r="BI309" i="7"/>
  <c r="BH309" i="7"/>
  <c r="BG309" i="7"/>
  <c r="BE309" i="7"/>
  <c r="T309" i="7"/>
  <c r="R309" i="7"/>
  <c r="P309" i="7"/>
  <c r="BI308" i="7"/>
  <c r="BH308" i="7"/>
  <c r="BG308" i="7"/>
  <c r="BE308" i="7"/>
  <c r="T308" i="7"/>
  <c r="R308" i="7"/>
  <c r="P308" i="7"/>
  <c r="BI290" i="7"/>
  <c r="BH290" i="7"/>
  <c r="BG290" i="7"/>
  <c r="BE290" i="7"/>
  <c r="T290" i="7"/>
  <c r="R290" i="7"/>
  <c r="P290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J123" i="7"/>
  <c r="J122" i="7"/>
  <c r="F122" i="7"/>
  <c r="F120" i="7"/>
  <c r="E118" i="7"/>
  <c r="J94" i="7"/>
  <c r="J93" i="7"/>
  <c r="F93" i="7"/>
  <c r="F91" i="7"/>
  <c r="E89" i="7"/>
  <c r="J20" i="7"/>
  <c r="E20" i="7"/>
  <c r="F94" i="7" s="1"/>
  <c r="J19" i="7"/>
  <c r="J14" i="7"/>
  <c r="J91" i="7" s="1"/>
  <c r="E7" i="7"/>
  <c r="E85" i="7"/>
  <c r="J39" i="6"/>
  <c r="J38" i="6"/>
  <c r="AY101" i="1" s="1"/>
  <c r="J37" i="6"/>
  <c r="AX101" i="1" s="1"/>
  <c r="BI1445" i="6"/>
  <c r="BH1445" i="6"/>
  <c r="BG1445" i="6"/>
  <c r="BE1445" i="6"/>
  <c r="T1445" i="6"/>
  <c r="R1445" i="6"/>
  <c r="P1445" i="6"/>
  <c r="BI1444" i="6"/>
  <c r="BH1444" i="6"/>
  <c r="BG1444" i="6"/>
  <c r="BE1444" i="6"/>
  <c r="T1444" i="6"/>
  <c r="R1444" i="6"/>
  <c r="P1444" i="6"/>
  <c r="BI1443" i="6"/>
  <c r="BH1443" i="6"/>
  <c r="BG1443" i="6"/>
  <c r="BE1443" i="6"/>
  <c r="T1443" i="6"/>
  <c r="R1443" i="6"/>
  <c r="P1443" i="6"/>
  <c r="BI1441" i="6"/>
  <c r="BH1441" i="6"/>
  <c r="BG1441" i="6"/>
  <c r="BE1441" i="6"/>
  <c r="T1441" i="6"/>
  <c r="T1440" i="6"/>
  <c r="T1439" i="6" s="1"/>
  <c r="R1441" i="6"/>
  <c r="R1440" i="6" s="1"/>
  <c r="R1439" i="6" s="1"/>
  <c r="P1441" i="6"/>
  <c r="P1440" i="6"/>
  <c r="P1439" i="6"/>
  <c r="BI1428" i="6"/>
  <c r="BH1428" i="6"/>
  <c r="BG1428" i="6"/>
  <c r="BE1428" i="6"/>
  <c r="T1428" i="6"/>
  <c r="T1427" i="6" s="1"/>
  <c r="T1426" i="6" s="1"/>
  <c r="R1428" i="6"/>
  <c r="R1427" i="6"/>
  <c r="R1426" i="6" s="1"/>
  <c r="P1428" i="6"/>
  <c r="P1427" i="6" s="1"/>
  <c r="P1426" i="6" s="1"/>
  <c r="BI1422" i="6"/>
  <c r="BH1422" i="6"/>
  <c r="BG1422" i="6"/>
  <c r="BE1422" i="6"/>
  <c r="T1422" i="6"/>
  <c r="R1422" i="6"/>
  <c r="P1422" i="6"/>
  <c r="BI1418" i="6"/>
  <c r="BH1418" i="6"/>
  <c r="BG1418" i="6"/>
  <c r="BE1418" i="6"/>
  <c r="T1418" i="6"/>
  <c r="R1418" i="6"/>
  <c r="P1418" i="6"/>
  <c r="BI1410" i="6"/>
  <c r="BH1410" i="6"/>
  <c r="BG1410" i="6"/>
  <c r="BE1410" i="6"/>
  <c r="T1410" i="6"/>
  <c r="R1410" i="6"/>
  <c r="P1410" i="6"/>
  <c r="BI1375" i="6"/>
  <c r="BH1375" i="6"/>
  <c r="BG1375" i="6"/>
  <c r="BE1375" i="6"/>
  <c r="T1375" i="6"/>
  <c r="R1375" i="6"/>
  <c r="P1375" i="6"/>
  <c r="BI1366" i="6"/>
  <c r="BH1366" i="6"/>
  <c r="BG1366" i="6"/>
  <c r="BE1366" i="6"/>
  <c r="T1366" i="6"/>
  <c r="R1366" i="6"/>
  <c r="P1366" i="6"/>
  <c r="BI1343" i="6"/>
  <c r="BH1343" i="6"/>
  <c r="BG1343" i="6"/>
  <c r="BE1343" i="6"/>
  <c r="T1343" i="6"/>
  <c r="R1343" i="6"/>
  <c r="P1343" i="6"/>
  <c r="BI1340" i="6"/>
  <c r="BH1340" i="6"/>
  <c r="BG1340" i="6"/>
  <c r="BE1340" i="6"/>
  <c r="T1340" i="6"/>
  <c r="R1340" i="6"/>
  <c r="P1340" i="6"/>
  <c r="BI1337" i="6"/>
  <c r="BH1337" i="6"/>
  <c r="BG1337" i="6"/>
  <c r="BE1337" i="6"/>
  <c r="T1337" i="6"/>
  <c r="R1337" i="6"/>
  <c r="P1337" i="6"/>
  <c r="BI1305" i="6"/>
  <c r="BH1305" i="6"/>
  <c r="BG1305" i="6"/>
  <c r="BE1305" i="6"/>
  <c r="T1305" i="6"/>
  <c r="R1305" i="6"/>
  <c r="P1305" i="6"/>
  <c r="BI1300" i="6"/>
  <c r="BH1300" i="6"/>
  <c r="BG1300" i="6"/>
  <c r="BE1300" i="6"/>
  <c r="T1300" i="6"/>
  <c r="R1300" i="6"/>
  <c r="P1300" i="6"/>
  <c r="BI1296" i="6"/>
  <c r="BH1296" i="6"/>
  <c r="BG1296" i="6"/>
  <c r="BE1296" i="6"/>
  <c r="T1296" i="6"/>
  <c r="R1296" i="6"/>
  <c r="P1296" i="6"/>
  <c r="BI1294" i="6"/>
  <c r="BH1294" i="6"/>
  <c r="BG1294" i="6"/>
  <c r="BE1294" i="6"/>
  <c r="T1294" i="6"/>
  <c r="R1294" i="6"/>
  <c r="P1294" i="6"/>
  <c r="BI1291" i="6"/>
  <c r="BH1291" i="6"/>
  <c r="BG1291" i="6"/>
  <c r="BE1291" i="6"/>
  <c r="T1291" i="6"/>
  <c r="R1291" i="6"/>
  <c r="P1291" i="6"/>
  <c r="BI1283" i="6"/>
  <c r="BH1283" i="6"/>
  <c r="BG1283" i="6"/>
  <c r="BE1283" i="6"/>
  <c r="T1283" i="6"/>
  <c r="R1283" i="6"/>
  <c r="P1283" i="6"/>
  <c r="BI1280" i="6"/>
  <c r="BH1280" i="6"/>
  <c r="BG1280" i="6"/>
  <c r="BE1280" i="6"/>
  <c r="T1280" i="6"/>
  <c r="R1280" i="6"/>
  <c r="P1280" i="6"/>
  <c r="BI1266" i="6"/>
  <c r="BH1266" i="6"/>
  <c r="BG1266" i="6"/>
  <c r="BE1266" i="6"/>
  <c r="T1266" i="6"/>
  <c r="R1266" i="6"/>
  <c r="P1266" i="6"/>
  <c r="BI1264" i="6"/>
  <c r="BH1264" i="6"/>
  <c r="BG1264" i="6"/>
  <c r="BE1264" i="6"/>
  <c r="T1264" i="6"/>
  <c r="R1264" i="6"/>
  <c r="P1264" i="6"/>
  <c r="BI1259" i="6"/>
  <c r="BH1259" i="6"/>
  <c r="BG1259" i="6"/>
  <c r="BE1259" i="6"/>
  <c r="T1259" i="6"/>
  <c r="R1259" i="6"/>
  <c r="P1259" i="6"/>
  <c r="BI1251" i="6"/>
  <c r="BH1251" i="6"/>
  <c r="BG1251" i="6"/>
  <c r="BE1251" i="6"/>
  <c r="T1251" i="6"/>
  <c r="R1251" i="6"/>
  <c r="P1251" i="6"/>
  <c r="BI1246" i="6"/>
  <c r="BH1246" i="6"/>
  <c r="BG1246" i="6"/>
  <c r="BE1246" i="6"/>
  <c r="T1246" i="6"/>
  <c r="R1246" i="6"/>
  <c r="P1246" i="6"/>
  <c r="BI1244" i="6"/>
  <c r="BH1244" i="6"/>
  <c r="BG1244" i="6"/>
  <c r="BE1244" i="6"/>
  <c r="T1244" i="6"/>
  <c r="R1244" i="6"/>
  <c r="P1244" i="6"/>
  <c r="BI1241" i="6"/>
  <c r="BH1241" i="6"/>
  <c r="BG1241" i="6"/>
  <c r="BE1241" i="6"/>
  <c r="T1241" i="6"/>
  <c r="R1241" i="6"/>
  <c r="P1241" i="6"/>
  <c r="BI1220" i="6"/>
  <c r="BH1220" i="6"/>
  <c r="BG1220" i="6"/>
  <c r="BE1220" i="6"/>
  <c r="T1220" i="6"/>
  <c r="R1220" i="6"/>
  <c r="P1220" i="6"/>
  <c r="BI1213" i="6"/>
  <c r="BH1213" i="6"/>
  <c r="BG1213" i="6"/>
  <c r="BE1213" i="6"/>
  <c r="T1213" i="6"/>
  <c r="R1213" i="6"/>
  <c r="P1213" i="6"/>
  <c r="BI1209" i="6"/>
  <c r="BH1209" i="6"/>
  <c r="BG1209" i="6"/>
  <c r="BE1209" i="6"/>
  <c r="T1209" i="6"/>
  <c r="R1209" i="6"/>
  <c r="P1209" i="6"/>
  <c r="BI1205" i="6"/>
  <c r="BH1205" i="6"/>
  <c r="BG1205" i="6"/>
  <c r="BE1205" i="6"/>
  <c r="T1205" i="6"/>
  <c r="R1205" i="6"/>
  <c r="P1205" i="6"/>
  <c r="BI1200" i="6"/>
  <c r="BH1200" i="6"/>
  <c r="BG1200" i="6"/>
  <c r="BE1200" i="6"/>
  <c r="T1200" i="6"/>
  <c r="R1200" i="6"/>
  <c r="P1200" i="6"/>
  <c r="BI1180" i="6"/>
  <c r="BH1180" i="6"/>
  <c r="BG1180" i="6"/>
  <c r="BE1180" i="6"/>
  <c r="T1180" i="6"/>
  <c r="R1180" i="6"/>
  <c r="P1180" i="6"/>
  <c r="BI1169" i="6"/>
  <c r="BH1169" i="6"/>
  <c r="BG1169" i="6"/>
  <c r="BE1169" i="6"/>
  <c r="T1169" i="6"/>
  <c r="R1169" i="6"/>
  <c r="P1169" i="6"/>
  <c r="BI1156" i="6"/>
  <c r="BH1156" i="6"/>
  <c r="BG1156" i="6"/>
  <c r="BE1156" i="6"/>
  <c r="T1156" i="6"/>
  <c r="R1156" i="6"/>
  <c r="P1156" i="6"/>
  <c r="BI1153" i="6"/>
  <c r="BH1153" i="6"/>
  <c r="BG1153" i="6"/>
  <c r="BE1153" i="6"/>
  <c r="T1153" i="6"/>
  <c r="R1153" i="6"/>
  <c r="P1153" i="6"/>
  <c r="BI1140" i="6"/>
  <c r="BH1140" i="6"/>
  <c r="BG1140" i="6"/>
  <c r="BE1140" i="6"/>
  <c r="T1140" i="6"/>
  <c r="R1140" i="6"/>
  <c r="P1140" i="6"/>
  <c r="BI1137" i="6"/>
  <c r="BH1137" i="6"/>
  <c r="BG1137" i="6"/>
  <c r="BE1137" i="6"/>
  <c r="T1137" i="6"/>
  <c r="R1137" i="6"/>
  <c r="P1137" i="6"/>
  <c r="BI1133" i="6"/>
  <c r="BH1133" i="6"/>
  <c r="BG1133" i="6"/>
  <c r="BE1133" i="6"/>
  <c r="T1133" i="6"/>
  <c r="R1133" i="6"/>
  <c r="P1133" i="6"/>
  <c r="BI1131" i="6"/>
  <c r="BH1131" i="6"/>
  <c r="BG1131" i="6"/>
  <c r="BE1131" i="6"/>
  <c r="T1131" i="6"/>
  <c r="R1131" i="6"/>
  <c r="P1131" i="6"/>
  <c r="BI1128" i="6"/>
  <c r="BH1128" i="6"/>
  <c r="BG1128" i="6"/>
  <c r="BE1128" i="6"/>
  <c r="T1128" i="6"/>
  <c r="R1128" i="6"/>
  <c r="P1128" i="6"/>
  <c r="BI1123" i="6"/>
  <c r="BH1123" i="6"/>
  <c r="BG1123" i="6"/>
  <c r="BE1123" i="6"/>
  <c r="T1123" i="6"/>
  <c r="R1123" i="6"/>
  <c r="P1123" i="6"/>
  <c r="BI1118" i="6"/>
  <c r="BH1118" i="6"/>
  <c r="BG1118" i="6"/>
  <c r="BE1118" i="6"/>
  <c r="T1118" i="6"/>
  <c r="R1118" i="6"/>
  <c r="P1118" i="6"/>
  <c r="BI1115" i="6"/>
  <c r="BH1115" i="6"/>
  <c r="BG1115" i="6"/>
  <c r="BE1115" i="6"/>
  <c r="T1115" i="6"/>
  <c r="R1115" i="6"/>
  <c r="P1115" i="6"/>
  <c r="BI1108" i="6"/>
  <c r="BH1108" i="6"/>
  <c r="BG1108" i="6"/>
  <c r="BE1108" i="6"/>
  <c r="T1108" i="6"/>
  <c r="R1108" i="6"/>
  <c r="P1108" i="6"/>
  <c r="BI1106" i="6"/>
  <c r="BH1106" i="6"/>
  <c r="BG1106" i="6"/>
  <c r="BE1106" i="6"/>
  <c r="T1106" i="6"/>
  <c r="R1106" i="6"/>
  <c r="P1106" i="6"/>
  <c r="BI1105" i="6"/>
  <c r="BH1105" i="6"/>
  <c r="BG1105" i="6"/>
  <c r="BE1105" i="6"/>
  <c r="T1105" i="6"/>
  <c r="R1105" i="6"/>
  <c r="P1105" i="6"/>
  <c r="BI1100" i="6"/>
  <c r="BH1100" i="6"/>
  <c r="BG1100" i="6"/>
  <c r="BE1100" i="6"/>
  <c r="T1100" i="6"/>
  <c r="R1100" i="6"/>
  <c r="P1100" i="6"/>
  <c r="BI1097" i="6"/>
  <c r="BH1097" i="6"/>
  <c r="BG1097" i="6"/>
  <c r="BE1097" i="6"/>
  <c r="T1097" i="6"/>
  <c r="R1097" i="6"/>
  <c r="P1097" i="6"/>
  <c r="BI1092" i="6"/>
  <c r="BH1092" i="6"/>
  <c r="BG1092" i="6"/>
  <c r="BE1092" i="6"/>
  <c r="T1092" i="6"/>
  <c r="R1092" i="6"/>
  <c r="P1092" i="6"/>
  <c r="BI1088" i="6"/>
  <c r="BH1088" i="6"/>
  <c r="BG1088" i="6"/>
  <c r="BE1088" i="6"/>
  <c r="T1088" i="6"/>
  <c r="R1088" i="6"/>
  <c r="P1088" i="6"/>
  <c r="BI1084" i="6"/>
  <c r="BH1084" i="6"/>
  <c r="BG1084" i="6"/>
  <c r="BE1084" i="6"/>
  <c r="T1084" i="6"/>
  <c r="R1084" i="6"/>
  <c r="P1084" i="6"/>
  <c r="BI1081" i="6"/>
  <c r="BH1081" i="6"/>
  <c r="BG1081" i="6"/>
  <c r="BE1081" i="6"/>
  <c r="T1081" i="6"/>
  <c r="R1081" i="6"/>
  <c r="P1081" i="6"/>
  <c r="BI1076" i="6"/>
  <c r="BH1076" i="6"/>
  <c r="BG1076" i="6"/>
  <c r="BE1076" i="6"/>
  <c r="T1076" i="6"/>
  <c r="R1076" i="6"/>
  <c r="P1076" i="6"/>
  <c r="BI1075" i="6"/>
  <c r="BH1075" i="6"/>
  <c r="BG1075" i="6"/>
  <c r="BE1075" i="6"/>
  <c r="T1075" i="6"/>
  <c r="R1075" i="6"/>
  <c r="P1075" i="6"/>
  <c r="BI1071" i="6"/>
  <c r="BH1071" i="6"/>
  <c r="BG1071" i="6"/>
  <c r="BE1071" i="6"/>
  <c r="T1071" i="6"/>
  <c r="R1071" i="6"/>
  <c r="P1071" i="6"/>
  <c r="BI1068" i="6"/>
  <c r="BH1068" i="6"/>
  <c r="BG1068" i="6"/>
  <c r="BE1068" i="6"/>
  <c r="T1068" i="6"/>
  <c r="R1068" i="6"/>
  <c r="P1068" i="6"/>
  <c r="BI1065" i="6"/>
  <c r="BH1065" i="6"/>
  <c r="BG1065" i="6"/>
  <c r="BE1065" i="6"/>
  <c r="T1065" i="6"/>
  <c r="R1065" i="6"/>
  <c r="P1065" i="6"/>
  <c r="BI1060" i="6"/>
  <c r="BH1060" i="6"/>
  <c r="BG1060" i="6"/>
  <c r="BE1060" i="6"/>
  <c r="T1060" i="6"/>
  <c r="R1060" i="6"/>
  <c r="P1060" i="6"/>
  <c r="BI1058" i="6"/>
  <c r="BH1058" i="6"/>
  <c r="BG1058" i="6"/>
  <c r="BE1058" i="6"/>
  <c r="T1058" i="6"/>
  <c r="R1058" i="6"/>
  <c r="P1058" i="6"/>
  <c r="BI1054" i="6"/>
  <c r="BH1054" i="6"/>
  <c r="BG1054" i="6"/>
  <c r="BE1054" i="6"/>
  <c r="T1054" i="6"/>
  <c r="R1054" i="6"/>
  <c r="P1054" i="6"/>
  <c r="BI1053" i="6"/>
  <c r="BH1053" i="6"/>
  <c r="BG1053" i="6"/>
  <c r="BE1053" i="6"/>
  <c r="T1053" i="6"/>
  <c r="R1053" i="6"/>
  <c r="P1053" i="6"/>
  <c r="BI1050" i="6"/>
  <c r="BH1050" i="6"/>
  <c r="BG1050" i="6"/>
  <c r="BE1050" i="6"/>
  <c r="T1050" i="6"/>
  <c r="R1050" i="6"/>
  <c r="P1050" i="6"/>
  <c r="BI1049" i="6"/>
  <c r="BH1049" i="6"/>
  <c r="BG1049" i="6"/>
  <c r="BE1049" i="6"/>
  <c r="T1049" i="6"/>
  <c r="R1049" i="6"/>
  <c r="P1049" i="6"/>
  <c r="BI1048" i="6"/>
  <c r="BH1048" i="6"/>
  <c r="BG1048" i="6"/>
  <c r="BE1048" i="6"/>
  <c r="T1048" i="6"/>
  <c r="R1048" i="6"/>
  <c r="P1048" i="6"/>
  <c r="BI1044" i="6"/>
  <c r="BH1044" i="6"/>
  <c r="BG1044" i="6"/>
  <c r="BE1044" i="6"/>
  <c r="T1044" i="6"/>
  <c r="R1044" i="6"/>
  <c r="P1044" i="6"/>
  <c r="BI1043" i="6"/>
  <c r="BH1043" i="6"/>
  <c r="BG1043" i="6"/>
  <c r="BE1043" i="6"/>
  <c r="T1043" i="6"/>
  <c r="R1043" i="6"/>
  <c r="P1043" i="6"/>
  <c r="BI1042" i="6"/>
  <c r="BH1042" i="6"/>
  <c r="BG1042" i="6"/>
  <c r="BE1042" i="6"/>
  <c r="T1042" i="6"/>
  <c r="R1042" i="6"/>
  <c r="P1042" i="6"/>
  <c r="BI1041" i="6"/>
  <c r="BH1041" i="6"/>
  <c r="BG1041" i="6"/>
  <c r="BE1041" i="6"/>
  <c r="T1041" i="6"/>
  <c r="R1041" i="6"/>
  <c r="P1041" i="6"/>
  <c r="BI1040" i="6"/>
  <c r="BH1040" i="6"/>
  <c r="BG1040" i="6"/>
  <c r="BE1040" i="6"/>
  <c r="T1040" i="6"/>
  <c r="R1040" i="6"/>
  <c r="P1040" i="6"/>
  <c r="BI1039" i="6"/>
  <c r="BH1039" i="6"/>
  <c r="BG1039" i="6"/>
  <c r="BE1039" i="6"/>
  <c r="T1039" i="6"/>
  <c r="R1039" i="6"/>
  <c r="P1039" i="6"/>
  <c r="BI1038" i="6"/>
  <c r="BH1038" i="6"/>
  <c r="BG1038" i="6"/>
  <c r="BE1038" i="6"/>
  <c r="T1038" i="6"/>
  <c r="R1038" i="6"/>
  <c r="P1038" i="6"/>
  <c r="BI1037" i="6"/>
  <c r="BH1037" i="6"/>
  <c r="BG1037" i="6"/>
  <c r="BE1037" i="6"/>
  <c r="T1037" i="6"/>
  <c r="R1037" i="6"/>
  <c r="P1037" i="6"/>
  <c r="BI1033" i="6"/>
  <c r="BH1033" i="6"/>
  <c r="BG1033" i="6"/>
  <c r="BE1033" i="6"/>
  <c r="T1033" i="6"/>
  <c r="R1033" i="6"/>
  <c r="P1033" i="6"/>
  <c r="BI1030" i="6"/>
  <c r="BH1030" i="6"/>
  <c r="BG1030" i="6"/>
  <c r="BE1030" i="6"/>
  <c r="T1030" i="6"/>
  <c r="R1030" i="6"/>
  <c r="P1030" i="6"/>
  <c r="BI1023" i="6"/>
  <c r="BH1023" i="6"/>
  <c r="BG1023" i="6"/>
  <c r="BE1023" i="6"/>
  <c r="T1023" i="6"/>
  <c r="R1023" i="6"/>
  <c r="P1023" i="6"/>
  <c r="BI1015" i="6"/>
  <c r="BH1015" i="6"/>
  <c r="BG1015" i="6"/>
  <c r="BE1015" i="6"/>
  <c r="T1015" i="6"/>
  <c r="R1015" i="6"/>
  <c r="P1015" i="6"/>
  <c r="BI1012" i="6"/>
  <c r="BH1012" i="6"/>
  <c r="BG1012" i="6"/>
  <c r="BE1012" i="6"/>
  <c r="T1012" i="6"/>
  <c r="R1012" i="6"/>
  <c r="P1012" i="6"/>
  <c r="BI1008" i="6"/>
  <c r="BH1008" i="6"/>
  <c r="BG1008" i="6"/>
  <c r="BE1008" i="6"/>
  <c r="T1008" i="6"/>
  <c r="R1008" i="6"/>
  <c r="P1008" i="6"/>
  <c r="BI1007" i="6"/>
  <c r="BH1007" i="6"/>
  <c r="BG1007" i="6"/>
  <c r="BE1007" i="6"/>
  <c r="T1007" i="6"/>
  <c r="R1007" i="6"/>
  <c r="P1007" i="6"/>
  <c r="BI1004" i="6"/>
  <c r="BH1004" i="6"/>
  <c r="BG1004" i="6"/>
  <c r="BE1004" i="6"/>
  <c r="T1004" i="6"/>
  <c r="R1004" i="6"/>
  <c r="P1004" i="6"/>
  <c r="BI1002" i="6"/>
  <c r="BH1002" i="6"/>
  <c r="BG1002" i="6"/>
  <c r="BE1002" i="6"/>
  <c r="T1002" i="6"/>
  <c r="R1002" i="6"/>
  <c r="P1002" i="6"/>
  <c r="BI1001" i="6"/>
  <c r="BH1001" i="6"/>
  <c r="BG1001" i="6"/>
  <c r="BE1001" i="6"/>
  <c r="T1001" i="6"/>
  <c r="R1001" i="6"/>
  <c r="P1001" i="6"/>
  <c r="BI995" i="6"/>
  <c r="BH995" i="6"/>
  <c r="BG995" i="6"/>
  <c r="BE995" i="6"/>
  <c r="T995" i="6"/>
  <c r="R995" i="6"/>
  <c r="P995" i="6"/>
  <c r="BI992" i="6"/>
  <c r="BH992" i="6"/>
  <c r="BG992" i="6"/>
  <c r="BE992" i="6"/>
  <c r="T992" i="6"/>
  <c r="R992" i="6"/>
  <c r="P992" i="6"/>
  <c r="BI986" i="6"/>
  <c r="BH986" i="6"/>
  <c r="BG986" i="6"/>
  <c r="BE986" i="6"/>
  <c r="T986" i="6"/>
  <c r="R986" i="6"/>
  <c r="P986" i="6"/>
  <c r="BI980" i="6"/>
  <c r="BH980" i="6"/>
  <c r="BG980" i="6"/>
  <c r="BE980" i="6"/>
  <c r="T980" i="6"/>
  <c r="R980" i="6"/>
  <c r="P980" i="6"/>
  <c r="BI977" i="6"/>
  <c r="BH977" i="6"/>
  <c r="BG977" i="6"/>
  <c r="BE977" i="6"/>
  <c r="T977" i="6"/>
  <c r="R977" i="6"/>
  <c r="P977" i="6"/>
  <c r="BI976" i="6"/>
  <c r="BH976" i="6"/>
  <c r="BG976" i="6"/>
  <c r="BE976" i="6"/>
  <c r="T976" i="6"/>
  <c r="R976" i="6"/>
  <c r="P976" i="6"/>
  <c r="BI975" i="6"/>
  <c r="BH975" i="6"/>
  <c r="BG975" i="6"/>
  <c r="BE975" i="6"/>
  <c r="T975" i="6"/>
  <c r="R975" i="6"/>
  <c r="P975" i="6"/>
  <c r="BI974" i="6"/>
  <c r="BH974" i="6"/>
  <c r="BG974" i="6"/>
  <c r="BE974" i="6"/>
  <c r="T974" i="6"/>
  <c r="R974" i="6"/>
  <c r="P974" i="6"/>
  <c r="BI973" i="6"/>
  <c r="BH973" i="6"/>
  <c r="BG973" i="6"/>
  <c r="BE973" i="6"/>
  <c r="T973" i="6"/>
  <c r="R973" i="6"/>
  <c r="P973" i="6"/>
  <c r="BI972" i="6"/>
  <c r="BH972" i="6"/>
  <c r="BG972" i="6"/>
  <c r="BE972" i="6"/>
  <c r="T972" i="6"/>
  <c r="R972" i="6"/>
  <c r="P972" i="6"/>
  <c r="BI971" i="6"/>
  <c r="BH971" i="6"/>
  <c r="BG971" i="6"/>
  <c r="BE971" i="6"/>
  <c r="T971" i="6"/>
  <c r="R971" i="6"/>
  <c r="P971" i="6"/>
  <c r="BI965" i="6"/>
  <c r="BH965" i="6"/>
  <c r="BG965" i="6"/>
  <c r="BE965" i="6"/>
  <c r="T965" i="6"/>
  <c r="R965" i="6"/>
  <c r="P965" i="6"/>
  <c r="BI960" i="6"/>
  <c r="BH960" i="6"/>
  <c r="BG960" i="6"/>
  <c r="BE960" i="6"/>
  <c r="T960" i="6"/>
  <c r="R960" i="6"/>
  <c r="P960" i="6"/>
  <c r="BI959" i="6"/>
  <c r="BH959" i="6"/>
  <c r="BG959" i="6"/>
  <c r="BE959" i="6"/>
  <c r="T959" i="6"/>
  <c r="R959" i="6"/>
  <c r="P959" i="6"/>
  <c r="BI958" i="6"/>
  <c r="BH958" i="6"/>
  <c r="BG958" i="6"/>
  <c r="BE958" i="6"/>
  <c r="T958" i="6"/>
  <c r="R958" i="6"/>
  <c r="P958" i="6"/>
  <c r="BI957" i="6"/>
  <c r="BH957" i="6"/>
  <c r="BG957" i="6"/>
  <c r="BE957" i="6"/>
  <c r="T957" i="6"/>
  <c r="R957" i="6"/>
  <c r="P957" i="6"/>
  <c r="BI953" i="6"/>
  <c r="BH953" i="6"/>
  <c r="BG953" i="6"/>
  <c r="BE953" i="6"/>
  <c r="T953" i="6"/>
  <c r="R953" i="6"/>
  <c r="P953" i="6"/>
  <c r="BI952" i="6"/>
  <c r="BH952" i="6"/>
  <c r="BG952" i="6"/>
  <c r="BE952" i="6"/>
  <c r="T952" i="6"/>
  <c r="R952" i="6"/>
  <c r="P952" i="6"/>
  <c r="BI949" i="6"/>
  <c r="BH949" i="6"/>
  <c r="BG949" i="6"/>
  <c r="BE949" i="6"/>
  <c r="T949" i="6"/>
  <c r="R949" i="6"/>
  <c r="P949" i="6"/>
  <c r="BI948" i="6"/>
  <c r="BH948" i="6"/>
  <c r="BG948" i="6"/>
  <c r="BE948" i="6"/>
  <c r="T948" i="6"/>
  <c r="R948" i="6"/>
  <c r="P948" i="6"/>
  <c r="BI945" i="6"/>
  <c r="BH945" i="6"/>
  <c r="BG945" i="6"/>
  <c r="BE945" i="6"/>
  <c r="T945" i="6"/>
  <c r="R945" i="6"/>
  <c r="P945" i="6"/>
  <c r="BI943" i="6"/>
  <c r="BH943" i="6"/>
  <c r="BG943" i="6"/>
  <c r="BE943" i="6"/>
  <c r="T943" i="6"/>
  <c r="R943" i="6"/>
  <c r="P943" i="6"/>
  <c r="BI940" i="6"/>
  <c r="BH940" i="6"/>
  <c r="BG940" i="6"/>
  <c r="BE940" i="6"/>
  <c r="T940" i="6"/>
  <c r="R940" i="6"/>
  <c r="P940" i="6"/>
  <c r="BI937" i="6"/>
  <c r="BH937" i="6"/>
  <c r="BG937" i="6"/>
  <c r="BE937" i="6"/>
  <c r="T937" i="6"/>
  <c r="R937" i="6"/>
  <c r="P937" i="6"/>
  <c r="BI935" i="6"/>
  <c r="BH935" i="6"/>
  <c r="BG935" i="6"/>
  <c r="BE935" i="6"/>
  <c r="T935" i="6"/>
  <c r="R935" i="6"/>
  <c r="P935" i="6"/>
  <c r="BI927" i="6"/>
  <c r="BH927" i="6"/>
  <c r="BG927" i="6"/>
  <c r="BE927" i="6"/>
  <c r="T927" i="6"/>
  <c r="R927" i="6"/>
  <c r="P927" i="6"/>
  <c r="BI923" i="6"/>
  <c r="BH923" i="6"/>
  <c r="BG923" i="6"/>
  <c r="BE923" i="6"/>
  <c r="T923" i="6"/>
  <c r="R923" i="6"/>
  <c r="P923" i="6"/>
  <c r="BI918" i="6"/>
  <c r="BH918" i="6"/>
  <c r="BG918" i="6"/>
  <c r="BE918" i="6"/>
  <c r="T918" i="6"/>
  <c r="R918" i="6"/>
  <c r="P918" i="6"/>
  <c r="BI906" i="6"/>
  <c r="BH906" i="6"/>
  <c r="BG906" i="6"/>
  <c r="BE906" i="6"/>
  <c r="T906" i="6"/>
  <c r="R906" i="6"/>
  <c r="P906" i="6"/>
  <c r="BI902" i="6"/>
  <c r="BH902" i="6"/>
  <c r="BG902" i="6"/>
  <c r="BE902" i="6"/>
  <c r="T902" i="6"/>
  <c r="R902" i="6"/>
  <c r="P902" i="6"/>
  <c r="BI880" i="6"/>
  <c r="BH880" i="6"/>
  <c r="BG880" i="6"/>
  <c r="BE880" i="6"/>
  <c r="T880" i="6"/>
  <c r="R880" i="6"/>
  <c r="P880" i="6"/>
  <c r="BI876" i="6"/>
  <c r="BH876" i="6"/>
  <c r="BG876" i="6"/>
  <c r="BE876" i="6"/>
  <c r="T876" i="6"/>
  <c r="R876" i="6"/>
  <c r="P876" i="6"/>
  <c r="BI859" i="6"/>
  <c r="BH859" i="6"/>
  <c r="BG859" i="6"/>
  <c r="BE859" i="6"/>
  <c r="T859" i="6"/>
  <c r="R859" i="6"/>
  <c r="P859" i="6"/>
  <c r="BI855" i="6"/>
  <c r="BH855" i="6"/>
  <c r="BG855" i="6"/>
  <c r="BE855" i="6"/>
  <c r="T855" i="6"/>
  <c r="R855" i="6"/>
  <c r="P855" i="6"/>
  <c r="BI847" i="6"/>
  <c r="BH847" i="6"/>
  <c r="BG847" i="6"/>
  <c r="BE847" i="6"/>
  <c r="T847" i="6"/>
  <c r="R847" i="6"/>
  <c r="P847" i="6"/>
  <c r="BI840" i="6"/>
  <c r="BH840" i="6"/>
  <c r="BG840" i="6"/>
  <c r="BE840" i="6"/>
  <c r="T840" i="6"/>
  <c r="R840" i="6"/>
  <c r="P840" i="6"/>
  <c r="BI836" i="6"/>
  <c r="BH836" i="6"/>
  <c r="BG836" i="6"/>
  <c r="BE836" i="6"/>
  <c r="T836" i="6"/>
  <c r="R836" i="6"/>
  <c r="P836" i="6"/>
  <c r="BI816" i="6"/>
  <c r="BH816" i="6"/>
  <c r="BG816" i="6"/>
  <c r="BE816" i="6"/>
  <c r="T816" i="6"/>
  <c r="R816" i="6"/>
  <c r="P816" i="6"/>
  <c r="BI809" i="6"/>
  <c r="BH809" i="6"/>
  <c r="BG809" i="6"/>
  <c r="BE809" i="6"/>
  <c r="T809" i="6"/>
  <c r="R809" i="6"/>
  <c r="P809" i="6"/>
  <c r="BI805" i="6"/>
  <c r="BH805" i="6"/>
  <c r="BG805" i="6"/>
  <c r="BE805" i="6"/>
  <c r="T805" i="6"/>
  <c r="R805" i="6"/>
  <c r="P805" i="6"/>
  <c r="BI798" i="6"/>
  <c r="BH798" i="6"/>
  <c r="BG798" i="6"/>
  <c r="BE798" i="6"/>
  <c r="T798" i="6"/>
  <c r="R798" i="6"/>
  <c r="P798" i="6"/>
  <c r="BI788" i="6"/>
  <c r="BH788" i="6"/>
  <c r="BG788" i="6"/>
  <c r="BE788" i="6"/>
  <c r="T788" i="6"/>
  <c r="R788" i="6"/>
  <c r="P788" i="6"/>
  <c r="BI783" i="6"/>
  <c r="BH783" i="6"/>
  <c r="BG783" i="6"/>
  <c r="BE783" i="6"/>
  <c r="T783" i="6"/>
  <c r="R783" i="6"/>
  <c r="P783" i="6"/>
  <c r="BI779" i="6"/>
  <c r="BH779" i="6"/>
  <c r="BG779" i="6"/>
  <c r="BE779" i="6"/>
  <c r="T779" i="6"/>
  <c r="R779" i="6"/>
  <c r="P779" i="6"/>
  <c r="BI777" i="6"/>
  <c r="BH777" i="6"/>
  <c r="BG777" i="6"/>
  <c r="BE777" i="6"/>
  <c r="T777" i="6"/>
  <c r="R777" i="6"/>
  <c r="P777" i="6"/>
  <c r="BI774" i="6"/>
  <c r="BH774" i="6"/>
  <c r="BG774" i="6"/>
  <c r="BE774" i="6"/>
  <c r="T774" i="6"/>
  <c r="R774" i="6"/>
  <c r="P774" i="6"/>
  <c r="BI768" i="6"/>
  <c r="BH768" i="6"/>
  <c r="BG768" i="6"/>
  <c r="BE768" i="6"/>
  <c r="T768" i="6"/>
  <c r="R768" i="6"/>
  <c r="P768" i="6"/>
  <c r="BI765" i="6"/>
  <c r="BH765" i="6"/>
  <c r="BG765" i="6"/>
  <c r="BE765" i="6"/>
  <c r="T765" i="6"/>
  <c r="R765" i="6"/>
  <c r="P765" i="6"/>
  <c r="BI761" i="6"/>
  <c r="BH761" i="6"/>
  <c r="BG761" i="6"/>
  <c r="BE761" i="6"/>
  <c r="T761" i="6"/>
  <c r="R761" i="6"/>
  <c r="P761" i="6"/>
  <c r="BI756" i="6"/>
  <c r="BH756" i="6"/>
  <c r="BG756" i="6"/>
  <c r="BE756" i="6"/>
  <c r="T756" i="6"/>
  <c r="R756" i="6"/>
  <c r="P756" i="6"/>
  <c r="BI753" i="6"/>
  <c r="BH753" i="6"/>
  <c r="BG753" i="6"/>
  <c r="BE753" i="6"/>
  <c r="T753" i="6"/>
  <c r="R753" i="6"/>
  <c r="P753" i="6"/>
  <c r="BI749" i="6"/>
  <c r="BH749" i="6"/>
  <c r="BG749" i="6"/>
  <c r="BE749" i="6"/>
  <c r="T749" i="6"/>
  <c r="R749" i="6"/>
  <c r="P749" i="6"/>
  <c r="BI747" i="6"/>
  <c r="BH747" i="6"/>
  <c r="BG747" i="6"/>
  <c r="BE747" i="6"/>
  <c r="T747" i="6"/>
  <c r="R747" i="6"/>
  <c r="P747" i="6"/>
  <c r="BI746" i="6"/>
  <c r="BH746" i="6"/>
  <c r="BG746" i="6"/>
  <c r="BE746" i="6"/>
  <c r="T746" i="6"/>
  <c r="R746" i="6"/>
  <c r="P746" i="6"/>
  <c r="BI743" i="6"/>
  <c r="BH743" i="6"/>
  <c r="BG743" i="6"/>
  <c r="BE743" i="6"/>
  <c r="T743" i="6"/>
  <c r="R743" i="6"/>
  <c r="P743" i="6"/>
  <c r="BI740" i="6"/>
  <c r="BH740" i="6"/>
  <c r="BG740" i="6"/>
  <c r="BE740" i="6"/>
  <c r="T740" i="6"/>
  <c r="R740" i="6"/>
  <c r="P740" i="6"/>
  <c r="BI734" i="6"/>
  <c r="BH734" i="6"/>
  <c r="BG734" i="6"/>
  <c r="BE734" i="6"/>
  <c r="T734" i="6"/>
  <c r="R734" i="6"/>
  <c r="P734" i="6"/>
  <c r="BI733" i="6"/>
  <c r="BH733" i="6"/>
  <c r="BG733" i="6"/>
  <c r="BE733" i="6"/>
  <c r="T733" i="6"/>
  <c r="R733" i="6"/>
  <c r="P733" i="6"/>
  <c r="BI732" i="6"/>
  <c r="BH732" i="6"/>
  <c r="BG732" i="6"/>
  <c r="BE732" i="6"/>
  <c r="T732" i="6"/>
  <c r="R732" i="6"/>
  <c r="P732" i="6"/>
  <c r="BI731" i="6"/>
  <c r="BH731" i="6"/>
  <c r="BG731" i="6"/>
  <c r="BE731" i="6"/>
  <c r="T731" i="6"/>
  <c r="R731" i="6"/>
  <c r="P731" i="6"/>
  <c r="BI730" i="6"/>
  <c r="BH730" i="6"/>
  <c r="BG730" i="6"/>
  <c r="BE730" i="6"/>
  <c r="T730" i="6"/>
  <c r="R730" i="6"/>
  <c r="P730" i="6"/>
  <c r="BI729" i="6"/>
  <c r="BH729" i="6"/>
  <c r="BG729" i="6"/>
  <c r="BE729" i="6"/>
  <c r="T729" i="6"/>
  <c r="R729" i="6"/>
  <c r="P729" i="6"/>
  <c r="BI728" i="6"/>
  <c r="BH728" i="6"/>
  <c r="BG728" i="6"/>
  <c r="BE728" i="6"/>
  <c r="T728" i="6"/>
  <c r="R728" i="6"/>
  <c r="P728" i="6"/>
  <c r="BI725" i="6"/>
  <c r="BH725" i="6"/>
  <c r="BG725" i="6"/>
  <c r="BE725" i="6"/>
  <c r="T725" i="6"/>
  <c r="R725" i="6"/>
  <c r="P725" i="6"/>
  <c r="BI720" i="6"/>
  <c r="BH720" i="6"/>
  <c r="BG720" i="6"/>
  <c r="BE720" i="6"/>
  <c r="T720" i="6"/>
  <c r="R720" i="6"/>
  <c r="P720" i="6"/>
  <c r="BI716" i="6"/>
  <c r="BH716" i="6"/>
  <c r="BG716" i="6"/>
  <c r="BE716" i="6"/>
  <c r="T716" i="6"/>
  <c r="R716" i="6"/>
  <c r="P716" i="6"/>
  <c r="BI714" i="6"/>
  <c r="BH714" i="6"/>
  <c r="BG714" i="6"/>
  <c r="BE714" i="6"/>
  <c r="T714" i="6"/>
  <c r="R714" i="6"/>
  <c r="P714" i="6"/>
  <c r="BI713" i="6"/>
  <c r="BH713" i="6"/>
  <c r="BG713" i="6"/>
  <c r="BE713" i="6"/>
  <c r="T713" i="6"/>
  <c r="R713" i="6"/>
  <c r="P713" i="6"/>
  <c r="BI712" i="6"/>
  <c r="BH712" i="6"/>
  <c r="BG712" i="6"/>
  <c r="BE712" i="6"/>
  <c r="T712" i="6"/>
  <c r="R712" i="6"/>
  <c r="P712" i="6"/>
  <c r="BI709" i="6"/>
  <c r="BH709" i="6"/>
  <c r="BG709" i="6"/>
  <c r="BE709" i="6"/>
  <c r="T709" i="6"/>
  <c r="R709" i="6"/>
  <c r="P709" i="6"/>
  <c r="BI708" i="6"/>
  <c r="BH708" i="6"/>
  <c r="BG708" i="6"/>
  <c r="BE708" i="6"/>
  <c r="T708" i="6"/>
  <c r="R708" i="6"/>
  <c r="P708" i="6"/>
  <c r="BI707" i="6"/>
  <c r="BH707" i="6"/>
  <c r="BG707" i="6"/>
  <c r="BE707" i="6"/>
  <c r="T707" i="6"/>
  <c r="R707" i="6"/>
  <c r="P707" i="6"/>
  <c r="BI704" i="6"/>
  <c r="BH704" i="6"/>
  <c r="BG704" i="6"/>
  <c r="BE704" i="6"/>
  <c r="T704" i="6"/>
  <c r="R704" i="6"/>
  <c r="P704" i="6"/>
  <c r="BI701" i="6"/>
  <c r="BH701" i="6"/>
  <c r="BG701" i="6"/>
  <c r="BE701" i="6"/>
  <c r="T701" i="6"/>
  <c r="R701" i="6"/>
  <c r="P701" i="6"/>
  <c r="BI699" i="6"/>
  <c r="BH699" i="6"/>
  <c r="BG699" i="6"/>
  <c r="BE699" i="6"/>
  <c r="T699" i="6"/>
  <c r="R699" i="6"/>
  <c r="P699" i="6"/>
  <c r="BI698" i="6"/>
  <c r="BH698" i="6"/>
  <c r="BG698" i="6"/>
  <c r="BE698" i="6"/>
  <c r="T698" i="6"/>
  <c r="R698" i="6"/>
  <c r="P698" i="6"/>
  <c r="BI695" i="6"/>
  <c r="BH695" i="6"/>
  <c r="BG695" i="6"/>
  <c r="BE695" i="6"/>
  <c r="T695" i="6"/>
  <c r="R695" i="6"/>
  <c r="P695" i="6"/>
  <c r="BI681" i="6"/>
  <c r="BH681" i="6"/>
  <c r="BG681" i="6"/>
  <c r="BE681" i="6"/>
  <c r="T681" i="6"/>
  <c r="R681" i="6"/>
  <c r="P681" i="6"/>
  <c r="BI678" i="6"/>
  <c r="BH678" i="6"/>
  <c r="BG678" i="6"/>
  <c r="BE678" i="6"/>
  <c r="T678" i="6"/>
  <c r="R678" i="6"/>
  <c r="P678" i="6"/>
  <c r="BI665" i="6"/>
  <c r="BH665" i="6"/>
  <c r="BG665" i="6"/>
  <c r="BE665" i="6"/>
  <c r="T665" i="6"/>
  <c r="R665" i="6"/>
  <c r="P665" i="6"/>
  <c r="BI652" i="6"/>
  <c r="BH652" i="6"/>
  <c r="BG652" i="6"/>
  <c r="BE652" i="6"/>
  <c r="T652" i="6"/>
  <c r="R652" i="6"/>
  <c r="P652" i="6"/>
  <c r="BI648" i="6"/>
  <c r="BH648" i="6"/>
  <c r="BG648" i="6"/>
  <c r="BE648" i="6"/>
  <c r="T648" i="6"/>
  <c r="R648" i="6"/>
  <c r="P648" i="6"/>
  <c r="BI646" i="6"/>
  <c r="BH646" i="6"/>
  <c r="BG646" i="6"/>
  <c r="BE646" i="6"/>
  <c r="T646" i="6"/>
  <c r="R646" i="6"/>
  <c r="P646" i="6"/>
  <c r="BI643" i="6"/>
  <c r="BH643" i="6"/>
  <c r="BG643" i="6"/>
  <c r="BE643" i="6"/>
  <c r="T643" i="6"/>
  <c r="R643" i="6"/>
  <c r="P643" i="6"/>
  <c r="BI640" i="6"/>
  <c r="BH640" i="6"/>
  <c r="BG640" i="6"/>
  <c r="BE640" i="6"/>
  <c r="T640" i="6"/>
  <c r="R640" i="6"/>
  <c r="P640" i="6"/>
  <c r="BI637" i="6"/>
  <c r="BH637" i="6"/>
  <c r="BG637" i="6"/>
  <c r="BE637" i="6"/>
  <c r="T637" i="6"/>
  <c r="R637" i="6"/>
  <c r="P637" i="6"/>
  <c r="BI630" i="6"/>
  <c r="BH630" i="6"/>
  <c r="BG630" i="6"/>
  <c r="BE630" i="6"/>
  <c r="T630" i="6"/>
  <c r="R630" i="6"/>
  <c r="P630" i="6"/>
  <c r="BI625" i="6"/>
  <c r="BH625" i="6"/>
  <c r="BG625" i="6"/>
  <c r="BE625" i="6"/>
  <c r="T625" i="6"/>
  <c r="R625" i="6"/>
  <c r="P625" i="6"/>
  <c r="BI622" i="6"/>
  <c r="BH622" i="6"/>
  <c r="BG622" i="6"/>
  <c r="BE622" i="6"/>
  <c r="T622" i="6"/>
  <c r="R622" i="6"/>
  <c r="P622" i="6"/>
  <c r="BI615" i="6"/>
  <c r="BH615" i="6"/>
  <c r="BG615" i="6"/>
  <c r="BE615" i="6"/>
  <c r="T615" i="6"/>
  <c r="R615" i="6"/>
  <c r="P615" i="6"/>
  <c r="BI609" i="6"/>
  <c r="BH609" i="6"/>
  <c r="BG609" i="6"/>
  <c r="BE609" i="6"/>
  <c r="T609" i="6"/>
  <c r="R609" i="6"/>
  <c r="P609" i="6"/>
  <c r="BI606" i="6"/>
  <c r="BH606" i="6"/>
  <c r="BG606" i="6"/>
  <c r="BE606" i="6"/>
  <c r="T606" i="6"/>
  <c r="T605" i="6" s="1"/>
  <c r="R606" i="6"/>
  <c r="R605" i="6" s="1"/>
  <c r="P606" i="6"/>
  <c r="P605" i="6" s="1"/>
  <c r="BI602" i="6"/>
  <c r="BH602" i="6"/>
  <c r="BG602" i="6"/>
  <c r="BE602" i="6"/>
  <c r="T602" i="6"/>
  <c r="R602" i="6"/>
  <c r="P602" i="6"/>
  <c r="BI601" i="6"/>
  <c r="BH601" i="6"/>
  <c r="BG601" i="6"/>
  <c r="BE601" i="6"/>
  <c r="T601" i="6"/>
  <c r="R601" i="6"/>
  <c r="P601" i="6"/>
  <c r="BI600" i="6"/>
  <c r="BH600" i="6"/>
  <c r="BG600" i="6"/>
  <c r="BE600" i="6"/>
  <c r="T600" i="6"/>
  <c r="R600" i="6"/>
  <c r="P600" i="6"/>
  <c r="BI599" i="6"/>
  <c r="BH599" i="6"/>
  <c r="BG599" i="6"/>
  <c r="BE599" i="6"/>
  <c r="T599" i="6"/>
  <c r="R599" i="6"/>
  <c r="P599" i="6"/>
  <c r="BI596" i="6"/>
  <c r="BH596" i="6"/>
  <c r="BG596" i="6"/>
  <c r="BE596" i="6"/>
  <c r="T596" i="6"/>
  <c r="R596" i="6"/>
  <c r="P596" i="6"/>
  <c r="BI590" i="6"/>
  <c r="BH590" i="6"/>
  <c r="BG590" i="6"/>
  <c r="BE590" i="6"/>
  <c r="T590" i="6"/>
  <c r="R590" i="6"/>
  <c r="P590" i="6"/>
  <c r="BI587" i="6"/>
  <c r="BH587" i="6"/>
  <c r="BG587" i="6"/>
  <c r="BE587" i="6"/>
  <c r="T587" i="6"/>
  <c r="R587" i="6"/>
  <c r="P587" i="6"/>
  <c r="BI580" i="6"/>
  <c r="BH580" i="6"/>
  <c r="BG580" i="6"/>
  <c r="BE580" i="6"/>
  <c r="T580" i="6"/>
  <c r="R580" i="6"/>
  <c r="P580" i="6"/>
  <c r="BI579" i="6"/>
  <c r="BH579" i="6"/>
  <c r="BG579" i="6"/>
  <c r="BE579" i="6"/>
  <c r="T579" i="6"/>
  <c r="R579" i="6"/>
  <c r="P579" i="6"/>
  <c r="BI576" i="6"/>
  <c r="BH576" i="6"/>
  <c r="BG576" i="6"/>
  <c r="BE576" i="6"/>
  <c r="T576" i="6"/>
  <c r="R576" i="6"/>
  <c r="P576" i="6"/>
  <c r="BI575" i="6"/>
  <c r="BH575" i="6"/>
  <c r="BG575" i="6"/>
  <c r="BE575" i="6"/>
  <c r="T575" i="6"/>
  <c r="R575" i="6"/>
  <c r="P575" i="6"/>
  <c r="BI572" i="6"/>
  <c r="BH572" i="6"/>
  <c r="BG572" i="6"/>
  <c r="BE572" i="6"/>
  <c r="T572" i="6"/>
  <c r="R572" i="6"/>
  <c r="P572" i="6"/>
  <c r="BI571" i="6"/>
  <c r="BH571" i="6"/>
  <c r="BG571" i="6"/>
  <c r="BE571" i="6"/>
  <c r="T571" i="6"/>
  <c r="R571" i="6"/>
  <c r="P571" i="6"/>
  <c r="BI570" i="6"/>
  <c r="BH570" i="6"/>
  <c r="BG570" i="6"/>
  <c r="BE570" i="6"/>
  <c r="T570" i="6"/>
  <c r="R570" i="6"/>
  <c r="P570" i="6"/>
  <c r="BI569" i="6"/>
  <c r="BH569" i="6"/>
  <c r="BG569" i="6"/>
  <c r="BE569" i="6"/>
  <c r="T569" i="6"/>
  <c r="R569" i="6"/>
  <c r="P569" i="6"/>
  <c r="BI563" i="6"/>
  <c r="BH563" i="6"/>
  <c r="BG563" i="6"/>
  <c r="BE563" i="6"/>
  <c r="T563" i="6"/>
  <c r="R563" i="6"/>
  <c r="P563" i="6"/>
  <c r="BI555" i="6"/>
  <c r="BH555" i="6"/>
  <c r="BG555" i="6"/>
  <c r="BE555" i="6"/>
  <c r="T555" i="6"/>
  <c r="R555" i="6"/>
  <c r="P555" i="6"/>
  <c r="BI551" i="6"/>
  <c r="BH551" i="6"/>
  <c r="BG551" i="6"/>
  <c r="BE551" i="6"/>
  <c r="T551" i="6"/>
  <c r="R551" i="6"/>
  <c r="P551" i="6"/>
  <c r="BI546" i="6"/>
  <c r="BH546" i="6"/>
  <c r="BG546" i="6"/>
  <c r="BE546" i="6"/>
  <c r="T546" i="6"/>
  <c r="R546" i="6"/>
  <c r="P546" i="6"/>
  <c r="BI535" i="6"/>
  <c r="BH535" i="6"/>
  <c r="BG535" i="6"/>
  <c r="BE535" i="6"/>
  <c r="T535" i="6"/>
  <c r="R535" i="6"/>
  <c r="P535" i="6"/>
  <c r="BI531" i="6"/>
  <c r="BH531" i="6"/>
  <c r="BG531" i="6"/>
  <c r="BE531" i="6"/>
  <c r="T531" i="6"/>
  <c r="R531" i="6"/>
  <c r="P531" i="6"/>
  <c r="BI527" i="6"/>
  <c r="BH527" i="6"/>
  <c r="BG527" i="6"/>
  <c r="BE527" i="6"/>
  <c r="T527" i="6"/>
  <c r="R527" i="6"/>
  <c r="P527" i="6"/>
  <c r="BI523" i="6"/>
  <c r="BH523" i="6"/>
  <c r="BG523" i="6"/>
  <c r="BE523" i="6"/>
  <c r="T523" i="6"/>
  <c r="R523" i="6"/>
  <c r="P523" i="6"/>
  <c r="BI518" i="6"/>
  <c r="BH518" i="6"/>
  <c r="BG518" i="6"/>
  <c r="BE518" i="6"/>
  <c r="T518" i="6"/>
  <c r="R518" i="6"/>
  <c r="P518" i="6"/>
  <c r="BI514" i="6"/>
  <c r="BH514" i="6"/>
  <c r="BG514" i="6"/>
  <c r="BE514" i="6"/>
  <c r="T514" i="6"/>
  <c r="R514" i="6"/>
  <c r="P514" i="6"/>
  <c r="BI510" i="6"/>
  <c r="BH510" i="6"/>
  <c r="BG510" i="6"/>
  <c r="BE510" i="6"/>
  <c r="T510" i="6"/>
  <c r="R510" i="6"/>
  <c r="P510" i="6"/>
  <c r="BI506" i="6"/>
  <c r="BH506" i="6"/>
  <c r="BG506" i="6"/>
  <c r="BE506" i="6"/>
  <c r="T506" i="6"/>
  <c r="R506" i="6"/>
  <c r="P506" i="6"/>
  <c r="BI502" i="6"/>
  <c r="BH502" i="6"/>
  <c r="BG502" i="6"/>
  <c r="BE502" i="6"/>
  <c r="T502" i="6"/>
  <c r="R502" i="6"/>
  <c r="P502" i="6"/>
  <c r="BI492" i="6"/>
  <c r="BH492" i="6"/>
  <c r="BG492" i="6"/>
  <c r="BE492" i="6"/>
  <c r="T492" i="6"/>
  <c r="R492" i="6"/>
  <c r="P492" i="6"/>
  <c r="BI489" i="6"/>
  <c r="BH489" i="6"/>
  <c r="BG489" i="6"/>
  <c r="BE489" i="6"/>
  <c r="T489" i="6"/>
  <c r="R489" i="6"/>
  <c r="P489" i="6"/>
  <c r="BI486" i="6"/>
  <c r="BH486" i="6"/>
  <c r="BG486" i="6"/>
  <c r="BE486" i="6"/>
  <c r="T486" i="6"/>
  <c r="R486" i="6"/>
  <c r="P486" i="6"/>
  <c r="BI483" i="6"/>
  <c r="BH483" i="6"/>
  <c r="BG483" i="6"/>
  <c r="BE483" i="6"/>
  <c r="T483" i="6"/>
  <c r="R483" i="6"/>
  <c r="P483" i="6"/>
  <c r="BI479" i="6"/>
  <c r="BH479" i="6"/>
  <c r="BG479" i="6"/>
  <c r="BE479" i="6"/>
  <c r="T479" i="6"/>
  <c r="R479" i="6"/>
  <c r="P479" i="6"/>
  <c r="BI470" i="6"/>
  <c r="BH470" i="6"/>
  <c r="BG470" i="6"/>
  <c r="BE470" i="6"/>
  <c r="T470" i="6"/>
  <c r="R470" i="6"/>
  <c r="P470" i="6"/>
  <c r="BI469" i="6"/>
  <c r="BH469" i="6"/>
  <c r="BG469" i="6"/>
  <c r="BE469" i="6"/>
  <c r="T469" i="6"/>
  <c r="R469" i="6"/>
  <c r="P469" i="6"/>
  <c r="BI461" i="6"/>
  <c r="BH461" i="6"/>
  <c r="BG461" i="6"/>
  <c r="BE461" i="6"/>
  <c r="T461" i="6"/>
  <c r="R461" i="6"/>
  <c r="P461" i="6"/>
  <c r="BI457" i="6"/>
  <c r="BH457" i="6"/>
  <c r="BG457" i="6"/>
  <c r="BE457" i="6"/>
  <c r="T457" i="6"/>
  <c r="R457" i="6"/>
  <c r="P457" i="6"/>
  <c r="BI449" i="6"/>
  <c r="BH449" i="6"/>
  <c r="BG449" i="6"/>
  <c r="BE449" i="6"/>
  <c r="T449" i="6"/>
  <c r="R449" i="6"/>
  <c r="P449" i="6"/>
  <c r="BI441" i="6"/>
  <c r="BH441" i="6"/>
  <c r="BG441" i="6"/>
  <c r="BE441" i="6"/>
  <c r="T441" i="6"/>
  <c r="R441" i="6"/>
  <c r="P441" i="6"/>
  <c r="BI437" i="6"/>
  <c r="BH437" i="6"/>
  <c r="BG437" i="6"/>
  <c r="BE437" i="6"/>
  <c r="T437" i="6"/>
  <c r="R437" i="6"/>
  <c r="P437" i="6"/>
  <c r="BI433" i="6"/>
  <c r="BH433" i="6"/>
  <c r="BG433" i="6"/>
  <c r="BE433" i="6"/>
  <c r="T433" i="6"/>
  <c r="R433" i="6"/>
  <c r="P433" i="6"/>
  <c r="BI428" i="6"/>
  <c r="BH428" i="6"/>
  <c r="BG428" i="6"/>
  <c r="BE428" i="6"/>
  <c r="T428" i="6"/>
  <c r="R428" i="6"/>
  <c r="P428" i="6"/>
  <c r="BI425" i="6"/>
  <c r="BH425" i="6"/>
  <c r="BG425" i="6"/>
  <c r="BE425" i="6"/>
  <c r="T425" i="6"/>
  <c r="R425" i="6"/>
  <c r="P425" i="6"/>
  <c r="BI400" i="6"/>
  <c r="BH400" i="6"/>
  <c r="BG400" i="6"/>
  <c r="BE400" i="6"/>
  <c r="T400" i="6"/>
  <c r="R400" i="6"/>
  <c r="P400" i="6"/>
  <c r="BI392" i="6"/>
  <c r="BH392" i="6"/>
  <c r="BG392" i="6"/>
  <c r="BE392" i="6"/>
  <c r="T392" i="6"/>
  <c r="R392" i="6"/>
  <c r="P392" i="6"/>
  <c r="BI388" i="6"/>
  <c r="BH388" i="6"/>
  <c r="BG388" i="6"/>
  <c r="BE388" i="6"/>
  <c r="T388" i="6"/>
  <c r="R388" i="6"/>
  <c r="P388" i="6"/>
  <c r="BI364" i="6"/>
  <c r="BH364" i="6"/>
  <c r="BG364" i="6"/>
  <c r="BE364" i="6"/>
  <c r="T364" i="6"/>
  <c r="R364" i="6"/>
  <c r="P364" i="6"/>
  <c r="BI360" i="6"/>
  <c r="BH360" i="6"/>
  <c r="BG360" i="6"/>
  <c r="BE360" i="6"/>
  <c r="T360" i="6"/>
  <c r="R360" i="6"/>
  <c r="P360" i="6"/>
  <c r="BI357" i="6"/>
  <c r="BH357" i="6"/>
  <c r="BG357" i="6"/>
  <c r="BE357" i="6"/>
  <c r="T357" i="6"/>
  <c r="R357" i="6"/>
  <c r="P357" i="6"/>
  <c r="BI353" i="6"/>
  <c r="BH353" i="6"/>
  <c r="BG353" i="6"/>
  <c r="BE353" i="6"/>
  <c r="T353" i="6"/>
  <c r="R353" i="6"/>
  <c r="P353" i="6"/>
  <c r="BI349" i="6"/>
  <c r="BH349" i="6"/>
  <c r="BG349" i="6"/>
  <c r="BE349" i="6"/>
  <c r="T349" i="6"/>
  <c r="R349" i="6"/>
  <c r="P349" i="6"/>
  <c r="BI345" i="6"/>
  <c r="BH345" i="6"/>
  <c r="BG345" i="6"/>
  <c r="BE345" i="6"/>
  <c r="T345" i="6"/>
  <c r="R345" i="6"/>
  <c r="P345" i="6"/>
  <c r="BI341" i="6"/>
  <c r="BH341" i="6"/>
  <c r="BG341" i="6"/>
  <c r="BE341" i="6"/>
  <c r="T341" i="6"/>
  <c r="R341" i="6"/>
  <c r="P341" i="6"/>
  <c r="BI337" i="6"/>
  <c r="BH337" i="6"/>
  <c r="BG337" i="6"/>
  <c r="BE337" i="6"/>
  <c r="T337" i="6"/>
  <c r="R337" i="6"/>
  <c r="P337" i="6"/>
  <c r="BI333" i="6"/>
  <c r="BH333" i="6"/>
  <c r="BG333" i="6"/>
  <c r="BE333" i="6"/>
  <c r="T333" i="6"/>
  <c r="R333" i="6"/>
  <c r="P333" i="6"/>
  <c r="BI331" i="6"/>
  <c r="BH331" i="6"/>
  <c r="BG331" i="6"/>
  <c r="BE331" i="6"/>
  <c r="T331" i="6"/>
  <c r="R331" i="6"/>
  <c r="P331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4" i="6"/>
  <c r="BH324" i="6"/>
  <c r="BG324" i="6"/>
  <c r="BE324" i="6"/>
  <c r="T324" i="6"/>
  <c r="R324" i="6"/>
  <c r="P324" i="6"/>
  <c r="BI316" i="6"/>
  <c r="BH316" i="6"/>
  <c r="BG316" i="6"/>
  <c r="BE316" i="6"/>
  <c r="T316" i="6"/>
  <c r="R316" i="6"/>
  <c r="P316" i="6"/>
  <c r="BI306" i="6"/>
  <c r="BH306" i="6"/>
  <c r="BG306" i="6"/>
  <c r="BE306" i="6"/>
  <c r="T306" i="6"/>
  <c r="R306" i="6"/>
  <c r="P306" i="6"/>
  <c r="BI300" i="6"/>
  <c r="BH300" i="6"/>
  <c r="BG300" i="6"/>
  <c r="BE300" i="6"/>
  <c r="T300" i="6"/>
  <c r="R300" i="6"/>
  <c r="P300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6" i="6"/>
  <c r="BH286" i="6"/>
  <c r="BG286" i="6"/>
  <c r="BE286" i="6"/>
  <c r="T286" i="6"/>
  <c r="R286" i="6"/>
  <c r="P286" i="6"/>
  <c r="BI282" i="6"/>
  <c r="BH282" i="6"/>
  <c r="BG282" i="6"/>
  <c r="BE282" i="6"/>
  <c r="T282" i="6"/>
  <c r="R282" i="6"/>
  <c r="P282" i="6"/>
  <c r="BI278" i="6"/>
  <c r="BH278" i="6"/>
  <c r="BG278" i="6"/>
  <c r="BE278" i="6"/>
  <c r="T278" i="6"/>
  <c r="R278" i="6"/>
  <c r="P278" i="6"/>
  <c r="BI276" i="6"/>
  <c r="BH276" i="6"/>
  <c r="BG276" i="6"/>
  <c r="BE276" i="6"/>
  <c r="T276" i="6"/>
  <c r="R276" i="6"/>
  <c r="P276" i="6"/>
  <c r="BI272" i="6"/>
  <c r="BH272" i="6"/>
  <c r="BG272" i="6"/>
  <c r="BE272" i="6"/>
  <c r="T272" i="6"/>
  <c r="R272" i="6"/>
  <c r="P272" i="6"/>
  <c r="BI269" i="6"/>
  <c r="BH269" i="6"/>
  <c r="BG269" i="6"/>
  <c r="BE269" i="6"/>
  <c r="T269" i="6"/>
  <c r="R269" i="6"/>
  <c r="P26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3" i="6"/>
  <c r="BH253" i="6"/>
  <c r="BG253" i="6"/>
  <c r="BE253" i="6"/>
  <c r="T253" i="6"/>
  <c r="R253" i="6"/>
  <c r="P253" i="6"/>
  <c r="BI237" i="6"/>
  <c r="BH237" i="6"/>
  <c r="BG237" i="6"/>
  <c r="BE237" i="6"/>
  <c r="T237" i="6"/>
  <c r="R237" i="6"/>
  <c r="P237" i="6"/>
  <c r="BI223" i="6"/>
  <c r="BH223" i="6"/>
  <c r="BG223" i="6"/>
  <c r="BE223" i="6"/>
  <c r="T223" i="6"/>
  <c r="R223" i="6"/>
  <c r="P223" i="6"/>
  <c r="BI212" i="6"/>
  <c r="BH212" i="6"/>
  <c r="BG212" i="6"/>
  <c r="BE212" i="6"/>
  <c r="T212" i="6"/>
  <c r="R212" i="6"/>
  <c r="P212" i="6"/>
  <c r="BI203" i="6"/>
  <c r="BH203" i="6"/>
  <c r="BG203" i="6"/>
  <c r="BE203" i="6"/>
  <c r="T203" i="6"/>
  <c r="R203" i="6"/>
  <c r="P203" i="6"/>
  <c r="BI200" i="6"/>
  <c r="BH200" i="6"/>
  <c r="BG200" i="6"/>
  <c r="BE200" i="6"/>
  <c r="T200" i="6"/>
  <c r="R200" i="6"/>
  <c r="P200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2" i="6"/>
  <c r="BH192" i="6"/>
  <c r="BG192" i="6"/>
  <c r="BE192" i="6"/>
  <c r="T192" i="6"/>
  <c r="R192" i="6"/>
  <c r="P192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0" i="6"/>
  <c r="BH170" i="6"/>
  <c r="BG170" i="6"/>
  <c r="BE170" i="6"/>
  <c r="T170" i="6"/>
  <c r="R170" i="6"/>
  <c r="P170" i="6"/>
  <c r="BI162" i="6"/>
  <c r="BH162" i="6"/>
  <c r="BG162" i="6"/>
  <c r="BE162" i="6"/>
  <c r="T162" i="6"/>
  <c r="R162" i="6"/>
  <c r="P162" i="6"/>
  <c r="BI158" i="6"/>
  <c r="BH158" i="6"/>
  <c r="BG158" i="6"/>
  <c r="BE158" i="6"/>
  <c r="T158" i="6"/>
  <c r="R158" i="6"/>
  <c r="P158" i="6"/>
  <c r="BI154" i="6"/>
  <c r="BH154" i="6"/>
  <c r="BG154" i="6"/>
  <c r="BE154" i="6"/>
  <c r="T154" i="6"/>
  <c r="R154" i="6"/>
  <c r="P154" i="6"/>
  <c r="J148" i="6"/>
  <c r="J147" i="6"/>
  <c r="F147" i="6"/>
  <c r="F145" i="6"/>
  <c r="E143" i="6"/>
  <c r="J94" i="6"/>
  <c r="J93" i="6"/>
  <c r="F93" i="6"/>
  <c r="F91" i="6"/>
  <c r="E89" i="6"/>
  <c r="J20" i="6"/>
  <c r="E20" i="6"/>
  <c r="F94" i="6"/>
  <c r="J19" i="6"/>
  <c r="J14" i="6"/>
  <c r="J145" i="6" s="1"/>
  <c r="E7" i="6"/>
  <c r="E139" i="6" s="1"/>
  <c r="J39" i="5"/>
  <c r="J38" i="5"/>
  <c r="AY99" i="1"/>
  <c r="J37" i="5"/>
  <c r="AX99" i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T147" i="5"/>
  <c r="R148" i="5"/>
  <c r="R147" i="5" s="1"/>
  <c r="P148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94" i="5"/>
  <c r="J19" i="5"/>
  <c r="J14" i="5"/>
  <c r="J119" i="5" s="1"/>
  <c r="E7" i="5"/>
  <c r="E113" i="5"/>
  <c r="J39" i="4"/>
  <c r="J38" i="4"/>
  <c r="AY98" i="1"/>
  <c r="J37" i="4"/>
  <c r="AX98" i="1" s="1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6" i="4"/>
  <c r="BH126" i="4"/>
  <c r="BG126" i="4"/>
  <c r="BE126" i="4"/>
  <c r="T126" i="4"/>
  <c r="T125" i="4" s="1"/>
  <c r="R126" i="4"/>
  <c r="R125" i="4"/>
  <c r="P126" i="4"/>
  <c r="P125" i="4" s="1"/>
  <c r="J120" i="4"/>
  <c r="J119" i="4"/>
  <c r="F119" i="4"/>
  <c r="F117" i="4"/>
  <c r="E115" i="4"/>
  <c r="J94" i="4"/>
  <c r="J93" i="4"/>
  <c r="F93" i="4"/>
  <c r="F91" i="4"/>
  <c r="E89" i="4"/>
  <c r="J20" i="4"/>
  <c r="E20" i="4"/>
  <c r="F94" i="4"/>
  <c r="J19" i="4"/>
  <c r="J14" i="4"/>
  <c r="J117" i="4" s="1"/>
  <c r="E7" i="4"/>
  <c r="E111" i="4"/>
  <c r="J39" i="3"/>
  <c r="J38" i="3"/>
  <c r="AY97" i="1"/>
  <c r="J37" i="3"/>
  <c r="AX97" i="1"/>
  <c r="BI144" i="3"/>
  <c r="BH144" i="3"/>
  <c r="BG144" i="3"/>
  <c r="BE144" i="3"/>
  <c r="T144" i="3"/>
  <c r="T143" i="3"/>
  <c r="R144" i="3"/>
  <c r="R143" i="3"/>
  <c r="P144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J120" i="3"/>
  <c r="J119" i="3"/>
  <c r="F119" i="3"/>
  <c r="F117" i="3"/>
  <c r="E115" i="3"/>
  <c r="J94" i="3"/>
  <c r="J93" i="3"/>
  <c r="F93" i="3"/>
  <c r="F91" i="3"/>
  <c r="E89" i="3"/>
  <c r="J20" i="3"/>
  <c r="E20" i="3"/>
  <c r="F94" i="3"/>
  <c r="J19" i="3"/>
  <c r="J14" i="3"/>
  <c r="J91" i="3" s="1"/>
  <c r="E7" i="3"/>
  <c r="E111" i="3"/>
  <c r="J39" i="2"/>
  <c r="J38" i="2"/>
  <c r="AY96" i="1"/>
  <c r="J37" i="2"/>
  <c r="AX96" i="1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19" i="2"/>
  <c r="BH319" i="2"/>
  <c r="BG319" i="2"/>
  <c r="BE319" i="2"/>
  <c r="T319" i="2"/>
  <c r="R319" i="2"/>
  <c r="P319" i="2"/>
  <c r="BI314" i="2"/>
  <c r="BH314" i="2"/>
  <c r="BG314" i="2"/>
  <c r="BE314" i="2"/>
  <c r="T314" i="2"/>
  <c r="R314" i="2"/>
  <c r="P314" i="2"/>
  <c r="BI309" i="2"/>
  <c r="BH309" i="2"/>
  <c r="BG309" i="2"/>
  <c r="BE309" i="2"/>
  <c r="T309" i="2"/>
  <c r="R309" i="2"/>
  <c r="P309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1" i="2"/>
  <c r="BH301" i="2"/>
  <c r="BG301" i="2"/>
  <c r="BE301" i="2"/>
  <c r="T301" i="2"/>
  <c r="R301" i="2"/>
  <c r="P301" i="2"/>
  <c r="BI298" i="2"/>
  <c r="BH298" i="2"/>
  <c r="BG298" i="2"/>
  <c r="BE298" i="2"/>
  <c r="T298" i="2"/>
  <c r="R298" i="2"/>
  <c r="P298" i="2"/>
  <c r="BI295" i="2"/>
  <c r="BH295" i="2"/>
  <c r="BG295" i="2"/>
  <c r="BE295" i="2"/>
  <c r="T295" i="2"/>
  <c r="R295" i="2"/>
  <c r="P295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4" i="2"/>
  <c r="BH284" i="2"/>
  <c r="BG284" i="2"/>
  <c r="BE284" i="2"/>
  <c r="T284" i="2"/>
  <c r="R284" i="2"/>
  <c r="P284" i="2"/>
  <c r="BI274" i="2"/>
  <c r="BH274" i="2"/>
  <c r="BG274" i="2"/>
  <c r="BE274" i="2"/>
  <c r="T274" i="2"/>
  <c r="R274" i="2"/>
  <c r="P274" i="2"/>
  <c r="BI269" i="2"/>
  <c r="BH269" i="2"/>
  <c r="BG269" i="2"/>
  <c r="BE269" i="2"/>
  <c r="T269" i="2"/>
  <c r="R269" i="2"/>
  <c r="P269" i="2"/>
  <c r="BI266" i="2"/>
  <c r="BH266" i="2"/>
  <c r="BG266" i="2"/>
  <c r="BE266" i="2"/>
  <c r="T266" i="2"/>
  <c r="R266" i="2"/>
  <c r="P266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49" i="2"/>
  <c r="BH249" i="2"/>
  <c r="BG249" i="2"/>
  <c r="BE249" i="2"/>
  <c r="T249" i="2"/>
  <c r="R249" i="2"/>
  <c r="P249" i="2"/>
  <c r="BI245" i="2"/>
  <c r="BH245" i="2"/>
  <c r="BG245" i="2"/>
  <c r="BE245" i="2"/>
  <c r="T245" i="2"/>
  <c r="R245" i="2"/>
  <c r="P245" i="2"/>
  <c r="BI241" i="2"/>
  <c r="BH241" i="2"/>
  <c r="BG241" i="2"/>
  <c r="BE241" i="2"/>
  <c r="T241" i="2"/>
  <c r="R241" i="2"/>
  <c r="P241" i="2"/>
  <c r="BI237" i="2"/>
  <c r="BH237" i="2"/>
  <c r="BG237" i="2"/>
  <c r="BE237" i="2"/>
  <c r="T237" i="2"/>
  <c r="R237" i="2"/>
  <c r="P237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4" i="2"/>
  <c r="BH224" i="2"/>
  <c r="BG224" i="2"/>
  <c r="BE224" i="2"/>
  <c r="T224" i="2"/>
  <c r="R224" i="2"/>
  <c r="P224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T191" i="2"/>
  <c r="R192" i="2"/>
  <c r="R191" i="2" s="1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68" i="2"/>
  <c r="BH168" i="2"/>
  <c r="BG168" i="2"/>
  <c r="BE168" i="2"/>
  <c r="T168" i="2"/>
  <c r="R168" i="2"/>
  <c r="P168" i="2"/>
  <c r="BI163" i="2"/>
  <c r="BH163" i="2"/>
  <c r="BG163" i="2"/>
  <c r="BE163" i="2"/>
  <c r="T163" i="2"/>
  <c r="R163" i="2"/>
  <c r="P163" i="2"/>
  <c r="BI158" i="2"/>
  <c r="BH158" i="2"/>
  <c r="BG158" i="2"/>
  <c r="BE158" i="2"/>
  <c r="T158" i="2"/>
  <c r="R158" i="2"/>
  <c r="P158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4" i="2"/>
  <c r="J93" i="2"/>
  <c r="F93" i="2"/>
  <c r="F91" i="2"/>
  <c r="E89" i="2"/>
  <c r="J20" i="2"/>
  <c r="E20" i="2"/>
  <c r="F129" i="2" s="1"/>
  <c r="J19" i="2"/>
  <c r="J14" i="2"/>
  <c r="J126" i="2" s="1"/>
  <c r="E7" i="2"/>
  <c r="E120" i="2"/>
  <c r="L90" i="1"/>
  <c r="AM90" i="1"/>
  <c r="AM89" i="1"/>
  <c r="L89" i="1"/>
  <c r="AM87" i="1"/>
  <c r="L87" i="1"/>
  <c r="L85" i="1"/>
  <c r="L84" i="1"/>
  <c r="BK291" i="2"/>
  <c r="J266" i="2"/>
  <c r="BK224" i="2"/>
  <c r="J180" i="2"/>
  <c r="J145" i="2"/>
  <c r="BK309" i="2"/>
  <c r="J261" i="2"/>
  <c r="J224" i="2"/>
  <c r="BK180" i="2"/>
  <c r="BK154" i="2"/>
  <c r="AS95" i="1"/>
  <c r="J237" i="2"/>
  <c r="J179" i="2"/>
  <c r="BK151" i="2"/>
  <c r="BK129" i="3"/>
  <c r="J139" i="3"/>
  <c r="BK142" i="3"/>
  <c r="BK137" i="3"/>
  <c r="J126" i="4"/>
  <c r="J129" i="4"/>
  <c r="BK143" i="5"/>
  <c r="J139" i="5"/>
  <c r="BK138" i="5"/>
  <c r="J131" i="5"/>
  <c r="BK129" i="5"/>
  <c r="BK140" i="5"/>
  <c r="J1300" i="6"/>
  <c r="J1213" i="6"/>
  <c r="J1075" i="6"/>
  <c r="BK975" i="6"/>
  <c r="BK768" i="6"/>
  <c r="J678" i="6"/>
  <c r="J272" i="6"/>
  <c r="J1115" i="6"/>
  <c r="J1007" i="6"/>
  <c r="J779" i="6"/>
  <c r="J734" i="6"/>
  <c r="BK572" i="6"/>
  <c r="J349" i="6"/>
  <c r="J179" i="6"/>
  <c r="J1205" i="6"/>
  <c r="BK1049" i="6"/>
  <c r="J1001" i="6"/>
  <c r="J953" i="6"/>
  <c r="BK816" i="6"/>
  <c r="BK730" i="6"/>
  <c r="BK563" i="6"/>
  <c r="J492" i="6"/>
  <c r="BK357" i="6"/>
  <c r="BK272" i="6"/>
  <c r="J1294" i="6"/>
  <c r="BK1115" i="6"/>
  <c r="BK1037" i="6"/>
  <c r="BK976" i="6"/>
  <c r="J756" i="6"/>
  <c r="BK648" i="6"/>
  <c r="BK535" i="6"/>
  <c r="J282" i="6"/>
  <c r="BK1280" i="6"/>
  <c r="BK1133" i="6"/>
  <c r="BK1033" i="6"/>
  <c r="BK971" i="6"/>
  <c r="J798" i="6"/>
  <c r="J733" i="6"/>
  <c r="J622" i="6"/>
  <c r="J483" i="6"/>
  <c r="BK364" i="6"/>
  <c r="J286" i="6"/>
  <c r="BK1266" i="6"/>
  <c r="BK1075" i="6"/>
  <c r="J959" i="6"/>
  <c r="J788" i="6"/>
  <c r="BK713" i="6"/>
  <c r="J506" i="6"/>
  <c r="J357" i="6"/>
  <c r="J1305" i="6"/>
  <c r="J1092" i="6"/>
  <c r="J1037" i="6"/>
  <c r="J855" i="6"/>
  <c r="J713" i="6"/>
  <c r="J609" i="6"/>
  <c r="J469" i="6"/>
  <c r="BK257" i="6"/>
  <c r="BK170" i="6"/>
  <c r="BK1443" i="6"/>
  <c r="BK1422" i="6"/>
  <c r="BK1366" i="6"/>
  <c r="BK1200" i="6"/>
  <c r="BK1002" i="6"/>
  <c r="BK880" i="6"/>
  <c r="BK733" i="6"/>
  <c r="BK609" i="6"/>
  <c r="J563" i="6"/>
  <c r="J360" i="6"/>
  <c r="J258" i="6"/>
  <c r="BK280" i="7"/>
  <c r="BK257" i="7"/>
  <c r="BK222" i="7"/>
  <c r="J198" i="7"/>
  <c r="BK184" i="7"/>
  <c r="BK164" i="7"/>
  <c r="J283" i="7"/>
  <c r="BK255" i="7"/>
  <c r="BK183" i="7"/>
  <c r="BK129" i="7"/>
  <c r="BK271" i="7"/>
  <c r="J214" i="7"/>
  <c r="BK199" i="7"/>
  <c r="BK159" i="7"/>
  <c r="BK313" i="7"/>
  <c r="BK258" i="7"/>
  <c r="J235" i="7"/>
  <c r="BK186" i="7"/>
  <c r="BK146" i="7"/>
  <c r="J256" i="7"/>
  <c r="J236" i="7"/>
  <c r="BK212" i="7"/>
  <c r="BK191" i="7"/>
  <c r="J174" i="7"/>
  <c r="BK139" i="7"/>
  <c r="J258" i="7"/>
  <c r="J227" i="7"/>
  <c r="J200" i="7"/>
  <c r="J177" i="7"/>
  <c r="J159" i="7"/>
  <c r="J138" i="7"/>
  <c r="J271" i="7"/>
  <c r="BK202" i="7"/>
  <c r="BK178" i="7"/>
  <c r="BK147" i="7"/>
  <c r="J320" i="7"/>
  <c r="J252" i="7"/>
  <c r="BK227" i="7"/>
  <c r="BK203" i="7"/>
  <c r="J183" i="7"/>
  <c r="J164" i="7"/>
  <c r="BK141" i="7"/>
  <c r="BK137" i="8"/>
  <c r="J128" i="8"/>
  <c r="BK145" i="8"/>
  <c r="J132" i="8"/>
  <c r="J137" i="8"/>
  <c r="J143" i="8"/>
  <c r="BK133" i="8"/>
  <c r="BK149" i="9"/>
  <c r="J168" i="9"/>
  <c r="J140" i="9"/>
  <c r="J173" i="9"/>
  <c r="J145" i="9"/>
  <c r="J155" i="9"/>
  <c r="J134" i="9"/>
  <c r="BK151" i="9"/>
  <c r="J157" i="9"/>
  <c r="J137" i="9"/>
  <c r="J165" i="9"/>
  <c r="BK173" i="9"/>
  <c r="BK132" i="9"/>
  <c r="J132" i="10"/>
  <c r="J133" i="10"/>
  <c r="BK144" i="10"/>
  <c r="J158" i="11"/>
  <c r="BK138" i="11"/>
  <c r="BK152" i="11"/>
  <c r="BK128" i="11"/>
  <c r="BK150" i="11"/>
  <c r="BK136" i="12"/>
  <c r="J151" i="12"/>
  <c r="J132" i="12"/>
  <c r="BK142" i="12"/>
  <c r="J134" i="12"/>
  <c r="J126" i="12"/>
  <c r="J135" i="12"/>
  <c r="BK134" i="12"/>
  <c r="BK144" i="12"/>
  <c r="BK237" i="13"/>
  <c r="J200" i="13"/>
  <c r="BK172" i="13"/>
  <c r="J130" i="13"/>
  <c r="BK212" i="13"/>
  <c r="BK180" i="13"/>
  <c r="J152" i="13"/>
  <c r="BK223" i="13"/>
  <c r="BK197" i="13"/>
  <c r="J154" i="13"/>
  <c r="J231" i="13"/>
  <c r="BK214" i="13"/>
  <c r="J155" i="13"/>
  <c r="J214" i="13"/>
  <c r="J188" i="13"/>
  <c r="J179" i="13"/>
  <c r="J156" i="13"/>
  <c r="BK225" i="13"/>
  <c r="BK204" i="13"/>
  <c r="BK188" i="13"/>
  <c r="J161" i="13"/>
  <c r="BK127" i="13"/>
  <c r="BK224" i="13"/>
  <c r="BK190" i="13"/>
  <c r="J164" i="13"/>
  <c r="BK234" i="13"/>
  <c r="BK182" i="13"/>
  <c r="BK153" i="13"/>
  <c r="BK128" i="13"/>
  <c r="BK268" i="14"/>
  <c r="J219" i="14"/>
  <c r="BK179" i="14"/>
  <c r="BK151" i="14"/>
  <c r="BK273" i="14"/>
  <c r="J231" i="14"/>
  <c r="BK203" i="14"/>
  <c r="BK172" i="14"/>
  <c r="J156" i="14"/>
  <c r="BK135" i="14"/>
  <c r="J246" i="14"/>
  <c r="J226" i="14"/>
  <c r="J198" i="14"/>
  <c r="J175" i="14"/>
  <c r="BK149" i="14"/>
  <c r="J272" i="14"/>
  <c r="J255" i="14"/>
  <c r="J237" i="14"/>
  <c r="J207" i="14"/>
  <c r="J195" i="14"/>
  <c r="BK180" i="14"/>
  <c r="J141" i="14"/>
  <c r="J267" i="14"/>
  <c r="BK247" i="14"/>
  <c r="BK226" i="14"/>
  <c r="J205" i="14"/>
  <c r="J177" i="14"/>
  <c r="J130" i="14"/>
  <c r="BK258" i="14"/>
  <c r="J239" i="14"/>
  <c r="BK212" i="14"/>
  <c r="BK200" i="14"/>
  <c r="J169" i="14"/>
  <c r="BK155" i="14"/>
  <c r="J281" i="14"/>
  <c r="BK255" i="14"/>
  <c r="BK237" i="14"/>
  <c r="J214" i="14"/>
  <c r="BK181" i="14"/>
  <c r="BK139" i="14"/>
  <c r="J284" i="14"/>
  <c r="J273" i="14"/>
  <c r="BK241" i="14"/>
  <c r="J222" i="14"/>
  <c r="BK195" i="14"/>
  <c r="J158" i="14"/>
  <c r="BK231" i="15"/>
  <c r="J174" i="15"/>
  <c r="J143" i="15"/>
  <c r="BK232" i="15"/>
  <c r="BK214" i="15"/>
  <c r="BK175" i="15"/>
  <c r="BK130" i="15"/>
  <c r="BK208" i="15"/>
  <c r="J189" i="15"/>
  <c r="BK171" i="15"/>
  <c r="BK150" i="15"/>
  <c r="J229" i="15"/>
  <c r="J205" i="15"/>
  <c r="J159" i="15"/>
  <c r="J137" i="15"/>
  <c r="BK224" i="15"/>
  <c r="J208" i="15"/>
  <c r="BK192" i="15"/>
  <c r="J169" i="15"/>
  <c r="J129" i="15"/>
  <c r="BK193" i="15"/>
  <c r="J160" i="15"/>
  <c r="J131" i="15"/>
  <c r="BK205" i="15"/>
  <c r="J184" i="15"/>
  <c r="BK168" i="15"/>
  <c r="BK128" i="15"/>
  <c r="J215" i="15"/>
  <c r="BK209" i="15"/>
  <c r="J186" i="15"/>
  <c r="BK153" i="15"/>
  <c r="J173" i="16"/>
  <c r="BK146" i="16"/>
  <c r="J150" i="16"/>
  <c r="J169" i="16"/>
  <c r="BK135" i="16"/>
  <c r="BK164" i="16"/>
  <c r="BK142" i="16"/>
  <c r="BK169" i="16"/>
  <c r="J158" i="16"/>
  <c r="J183" i="16"/>
  <c r="BK153" i="16"/>
  <c r="J133" i="16"/>
  <c r="BK152" i="16"/>
  <c r="BK190" i="17"/>
  <c r="BK219" i="17"/>
  <c r="BK156" i="17"/>
  <c r="BK176" i="17"/>
  <c r="BK197" i="17"/>
  <c r="BK198" i="17"/>
  <c r="BK212" i="17"/>
  <c r="BK159" i="17"/>
  <c r="BK163" i="17"/>
  <c r="J246" i="17"/>
  <c r="BK160" i="17"/>
  <c r="J326" i="2"/>
  <c r="J253" i="2"/>
  <c r="J208" i="2"/>
  <c r="J174" i="2"/>
  <c r="BK326" i="2"/>
  <c r="BK304" i="2"/>
  <c r="J255" i="2"/>
  <c r="J186" i="2"/>
  <c r="BK175" i="2"/>
  <c r="AS100" i="1"/>
  <c r="BK163" i="2"/>
  <c r="BK133" i="3"/>
  <c r="J137" i="3"/>
  <c r="J127" i="3"/>
  <c r="BK129" i="4"/>
  <c r="J131" i="4"/>
  <c r="BK148" i="5"/>
  <c r="BK142" i="5"/>
  <c r="BK144" i="5"/>
  <c r="J151" i="5"/>
  <c r="J144" i="5"/>
  <c r="BK145" i="5"/>
  <c r="J137" i="5"/>
  <c r="J1264" i="6"/>
  <c r="J1169" i="6"/>
  <c r="BK1088" i="6"/>
  <c r="J972" i="6"/>
  <c r="J708" i="6"/>
  <c r="BK580" i="6"/>
  <c r="J237" i="6"/>
  <c r="J1296" i="6"/>
  <c r="J1042" i="6"/>
  <c r="BK952" i="6"/>
  <c r="BK753" i="6"/>
  <c r="J637" i="6"/>
  <c r="BK555" i="6"/>
  <c r="J449" i="6"/>
  <c r="BK282" i="6"/>
  <c r="BK1076" i="6"/>
  <c r="J980" i="6"/>
  <c r="J945" i="6"/>
  <c r="BK805" i="6"/>
  <c r="BK570" i="6"/>
  <c r="BK461" i="6"/>
  <c r="BK328" i="6"/>
  <c r="J1340" i="6"/>
  <c r="BK1108" i="6"/>
  <c r="BK995" i="6"/>
  <c r="J729" i="6"/>
  <c r="BK630" i="6"/>
  <c r="J300" i="6"/>
  <c r="J188" i="6"/>
  <c r="J1106" i="6"/>
  <c r="BK1023" i="6"/>
  <c r="BK945" i="6"/>
  <c r="BK747" i="6"/>
  <c r="BK643" i="6"/>
  <c r="J576" i="6"/>
  <c r="J457" i="6"/>
  <c r="J328" i="6"/>
  <c r="J1280" i="6"/>
  <c r="BK1042" i="6"/>
  <c r="BK777" i="6"/>
  <c r="J709" i="6"/>
  <c r="J587" i="6"/>
  <c r="J388" i="6"/>
  <c r="J1259" i="6"/>
  <c r="J1044" i="6"/>
  <c r="BK960" i="6"/>
  <c r="BK847" i="6"/>
  <c r="BK712" i="6"/>
  <c r="BK575" i="6"/>
  <c r="BK437" i="6"/>
  <c r="BK158" i="6"/>
  <c r="BK1441" i="6"/>
  <c r="BK1375" i="6"/>
  <c r="J1209" i="6"/>
  <c r="J1012" i="6"/>
  <c r="J952" i="6"/>
  <c r="BK788" i="6"/>
  <c r="BK732" i="6"/>
  <c r="BK625" i="6"/>
  <c r="J600" i="6"/>
  <c r="BK506" i="6"/>
  <c r="BK345" i="6"/>
  <c r="J203" i="6"/>
  <c r="J308" i="7"/>
  <c r="J259" i="7"/>
  <c r="J240" i="7"/>
  <c r="BK219" i="7"/>
  <c r="BK173" i="7"/>
  <c r="BK163" i="7"/>
  <c r="J132" i="7"/>
  <c r="J273" i="7"/>
  <c r="J244" i="7"/>
  <c r="J219" i="7"/>
  <c r="J175" i="7"/>
  <c r="BK143" i="7"/>
  <c r="BK290" i="7"/>
  <c r="J220" i="7"/>
  <c r="BK192" i="7"/>
  <c r="J156" i="7"/>
  <c r="BK288" i="7"/>
  <c r="BK256" i="7"/>
  <c r="J243" i="7"/>
  <c r="BK225" i="7"/>
  <c r="BK176" i="7"/>
  <c r="J142" i="7"/>
  <c r="J280" i="7"/>
  <c r="BK247" i="7"/>
  <c r="BK241" i="7"/>
  <c r="BK229" i="7"/>
  <c r="J211" i="7"/>
  <c r="BK188" i="7"/>
  <c r="J168" i="7"/>
  <c r="J147" i="7"/>
  <c r="BK283" i="7"/>
  <c r="BK238" i="7"/>
  <c r="J210" i="7"/>
  <c r="BK169" i="7"/>
  <c r="J151" i="7"/>
  <c r="BK278" i="7"/>
  <c r="J197" i="7"/>
  <c r="J173" i="7"/>
  <c r="BK154" i="7"/>
  <c r="BK320" i="7"/>
  <c r="BK253" i="7"/>
  <c r="BK234" i="7"/>
  <c r="BK206" i="7"/>
  <c r="BK182" i="7"/>
  <c r="BK153" i="7"/>
  <c r="BK135" i="7"/>
  <c r="BK134" i="8"/>
  <c r="BK130" i="8"/>
  <c r="J141" i="8"/>
  <c r="BK141" i="8"/>
  <c r="BK146" i="8"/>
  <c r="BK128" i="8"/>
  <c r="BK141" i="9"/>
  <c r="J161" i="9"/>
  <c r="J130" i="9"/>
  <c r="J153" i="9"/>
  <c r="BK160" i="9"/>
  <c r="BK172" i="9"/>
  <c r="BK154" i="9"/>
  <c r="J128" i="9"/>
  <c r="BK155" i="9"/>
  <c r="J132" i="9"/>
  <c r="J143" i="9"/>
  <c r="J146" i="9"/>
  <c r="BK139" i="10"/>
  <c r="J126" i="10"/>
  <c r="BK142" i="10"/>
  <c r="J130" i="11"/>
  <c r="BK130" i="11"/>
  <c r="BK147" i="11"/>
  <c r="BK133" i="11"/>
  <c r="J136" i="11"/>
  <c r="BK143" i="11"/>
  <c r="J129" i="12"/>
  <c r="BK137" i="12"/>
  <c r="BK139" i="12"/>
  <c r="BK130" i="12"/>
  <c r="J131" i="12"/>
  <c r="BK133" i="12"/>
  <c r="J141" i="12"/>
  <c r="BK226" i="13"/>
  <c r="J197" i="13"/>
  <c r="BK167" i="13"/>
  <c r="BK215" i="13"/>
  <c r="J190" i="13"/>
  <c r="BK170" i="13"/>
  <c r="BK131" i="13"/>
  <c r="BK210" i="13"/>
  <c r="J196" i="13"/>
  <c r="J158" i="13"/>
  <c r="BK130" i="13"/>
  <c r="BK219" i="13"/>
  <c r="BK157" i="13"/>
  <c r="J232" i="13"/>
  <c r="J199" i="13"/>
  <c r="J177" i="13"/>
  <c r="J235" i="13"/>
  <c r="J215" i="13"/>
  <c r="J194" i="13"/>
  <c r="J181" i="13"/>
  <c r="J159" i="13"/>
  <c r="BK232" i="13"/>
  <c r="BK222" i="13"/>
  <c r="J168" i="13"/>
  <c r="BK155" i="13"/>
  <c r="J216" i="13"/>
  <c r="J185" i="13"/>
  <c r="BK149" i="13"/>
  <c r="BK272" i="14"/>
  <c r="BK246" i="14"/>
  <c r="J211" i="14"/>
  <c r="J187" i="14"/>
  <c r="BK132" i="14"/>
  <c r="J234" i="14"/>
  <c r="J204" i="14"/>
  <c r="BK177" i="14"/>
  <c r="BK165" i="14"/>
  <c r="J138" i="14"/>
  <c r="J268" i="14"/>
  <c r="J232" i="14"/>
  <c r="J192" i="14"/>
  <c r="J172" i="14"/>
  <c r="BK133" i="14"/>
  <c r="BK269" i="14"/>
  <c r="J245" i="14"/>
  <c r="BK221" i="14"/>
  <c r="BK197" i="14"/>
  <c r="BK183" i="14"/>
  <c r="BK147" i="14"/>
  <c r="J277" i="14"/>
  <c r="J253" i="14"/>
  <c r="BK225" i="14"/>
  <c r="J194" i="14"/>
  <c r="J171" i="14"/>
  <c r="BK277" i="14"/>
  <c r="J262" i="14"/>
  <c r="BK227" i="14"/>
  <c r="J199" i="14"/>
  <c r="J164" i="14"/>
  <c r="J150" i="14"/>
  <c r="BK267" i="14"/>
  <c r="J247" i="14"/>
  <c r="BK224" i="14"/>
  <c r="BK184" i="14"/>
  <c r="BK164" i="14"/>
  <c r="BK285" i="14"/>
  <c r="J282" i="14"/>
  <c r="BK253" i="14"/>
  <c r="BK230" i="14"/>
  <c r="J212" i="14"/>
  <c r="J188" i="14"/>
  <c r="BK145" i="14"/>
  <c r="BK134" i="14"/>
  <c r="J198" i="15"/>
  <c r="BK166" i="15"/>
  <c r="J233" i="15"/>
  <c r="BK213" i="15"/>
  <c r="BK170" i="15"/>
  <c r="BK144" i="15"/>
  <c r="J220" i="15"/>
  <c r="J190" i="15"/>
  <c r="J170" i="15"/>
  <c r="J141" i="15"/>
  <c r="BK226" i="15"/>
  <c r="J177" i="15"/>
  <c r="BK146" i="15"/>
  <c r="J226" i="15"/>
  <c r="BK212" i="15"/>
  <c r="BK194" i="15"/>
  <c r="J171" i="15"/>
  <c r="BK148" i="15"/>
  <c r="J227" i="15"/>
  <c r="BK199" i="15"/>
  <c r="J166" i="15"/>
  <c r="J136" i="15"/>
  <c r="BK201" i="15"/>
  <c r="BK176" i="15"/>
  <c r="BK142" i="15"/>
  <c r="J230" i="15"/>
  <c r="J199" i="15"/>
  <c r="J178" i="15"/>
  <c r="BK138" i="15"/>
  <c r="J170" i="16"/>
  <c r="BK137" i="16"/>
  <c r="BK138" i="16"/>
  <c r="BK162" i="16"/>
  <c r="J184" i="16"/>
  <c r="J157" i="16"/>
  <c r="J140" i="16"/>
  <c r="J148" i="16"/>
  <c r="BK149" i="16"/>
  <c r="BK163" i="16"/>
  <c r="J178" i="16"/>
  <c r="BK150" i="16"/>
  <c r="BK215" i="17"/>
  <c r="J208" i="17"/>
  <c r="J219" i="17"/>
  <c r="J215" i="17"/>
  <c r="J145" i="17"/>
  <c r="J176" i="17"/>
  <c r="BK183" i="17"/>
  <c r="J155" i="17"/>
  <c r="BK180" i="17"/>
  <c r="J309" i="2"/>
  <c r="J263" i="2"/>
  <c r="BK237" i="2"/>
  <c r="J190" i="2"/>
  <c r="BK176" i="2"/>
  <c r="BK142" i="2"/>
  <c r="BK266" i="2"/>
  <c r="BK211" i="2"/>
  <c r="J176" i="2"/>
  <c r="BK145" i="2"/>
  <c r="J306" i="2"/>
  <c r="J291" i="2"/>
  <c r="BK263" i="2"/>
  <c r="J211" i="2"/>
  <c r="BK173" i="2"/>
  <c r="BK140" i="3"/>
  <c r="BK139" i="3"/>
  <c r="J130" i="3"/>
  <c r="J128" i="3"/>
  <c r="J132" i="3"/>
  <c r="BK133" i="4"/>
  <c r="BK131" i="4"/>
  <c r="J143" i="5"/>
  <c r="BK137" i="5"/>
  <c r="J132" i="5"/>
  <c r="BK132" i="5"/>
  <c r="BK128" i="5"/>
  <c r="J1220" i="6"/>
  <c r="BK1131" i="6"/>
  <c r="BK980" i="6"/>
  <c r="BK859" i="6"/>
  <c r="J747" i="6"/>
  <c r="J590" i="6"/>
  <c r="J441" i="6"/>
  <c r="J178" i="6"/>
  <c r="J1050" i="6"/>
  <c r="J1023" i="6"/>
  <c r="J809" i="6"/>
  <c r="J728" i="6"/>
  <c r="BK606" i="6"/>
  <c r="J502" i="6"/>
  <c r="BK1296" i="6"/>
  <c r="BK1084" i="6"/>
  <c r="J1033" i="6"/>
  <c r="J971" i="6"/>
  <c r="BK840" i="6"/>
  <c r="J695" i="6"/>
  <c r="BK551" i="6"/>
  <c r="BK510" i="6"/>
  <c r="J400" i="6"/>
  <c r="BK178" i="6"/>
  <c r="BK1246" i="6"/>
  <c r="BK1092" i="6"/>
  <c r="BK1044" i="6"/>
  <c r="J859" i="6"/>
  <c r="J714" i="6"/>
  <c r="BK576" i="6"/>
  <c r="BK353" i="6"/>
  <c r="BK237" i="6"/>
  <c r="J1180" i="6"/>
  <c r="J1076" i="6"/>
  <c r="J995" i="6"/>
  <c r="J753" i="6"/>
  <c r="BK701" i="6"/>
  <c r="J489" i="6"/>
  <c r="BK388" i="6"/>
  <c r="J223" i="6"/>
  <c r="BK1169" i="6"/>
  <c r="BK1039" i="6"/>
  <c r="J840" i="6"/>
  <c r="BK728" i="6"/>
  <c r="BK569" i="6"/>
  <c r="BK469" i="6"/>
  <c r="BK327" i="6"/>
  <c r="BK1123" i="6"/>
  <c r="J1049" i="6"/>
  <c r="J975" i="6"/>
  <c r="BK918" i="6"/>
  <c r="J704" i="6"/>
  <c r="BK600" i="6"/>
  <c r="J327" i="6"/>
  <c r="J197" i="6"/>
  <c r="J1445" i="6"/>
  <c r="J1428" i="6"/>
  <c r="J1410" i="6"/>
  <c r="BK1337" i="6"/>
  <c r="BK1007" i="6"/>
  <c r="BK949" i="6"/>
  <c r="BK756" i="6"/>
  <c r="BK699" i="6"/>
  <c r="J535" i="6"/>
  <c r="J353" i="6"/>
  <c r="J288" i="6"/>
  <c r="J170" i="6"/>
  <c r="J268" i="7"/>
  <c r="J234" i="7"/>
  <c r="BK218" i="7"/>
  <c r="J187" i="7"/>
  <c r="BK156" i="7"/>
  <c r="J275" i="7"/>
  <c r="BK240" i="7"/>
  <c r="BK214" i="7"/>
  <c r="BK170" i="7"/>
  <c r="BK281" i="7"/>
  <c r="BK226" i="7"/>
  <c r="J205" i="7"/>
  <c r="J169" i="7"/>
  <c r="BK145" i="7"/>
  <c r="J281" i="7"/>
  <c r="J251" i="7"/>
  <c r="BK239" i="7"/>
  <c r="J193" i="7"/>
  <c r="BK140" i="7"/>
  <c r="J288" i="7"/>
  <c r="J253" i="7"/>
  <c r="BK233" i="7"/>
  <c r="BK200" i="7"/>
  <c r="J180" i="7"/>
  <c r="BK162" i="7"/>
  <c r="BK308" i="7"/>
  <c r="J255" i="7"/>
  <c r="BK217" i="7"/>
  <c r="J195" i="7"/>
  <c r="BK155" i="7"/>
  <c r="BK137" i="7"/>
  <c r="J229" i="7"/>
  <c r="J192" i="7"/>
  <c r="BK171" i="7"/>
  <c r="J149" i="7"/>
  <c r="BK322" i="7"/>
  <c r="J284" i="7"/>
  <c r="J238" i="7"/>
  <c r="J222" i="7"/>
  <c r="BK198" i="7"/>
  <c r="BK174" i="7"/>
  <c r="BK142" i="7"/>
  <c r="BK135" i="8"/>
  <c r="J127" i="8"/>
  <c r="BK143" i="8"/>
  <c r="BK139" i="8"/>
  <c r="BK136" i="8"/>
  <c r="BK162" i="9"/>
  <c r="BK133" i="9"/>
  <c r="BK142" i="9"/>
  <c r="BK168" i="9"/>
  <c r="J144" i="9"/>
  <c r="J152" i="9"/>
  <c r="J138" i="9"/>
  <c r="J171" i="9"/>
  <c r="J139" i="9"/>
  <c r="J160" i="9"/>
  <c r="BK139" i="9"/>
  <c r="J164" i="9"/>
  <c r="J172" i="9"/>
  <c r="J141" i="9"/>
  <c r="J136" i="10"/>
  <c r="BK141" i="10"/>
  <c r="J125" i="10"/>
  <c r="J150" i="11"/>
  <c r="J153" i="11"/>
  <c r="J139" i="11"/>
  <c r="BK137" i="11"/>
  <c r="J155" i="11"/>
  <c r="J145" i="12"/>
  <c r="J133" i="12"/>
  <c r="J150" i="12"/>
  <c r="BK132" i="12"/>
  <c r="BK147" i="12"/>
  <c r="J140" i="12"/>
  <c r="BK128" i="12"/>
  <c r="J136" i="12"/>
  <c r="J218" i="13"/>
  <c r="BK193" i="13"/>
  <c r="J233" i="13"/>
  <c r="BK201" i="13"/>
  <c r="J171" i="13"/>
  <c r="J132" i="13"/>
  <c r="BK209" i="13"/>
  <c r="J169" i="13"/>
  <c r="BK133" i="13"/>
  <c r="J221" i="13"/>
  <c r="BK164" i="13"/>
  <c r="J222" i="13"/>
  <c r="J192" i="13"/>
  <c r="J180" i="13"/>
  <c r="BK162" i="13"/>
  <c r="J127" i="13"/>
  <c r="J195" i="13"/>
  <c r="BK176" i="13"/>
  <c r="BK137" i="13"/>
  <c r="BK206" i="13"/>
  <c r="BK175" i="13"/>
  <c r="BK159" i="13"/>
  <c r="J236" i="13"/>
  <c r="J205" i="13"/>
  <c r="BK151" i="13"/>
  <c r="J279" i="14"/>
  <c r="J252" i="14"/>
  <c r="J208" i="14"/>
  <c r="J160" i="14"/>
  <c r="J261" i="14"/>
  <c r="BK233" i="14"/>
  <c r="BK201" i="14"/>
  <c r="J168" i="14"/>
  <c r="J148" i="14"/>
  <c r="J276" i="14"/>
  <c r="BK243" i="14"/>
  <c r="BK219" i="14"/>
  <c r="J183" i="14"/>
  <c r="BK157" i="14"/>
  <c r="BK282" i="14"/>
  <c r="J241" i="14"/>
  <c r="J223" i="14"/>
  <c r="BK202" i="14"/>
  <c r="BK171" i="14"/>
  <c r="J144" i="14"/>
  <c r="BK260" i="14"/>
  <c r="J240" i="14"/>
  <c r="J215" i="14"/>
  <c r="J184" i="14"/>
  <c r="J149" i="14"/>
  <c r="BK276" i="14"/>
  <c r="BK250" i="14"/>
  <c r="J221" i="14"/>
  <c r="BK207" i="14"/>
  <c r="BK188" i="14"/>
  <c r="BK167" i="14"/>
  <c r="J157" i="14"/>
  <c r="J143" i="14"/>
  <c r="BK278" i="14"/>
  <c r="BK242" i="14"/>
  <c r="J216" i="14"/>
  <c r="BK205" i="14"/>
  <c r="J173" i="14"/>
  <c r="J152" i="14"/>
  <c r="J131" i="14"/>
  <c r="J283" i="14"/>
  <c r="J251" i="14"/>
  <c r="J229" i="14"/>
  <c r="J209" i="14"/>
  <c r="J190" i="14"/>
  <c r="J163" i="14"/>
  <c r="BK142" i="14"/>
  <c r="BK223" i="15"/>
  <c r="J176" i="15"/>
  <c r="J152" i="15"/>
  <c r="BK141" i="15"/>
  <c r="BK225" i="15"/>
  <c r="J195" i="15"/>
  <c r="J153" i="15"/>
  <c r="BK222" i="15"/>
  <c r="BK204" i="15"/>
  <c r="BK180" i="15"/>
  <c r="J151" i="15"/>
  <c r="J216" i="15"/>
  <c r="BK183" i="15"/>
  <c r="J155" i="15"/>
  <c r="J133" i="15"/>
  <c r="J218" i="15"/>
  <c r="J206" i="15"/>
  <c r="J179" i="15"/>
  <c r="J150" i="15"/>
  <c r="J128" i="15"/>
  <c r="J200" i="15"/>
  <c r="BK169" i="15"/>
  <c r="BK149" i="15"/>
  <c r="BK203" i="15"/>
  <c r="BK177" i="15"/>
  <c r="J161" i="15"/>
  <c r="J234" i="15"/>
  <c r="J210" i="15"/>
  <c r="BK188" i="15"/>
  <c r="J165" i="15"/>
  <c r="J182" i="16"/>
  <c r="J159" i="16"/>
  <c r="BK182" i="16"/>
  <c r="J137" i="16"/>
  <c r="J161" i="16"/>
  <c r="BK178" i="16"/>
  <c r="J152" i="16"/>
  <c r="BK170" i="16"/>
  <c r="J163" i="16"/>
  <c r="BK168" i="16"/>
  <c r="BK141" i="16"/>
  <c r="BK165" i="16"/>
  <c r="BK208" i="17"/>
  <c r="J141" i="17"/>
  <c r="BK145" i="17"/>
  <c r="BK155" i="17"/>
  <c r="BK171" i="17"/>
  <c r="J183" i="17"/>
  <c r="J137" i="17"/>
  <c r="BK169" i="17"/>
  <c r="BK170" i="17"/>
  <c r="BK153" i="17"/>
  <c r="J163" i="17"/>
  <c r="BK284" i="2"/>
  <c r="J245" i="2"/>
  <c r="J189" i="2"/>
  <c r="J168" i="2"/>
  <c r="BK319" i="2"/>
  <c r="BK253" i="2"/>
  <c r="BK208" i="2"/>
  <c r="J142" i="2"/>
  <c r="BK325" i="2"/>
  <c r="J304" i="2"/>
  <c r="BK269" i="2"/>
  <c r="BK207" i="2"/>
  <c r="BK168" i="2"/>
  <c r="BK135" i="3"/>
  <c r="BK138" i="3"/>
  <c r="BK132" i="3"/>
  <c r="J136" i="3"/>
  <c r="BK131" i="3"/>
  <c r="J130" i="4"/>
  <c r="J138" i="5"/>
  <c r="BK152" i="5"/>
  <c r="BK134" i="5"/>
  <c r="BK133" i="5"/>
  <c r="BK141" i="5"/>
  <c r="J129" i="5"/>
  <c r="J1283" i="6"/>
  <c r="J1156" i="6"/>
  <c r="BK1058" i="6"/>
  <c r="J923" i="6"/>
  <c r="BK761" i="6"/>
  <c r="BK602" i="6"/>
  <c r="BK288" i="6"/>
  <c r="BK1283" i="6"/>
  <c r="J1065" i="6"/>
  <c r="J1038" i="6"/>
  <c r="J768" i="6"/>
  <c r="J630" i="6"/>
  <c r="BK527" i="6"/>
  <c r="BK360" i="6"/>
  <c r="BK253" i="6"/>
  <c r="J1241" i="6"/>
  <c r="BK1065" i="6"/>
  <c r="BK972" i="6"/>
  <c r="BK876" i="6"/>
  <c r="BK746" i="6"/>
  <c r="BK652" i="6"/>
  <c r="BK518" i="6"/>
  <c r="BK428" i="6"/>
  <c r="BK278" i="6"/>
  <c r="BK154" i="6"/>
  <c r="J1251" i="6"/>
  <c r="BK1060" i="6"/>
  <c r="J1008" i="6"/>
  <c r="J902" i="6"/>
  <c r="J701" i="6"/>
  <c r="BK523" i="6"/>
  <c r="BK341" i="6"/>
  <c r="BK1340" i="6"/>
  <c r="J1108" i="6"/>
  <c r="J1002" i="6"/>
  <c r="J957" i="6"/>
  <c r="BK749" i="6"/>
  <c r="J716" i="6"/>
  <c r="BK640" i="6"/>
  <c r="J575" i="6"/>
  <c r="J333" i="6"/>
  <c r="BK1118" i="6"/>
  <c r="BK1030" i="6"/>
  <c r="BK937" i="6"/>
  <c r="J731" i="6"/>
  <c r="J698" i="6"/>
  <c r="BK514" i="6"/>
  <c r="J331" i="6"/>
  <c r="BK1244" i="6"/>
  <c r="BK1081" i="6"/>
  <c r="J973" i="6"/>
  <c r="BK731" i="6"/>
  <c r="J625" i="6"/>
  <c r="BK571" i="6"/>
  <c r="J479" i="6"/>
  <c r="J253" i="6"/>
  <c r="BK1445" i="6"/>
  <c r="BK1418" i="6"/>
  <c r="BK1343" i="6"/>
  <c r="J1105" i="6"/>
  <c r="J974" i="6"/>
  <c r="BK940" i="6"/>
  <c r="BK774" i="6"/>
  <c r="BK707" i="6"/>
  <c r="BK599" i="6"/>
  <c r="BK400" i="6"/>
  <c r="J278" i="6"/>
  <c r="J154" i="6"/>
  <c r="J274" i="7"/>
  <c r="J249" i="7"/>
  <c r="J223" i="7"/>
  <c r="J207" i="7"/>
  <c r="J160" i="7"/>
  <c r="BK130" i="7"/>
  <c r="BK269" i="7"/>
  <c r="J230" i="7"/>
  <c r="BK209" i="7"/>
  <c r="J157" i="7"/>
  <c r="J314" i="7"/>
  <c r="BK251" i="7"/>
  <c r="BK211" i="7"/>
  <c r="BK167" i="7"/>
  <c r="J134" i="7"/>
  <c r="BK254" i="7"/>
  <c r="BK242" i="7"/>
  <c r="J215" i="7"/>
  <c r="J181" i="7"/>
  <c r="J135" i="7"/>
  <c r="BK285" i="7"/>
  <c r="BK249" i="7"/>
  <c r="J295" i="2"/>
  <c r="J269" i="2"/>
  <c r="BK241" i="2"/>
  <c r="BK192" i="2"/>
  <c r="BK148" i="2"/>
  <c r="J325" i="2"/>
  <c r="BK295" i="2"/>
  <c r="BK249" i="2"/>
  <c r="J192" i="2"/>
  <c r="BK179" i="2"/>
  <c r="J148" i="2"/>
  <c r="BK323" i="2"/>
  <c r="BK288" i="2"/>
  <c r="BK245" i="2"/>
  <c r="J195" i="2"/>
  <c r="J154" i="2"/>
  <c r="BK130" i="3"/>
  <c r="J135" i="3"/>
  <c r="BK141" i="3"/>
  <c r="J140" i="3"/>
  <c r="BK128" i="3"/>
  <c r="J133" i="4"/>
  <c r="J132" i="4"/>
  <c r="J128" i="5"/>
  <c r="J150" i="5"/>
  <c r="J130" i="5"/>
  <c r="BK131" i="5"/>
  <c r="BK150" i="5"/>
  <c r="BK139" i="5"/>
  <c r="J1246" i="6"/>
  <c r="J1123" i="6"/>
  <c r="J1060" i="6"/>
  <c r="J876" i="6"/>
  <c r="BK716" i="6"/>
  <c r="J510" i="6"/>
  <c r="BK197" i="6"/>
  <c r="BK1209" i="6"/>
  <c r="J1040" i="6"/>
  <c r="J948" i="6"/>
  <c r="J749" i="6"/>
  <c r="BK596" i="6"/>
  <c r="J341" i="6"/>
  <c r="BK1259" i="6"/>
  <c r="J1128" i="6"/>
  <c r="BK1041" i="6"/>
  <c r="BK974" i="6"/>
  <c r="BK923" i="6"/>
  <c r="J774" i="6"/>
  <c r="J599" i="6"/>
  <c r="BK546" i="6"/>
  <c r="BK449" i="6"/>
  <c r="J290" i="6"/>
  <c r="J200" i="6"/>
  <c r="BK1264" i="6"/>
  <c r="J1118" i="6"/>
  <c r="J1053" i="6"/>
  <c r="BK986" i="6"/>
  <c r="J880" i="6"/>
  <c r="BK615" i="6"/>
  <c r="BK425" i="6"/>
  <c r="BK286" i="6"/>
  <c r="J1337" i="6"/>
  <c r="BK1050" i="6"/>
  <c r="BK1001" i="6"/>
  <c r="BK943" i="6"/>
  <c r="J730" i="6"/>
  <c r="J615" i="6"/>
  <c r="BK441" i="6"/>
  <c r="J276" i="6"/>
  <c r="BK1153" i="6"/>
  <c r="J1030" i="6"/>
  <c r="BK836" i="6"/>
  <c r="J725" i="6"/>
  <c r="BK646" i="6"/>
  <c r="J486" i="6"/>
  <c r="BK212" i="6"/>
  <c r="BK1213" i="6"/>
  <c r="BK1038" i="6"/>
  <c r="BK953" i="6"/>
  <c r="J777" i="6"/>
  <c r="BK698" i="6"/>
  <c r="J570" i="6"/>
  <c r="BK276" i="6"/>
  <c r="BK1444" i="6"/>
  <c r="BK1428" i="6"/>
  <c r="BK1410" i="6"/>
  <c r="J1343" i="6"/>
  <c r="BK977" i="6"/>
  <c r="J927" i="6"/>
  <c r="J765" i="6"/>
  <c r="BK665" i="6"/>
  <c r="J596" i="6"/>
  <c r="J425" i="6"/>
  <c r="BK324" i="6"/>
  <c r="BK162" i="6"/>
  <c r="J277" i="7"/>
  <c r="J241" i="7"/>
  <c r="J212" i="7"/>
  <c r="J172" i="7"/>
  <c r="J161" i="7"/>
  <c r="BK136" i="7"/>
  <c r="BK268" i="7"/>
  <c r="J224" i="7"/>
  <c r="J199" i="7"/>
  <c r="BK151" i="7"/>
  <c r="BK286" i="7"/>
  <c r="J246" i="7"/>
  <c r="J208" i="7"/>
  <c r="BK180" i="7"/>
  <c r="J146" i="7"/>
  <c r="J272" i="7"/>
  <c r="J245" i="7"/>
  <c r="BK201" i="7"/>
  <c r="J166" i="7"/>
  <c r="J141" i="7"/>
  <c r="BK279" i="7"/>
  <c r="BK215" i="7"/>
  <c r="J201" i="7"/>
  <c r="BK165" i="7"/>
  <c r="BK149" i="7"/>
  <c r="J290" i="7"/>
  <c r="BK246" i="7"/>
  <c r="BK213" i="7"/>
  <c r="J188" i="7"/>
  <c r="BK161" i="7"/>
  <c r="J144" i="7"/>
  <c r="BK277" i="7"/>
  <c r="J213" i="7"/>
  <c r="J184" i="7"/>
  <c r="BK158" i="7"/>
  <c r="J137" i="7"/>
  <c r="J285" i="7"/>
  <c r="BK230" i="7"/>
  <c r="BK221" i="7"/>
  <c r="BK197" i="7"/>
  <c r="J179" i="7"/>
  <c r="J163" i="7"/>
  <c r="BK138" i="7"/>
  <c r="J135" i="8"/>
  <c r="BK144" i="8"/>
  <c r="J129" i="8"/>
  <c r="BK131" i="8"/>
  <c r="J139" i="8"/>
  <c r="J126" i="8"/>
  <c r="J135" i="9"/>
  <c r="J166" i="9"/>
  <c r="BK134" i="9"/>
  <c r="BK163" i="9"/>
  <c r="J131" i="9"/>
  <c r="BK145" i="9"/>
  <c r="J127" i="9"/>
  <c r="BK156" i="9"/>
  <c r="BK170" i="9"/>
  <c r="J149" i="9"/>
  <c r="BK128" i="9"/>
  <c r="J156" i="9"/>
  <c r="J167" i="9"/>
  <c r="J136" i="9"/>
  <c r="BK131" i="10"/>
  <c r="J142" i="10"/>
  <c r="BK140" i="10"/>
  <c r="J139" i="10"/>
  <c r="J131" i="10"/>
  <c r="J140" i="10"/>
  <c r="J138" i="10"/>
  <c r="J137" i="10"/>
  <c r="BK129" i="10"/>
  <c r="J127" i="10"/>
  <c r="BK126" i="10"/>
  <c r="BK133" i="10"/>
  <c r="BK128" i="10"/>
  <c r="BK125" i="10"/>
  <c r="BK143" i="10"/>
  <c r="J141" i="10"/>
  <c r="BK137" i="10"/>
  <c r="J135" i="10"/>
  <c r="J134" i="10"/>
  <c r="BK138" i="10"/>
  <c r="BK136" i="10"/>
  <c r="BK132" i="10"/>
  <c r="J130" i="10"/>
  <c r="BK155" i="11"/>
  <c r="J154" i="11"/>
  <c r="BK151" i="11"/>
  <c r="BK148" i="11"/>
  <c r="J147" i="11"/>
  <c r="J140" i="11"/>
  <c r="BK131" i="11"/>
  <c r="J126" i="11"/>
  <c r="J151" i="11"/>
  <c r="J146" i="11"/>
  <c r="J145" i="11"/>
  <c r="J142" i="11"/>
  <c r="J141" i="11"/>
  <c r="BK136" i="11"/>
  <c r="J135" i="11"/>
  <c r="J129" i="11"/>
  <c r="BK127" i="11"/>
  <c r="BK158" i="11"/>
  <c r="BK157" i="11"/>
  <c r="J156" i="11"/>
  <c r="BK146" i="11"/>
  <c r="BK145" i="11"/>
  <c r="BK144" i="11"/>
  <c r="J143" i="11"/>
  <c r="BK134" i="11"/>
  <c r="BK132" i="11"/>
  <c r="BK129" i="11"/>
  <c r="BK156" i="11"/>
  <c r="BK153" i="11"/>
  <c r="J152" i="11"/>
  <c r="BK140" i="11"/>
  <c r="J133" i="11"/>
  <c r="J157" i="11"/>
  <c r="J127" i="11"/>
  <c r="BK135" i="11"/>
  <c r="J138" i="11"/>
  <c r="J148" i="11"/>
  <c r="J139" i="12"/>
  <c r="BK149" i="12"/>
  <c r="BK145" i="12"/>
  <c r="BK126" i="12"/>
  <c r="J125" i="12"/>
  <c r="J149" i="12"/>
  <c r="J152" i="12"/>
  <c r="BK131" i="12"/>
  <c r="J204" i="13"/>
  <c r="J175" i="13"/>
  <c r="J150" i="13"/>
  <c r="BK227" i="13"/>
  <c r="J207" i="13"/>
  <c r="J174" i="13"/>
  <c r="BK135" i="13"/>
  <c r="BK217" i="13"/>
  <c r="J189" i="13"/>
  <c r="BK163" i="13"/>
  <c r="J129" i="13"/>
  <c r="J206" i="13"/>
  <c r="BK156" i="13"/>
  <c r="BK205" i="13"/>
  <c r="J182" i="13"/>
  <c r="J157" i="13"/>
  <c r="BK229" i="13"/>
  <c r="J211" i="13"/>
  <c r="BK192" i="13"/>
  <c r="J165" i="13"/>
  <c r="J133" i="13"/>
  <c r="J227" i="13"/>
  <c r="BK198" i="13"/>
  <c r="BK177" i="13"/>
  <c r="BK238" i="13"/>
  <c r="J224" i="13"/>
  <c r="J191" i="13"/>
  <c r="BK165" i="13"/>
  <c r="J135" i="13"/>
  <c r="J271" i="14"/>
  <c r="BK239" i="14"/>
  <c r="BK204" i="14"/>
  <c r="BK170" i="14"/>
  <c r="BK131" i="14"/>
  <c r="J250" i="14"/>
  <c r="J217" i="14"/>
  <c r="BK187" i="14"/>
  <c r="BK158" i="14"/>
  <c r="BK279" i="14"/>
  <c r="BK245" i="14"/>
  <c r="J220" i="14"/>
  <c r="J196" i="14"/>
  <c r="J178" i="14"/>
  <c r="BK146" i="14"/>
  <c r="J254" i="14"/>
  <c r="J233" i="14"/>
  <c r="BK206" i="14"/>
  <c r="BK190" i="14"/>
  <c r="BK148" i="14"/>
  <c r="BK281" i="14"/>
  <c r="J242" i="14"/>
  <c r="BK216" i="14"/>
  <c r="J151" i="14"/>
  <c r="BK136" i="14"/>
  <c r="J263" i="14"/>
  <c r="BK229" i="14"/>
  <c r="BK283" i="14"/>
  <c r="BK211" i="15"/>
  <c r="J180" i="15"/>
  <c r="J149" i="15"/>
  <c r="BK221" i="15"/>
  <c r="BK202" i="15"/>
  <c r="J175" i="15"/>
  <c r="J158" i="15"/>
  <c r="BK137" i="15"/>
  <c r="BK219" i="15"/>
  <c r="J182" i="15"/>
  <c r="BK151" i="15"/>
  <c r="BK230" i="15"/>
  <c r="BK207" i="15"/>
  <c r="BK189" i="15"/>
  <c r="BK159" i="15"/>
  <c r="BK143" i="15"/>
  <c r="J204" i="15"/>
  <c r="J164" i="15"/>
  <c r="J145" i="15"/>
  <c r="BK215" i="15"/>
  <c r="BK196" i="15"/>
  <c r="BK174" i="15"/>
  <c r="BK147" i="15"/>
  <c r="J231" i="15"/>
  <c r="J211" i="15"/>
  <c r="J192" i="15"/>
  <c r="BK156" i="15"/>
  <c r="BK180" i="16"/>
  <c r="J155" i="16"/>
  <c r="J174" i="16"/>
  <c r="BK133" i="16"/>
  <c r="BK158" i="16"/>
  <c r="BK175" i="16"/>
  <c r="J146" i="16"/>
  <c r="J171" i="16"/>
  <c r="J176" i="16"/>
  <c r="J142" i="16"/>
  <c r="J162" i="16"/>
  <c r="BK136" i="16"/>
  <c r="BK159" i="16"/>
  <c r="BK143" i="16"/>
  <c r="J169" i="17"/>
  <c r="J197" i="17"/>
  <c r="J153" i="17"/>
  <c r="BK194" i="17"/>
  <c r="J187" i="17"/>
  <c r="J140" i="17"/>
  <c r="BK137" i="17"/>
  <c r="J166" i="17"/>
  <c r="BK149" i="17"/>
  <c r="BK173" i="17"/>
  <c r="BK140" i="17"/>
  <c r="J298" i="2"/>
  <c r="J249" i="2"/>
  <c r="BK195" i="2"/>
  <c r="J173" i="2"/>
  <c r="J135" i="2"/>
  <c r="J288" i="2"/>
  <c r="BK227" i="2"/>
  <c r="BK183" i="2"/>
  <c r="J139" i="2"/>
  <c r="J319" i="2"/>
  <c r="BK298" i="2"/>
  <c r="BK232" i="2"/>
  <c r="BK186" i="2"/>
  <c r="BK139" i="2"/>
  <c r="J144" i="3"/>
  <c r="BK134" i="3"/>
  <c r="BK136" i="3"/>
  <c r="J133" i="3"/>
  <c r="J126" i="3"/>
  <c r="BK132" i="4"/>
  <c r="BK130" i="4"/>
  <c r="J135" i="5"/>
  <c r="BK153" i="5"/>
  <c r="J145" i="5"/>
  <c r="J140" i="5"/>
  <c r="BK130" i="5"/>
  <c r="BK1251" i="6"/>
  <c r="J1097" i="6"/>
  <c r="J1039" i="6"/>
  <c r="BK779" i="6"/>
  <c r="BK709" i="6"/>
  <c r="BK587" i="6"/>
  <c r="BK337" i="6"/>
  <c r="BK187" i="6"/>
  <c r="J1068" i="6"/>
  <c r="BK992" i="6"/>
  <c r="BK927" i="6"/>
  <c r="J712" i="6"/>
  <c r="J602" i="6"/>
  <c r="J518" i="6"/>
  <c r="BK300" i="6"/>
  <c r="BK1291" i="6"/>
  <c r="BK1140" i="6"/>
  <c r="J992" i="6"/>
  <c r="J935" i="6"/>
  <c r="J732" i="6"/>
  <c r="J580" i="6"/>
  <c r="J546" i="6"/>
  <c r="J437" i="6"/>
  <c r="BK203" i="6"/>
  <c r="BK1305" i="6"/>
  <c r="J1200" i="6"/>
  <c r="J1054" i="6"/>
  <c r="BK948" i="6"/>
  <c r="J743" i="6"/>
  <c r="J579" i="6"/>
  <c r="J316" i="6"/>
  <c r="BK196" i="6"/>
  <c r="J1140" i="6"/>
  <c r="BK1043" i="6"/>
  <c r="BK959" i="6"/>
  <c r="BK743" i="6"/>
  <c r="J652" i="6"/>
  <c r="J523" i="6"/>
  <c r="BK392" i="6"/>
  <c r="J269" i="6"/>
  <c r="BK1180" i="6"/>
  <c r="J1058" i="6"/>
  <c r="J949" i="6"/>
  <c r="J746" i="6"/>
  <c r="BK704" i="6"/>
  <c r="J555" i="6"/>
  <c r="J337" i="6"/>
  <c r="BK1294" i="6"/>
  <c r="J1088" i="6"/>
  <c r="BK1048" i="6"/>
  <c r="J937" i="6"/>
  <c r="J761" i="6"/>
  <c r="J681" i="6"/>
  <c r="J527" i="6"/>
  <c r="BK289" i="6"/>
  <c r="BK192" i="6"/>
  <c r="J1444" i="6"/>
  <c r="J1422" i="6"/>
  <c r="J1366" i="6"/>
  <c r="BK1097" i="6"/>
  <c r="J965" i="6"/>
  <c r="BK809" i="6"/>
  <c r="BK708" i="6"/>
  <c r="J606" i="6"/>
  <c r="BK492" i="6"/>
  <c r="BK333" i="6"/>
  <c r="BK223" i="6"/>
  <c r="J309" i="7"/>
  <c r="J250" i="7"/>
  <c r="J225" i="7"/>
  <c r="J204" i="7"/>
  <c r="BK179" i="7"/>
  <c r="BK152" i="7"/>
  <c r="J279" i="7"/>
  <c r="BK248" i="7"/>
  <c r="BK210" i="7"/>
  <c r="J148" i="7"/>
  <c r="BK309" i="7"/>
  <c r="J221" i="7"/>
  <c r="J203" i="7"/>
  <c r="BK132" i="7"/>
  <c r="BK273" i="7"/>
  <c r="BK250" i="7"/>
  <c r="BK195" i="7"/>
  <c r="BK150" i="7"/>
  <c r="J313" i="7"/>
  <c r="J248" i="7"/>
  <c r="J190" i="7"/>
  <c r="J140" i="7"/>
  <c r="BK276" i="7"/>
  <c r="J218" i="7"/>
  <c r="J194" i="7"/>
  <c r="J167" i="7"/>
  <c r="BK131" i="7"/>
  <c r="BK235" i="7"/>
  <c r="BK190" i="7"/>
  <c r="BK166" i="7"/>
  <c r="BK133" i="7"/>
  <c r="BK314" i="7"/>
  <c r="BK245" i="7"/>
  <c r="J226" i="7"/>
  <c r="BK205" i="7"/>
  <c r="BK185" i="7"/>
  <c r="BK175" i="7"/>
  <c r="BK160" i="7"/>
  <c r="BK140" i="8"/>
  <c r="BK132" i="8"/>
  <c r="BK129" i="8"/>
  <c r="BK125" i="8"/>
  <c r="J131" i="8"/>
  <c r="J136" i="8"/>
  <c r="J140" i="8"/>
  <c r="BK127" i="8"/>
  <c r="BK148" i="9"/>
  <c r="BK157" i="9"/>
  <c r="BK136" i="9"/>
  <c r="J169" i="9"/>
  <c r="J133" i="9"/>
  <c r="J150" i="9"/>
  <c r="BK135" i="9"/>
  <c r="J163" i="9"/>
  <c r="J142" i="9"/>
  <c r="BK167" i="9"/>
  <c r="J148" i="9"/>
  <c r="J129" i="9"/>
  <c r="J162" i="9"/>
  <c r="BK159" i="9"/>
  <c r="BK129" i="9"/>
  <c r="J143" i="10"/>
  <c r="BK127" i="10"/>
  <c r="J137" i="11"/>
  <c r="J131" i="11"/>
  <c r="J134" i="11"/>
  <c r="J125" i="11"/>
  <c r="BK135" i="12"/>
  <c r="BK152" i="12"/>
  <c r="J138" i="12"/>
  <c r="J143" i="12"/>
  <c r="BK143" i="12"/>
  <c r="J130" i="12"/>
  <c r="BK125" i="12"/>
  <c r="BK138" i="12"/>
  <c r="BK216" i="13"/>
  <c r="BK194" i="13"/>
  <c r="J170" i="13"/>
  <c r="BK148" i="13"/>
  <c r="J213" i="13"/>
  <c r="J183" i="13"/>
  <c r="J160" i="13"/>
  <c r="BK228" i="13"/>
  <c r="BK200" i="13"/>
  <c r="BK178" i="13"/>
  <c r="J137" i="13"/>
  <c r="J226" i="13"/>
  <c r="BK168" i="13"/>
  <c r="BK132" i="13"/>
  <c r="BK213" i="13"/>
  <c r="BK187" i="13"/>
  <c r="J178" i="13"/>
  <c r="BK154" i="13"/>
  <c r="J223" i="13"/>
  <c r="J198" i="13"/>
  <c r="BK179" i="13"/>
  <c r="BK158" i="13"/>
  <c r="BK231" i="13"/>
  <c r="J210" i="13"/>
  <c r="BK184" i="13"/>
  <c r="J167" i="13"/>
  <c r="J238" i="13"/>
  <c r="BK221" i="13"/>
  <c r="BK207" i="13"/>
  <c r="BK166" i="13"/>
  <c r="J269" i="14"/>
  <c r="J218" i="14"/>
  <c r="BK182" i="14"/>
  <c r="J155" i="14"/>
  <c r="J274" i="14"/>
  <c r="BK251" i="14"/>
  <c r="BK218" i="14"/>
  <c r="BK185" i="14"/>
  <c r="J167" i="14"/>
  <c r="BK154" i="14"/>
  <c r="J132" i="14"/>
  <c r="BK254" i="14"/>
  <c r="BK228" i="14"/>
  <c r="J201" i="14"/>
  <c r="J191" i="14"/>
  <c r="BK173" i="14"/>
  <c r="J154" i="14"/>
  <c r="J275" i="14"/>
  <c r="BK257" i="14"/>
  <c r="BK240" i="14"/>
  <c r="BK211" i="14"/>
  <c r="BK199" i="14"/>
  <c r="J186" i="14"/>
  <c r="BK159" i="14"/>
  <c r="BK138" i="14"/>
  <c r="BK262" i="14"/>
  <c r="J248" i="14"/>
  <c r="BK223" i="14"/>
  <c r="BK189" i="14"/>
  <c r="J162" i="14"/>
  <c r="J145" i="14"/>
  <c r="BK275" i="14"/>
  <c r="J238" i="14"/>
  <c r="J210" i="14"/>
  <c r="J206" i="14"/>
  <c r="J182" i="14"/>
  <c r="J159" i="14"/>
  <c r="J136" i="14"/>
  <c r="J260" i="14"/>
  <c r="J244" i="14"/>
  <c r="BK236" i="14"/>
  <c r="BK198" i="14"/>
  <c r="J170" i="14"/>
  <c r="J137" i="14"/>
  <c r="BK274" i="14"/>
  <c r="BK264" i="14"/>
  <c r="J236" i="14"/>
  <c r="BK217" i="14"/>
  <c r="J180" i="14"/>
  <c r="BK152" i="14"/>
  <c r="BK217" i="15"/>
  <c r="BK172" i="15"/>
  <c r="J144" i="15"/>
  <c r="J132" i="15"/>
  <c r="J217" i="15"/>
  <c r="J203" i="15"/>
  <c r="J156" i="15"/>
  <c r="J135" i="15"/>
  <c r="J219" i="15"/>
  <c r="BK198" i="15"/>
  <c r="J181" i="15"/>
  <c r="BK161" i="15"/>
  <c r="J140" i="15"/>
  <c r="J214" i="15"/>
  <c r="BK181" i="15"/>
  <c r="J142" i="15"/>
  <c r="J228" i="15"/>
  <c r="BK210" i="15"/>
  <c r="BK190" i="15"/>
  <c r="BK162" i="15"/>
  <c r="J146" i="15"/>
  <c r="J207" i="15"/>
  <c r="BK186" i="15"/>
  <c r="BK155" i="15"/>
  <c r="J223" i="15"/>
  <c r="BK178" i="15"/>
  <c r="BK158" i="15"/>
  <c r="BK234" i="15"/>
  <c r="J213" i="15"/>
  <c r="BK195" i="15"/>
  <c r="BK179" i="15"/>
  <c r="BK145" i="15"/>
  <c r="J175" i="16"/>
  <c r="J147" i="16"/>
  <c r="J168" i="16"/>
  <c r="J164" i="16"/>
  <c r="BK183" i="16"/>
  <c r="J153" i="16"/>
  <c r="J180" i="16"/>
  <c r="J154" i="16"/>
  <c r="BK155" i="16"/>
  <c r="BK177" i="16"/>
  <c r="BK154" i="16"/>
  <c r="J138" i="16"/>
  <c r="J156" i="16"/>
  <c r="BK147" i="16"/>
  <c r="J171" i="17"/>
  <c r="J173" i="17"/>
  <c r="J194" i="17"/>
  <c r="BK246" i="17"/>
  <c r="J222" i="17"/>
  <c r="J159" i="17"/>
  <c r="J225" i="17"/>
  <c r="BK225" i="17"/>
  <c r="J160" i="17"/>
  <c r="BK222" i="17"/>
  <c r="J154" i="17"/>
  <c r="BK301" i="2"/>
  <c r="BK261" i="2"/>
  <c r="J232" i="2"/>
  <c r="J183" i="2"/>
  <c r="J163" i="2"/>
  <c r="BK327" i="2"/>
  <c r="BK306" i="2"/>
  <c r="J241" i="2"/>
  <c r="BK189" i="2"/>
  <c r="J151" i="2"/>
  <c r="J327" i="2"/>
  <c r="J301" i="2"/>
  <c r="J274" i="2"/>
  <c r="J227" i="2"/>
  <c r="J175" i="2"/>
  <c r="J142" i="3"/>
  <c r="J129" i="3"/>
  <c r="BK127" i="3"/>
  <c r="BK126" i="3"/>
  <c r="J134" i="3"/>
  <c r="BK126" i="4"/>
  <c r="J153" i="5"/>
  <c r="J133" i="5"/>
  <c r="J142" i="5"/>
  <c r="J141" i="5"/>
  <c r="BK151" i="5"/>
  <c r="J148" i="5"/>
  <c r="J1266" i="6"/>
  <c r="BK1137" i="6"/>
  <c r="BK1068" i="6"/>
  <c r="J976" i="6"/>
  <c r="J836" i="6"/>
  <c r="J648" i="6"/>
  <c r="BK457" i="6"/>
  <c r="BK188" i="6"/>
  <c r="BK1128" i="6"/>
  <c r="BK965" i="6"/>
  <c r="BK906" i="6"/>
  <c r="J699" i="6"/>
  <c r="J569" i="6"/>
  <c r="J470" i="6"/>
  <c r="J187" i="6"/>
  <c r="BK1156" i="6"/>
  <c r="BK1054" i="6"/>
  <c r="BK1008" i="6"/>
  <c r="J958" i="6"/>
  <c r="BK902" i="6"/>
  <c r="J740" i="6"/>
  <c r="J643" i="6"/>
  <c r="BK502" i="6"/>
  <c r="J306" i="6"/>
  <c r="J158" i="6"/>
  <c r="BK1220" i="6"/>
  <c r="J1084" i="6"/>
  <c r="J1015" i="6"/>
  <c r="J943" i="6"/>
  <c r="BK637" i="6"/>
  <c r="J433" i="6"/>
  <c r="J289" i="6"/>
  <c r="BK1012" i="6"/>
  <c r="J918" i="6"/>
  <c r="BK740" i="6"/>
  <c r="BK681" i="6"/>
  <c r="J514" i="6"/>
  <c r="BK349" i="6"/>
  <c r="J162" i="6"/>
  <c r="BK1100" i="6"/>
  <c r="BK957" i="6"/>
  <c r="J783" i="6"/>
  <c r="BK714" i="6"/>
  <c r="BK622" i="6"/>
  <c r="BK470" i="6"/>
  <c r="J324" i="6"/>
  <c r="J1100" i="6"/>
  <c r="BK1040" i="6"/>
  <c r="J906" i="6"/>
  <c r="J720" i="6"/>
  <c r="J572" i="6"/>
  <c r="BK489" i="6"/>
  <c r="BK269" i="6"/>
  <c r="BK179" i="6"/>
  <c r="J1443" i="6"/>
  <c r="J1418" i="6"/>
  <c r="BK1241" i="6"/>
  <c r="BK1053" i="6"/>
  <c r="BK958" i="6"/>
  <c r="BK855" i="6"/>
  <c r="BK720" i="6"/>
  <c r="BK590" i="6"/>
  <c r="J461" i="6"/>
  <c r="BK290" i="6"/>
  <c r="BK282" i="7"/>
  <c r="J254" i="7"/>
  <c r="J233" i="7"/>
  <c r="BK196" i="7"/>
  <c r="BK177" i="7"/>
  <c r="BK168" i="7"/>
  <c r="BK148" i="7"/>
  <c r="BK272" i="7"/>
  <c r="J239" i="7"/>
  <c r="J176" i="7"/>
  <c r="BK134" i="7"/>
  <c r="BK274" i="7"/>
  <c r="J209" i="7"/>
  <c r="J185" i="7"/>
  <c r="J152" i="7"/>
  <c r="BK284" i="7"/>
  <c r="BK252" i="7"/>
  <c r="J231" i="7"/>
  <c r="J182" i="7"/>
  <c r="J154" i="7"/>
  <c r="BK259" i="7"/>
  <c r="BK204" i="7"/>
  <c r="BK144" i="7"/>
  <c r="J282" i="7"/>
  <c r="BK231" i="7"/>
  <c r="BK207" i="7"/>
  <c r="J171" i="7"/>
  <c r="J153" i="7"/>
  <c r="J286" i="7"/>
  <c r="J270" i="7"/>
  <c r="J206" i="7"/>
  <c r="BK187" i="7"/>
  <c r="J162" i="7"/>
  <c r="J139" i="7"/>
  <c r="BK287" i="7"/>
  <c r="BK236" i="7"/>
  <c r="J217" i="7"/>
  <c r="J191" i="7"/>
  <c r="J178" i="7"/>
  <c r="J143" i="7"/>
  <c r="BK142" i="8"/>
  <c r="J133" i="8"/>
  <c r="BK138" i="8"/>
  <c r="J144" i="8"/>
  <c r="J125" i="8"/>
  <c r="J134" i="8"/>
  <c r="J159" i="9"/>
  <c r="BK158" i="9"/>
  <c r="BK137" i="9"/>
  <c r="J154" i="9"/>
  <c r="BK171" i="9"/>
  <c r="BK143" i="9"/>
  <c r="J158" i="9"/>
  <c r="BK138" i="9"/>
  <c r="BK161" i="9"/>
  <c r="BK147" i="9"/>
  <c r="J170" i="9"/>
  <c r="J151" i="9"/>
  <c r="J147" i="9"/>
  <c r="BK131" i="9"/>
  <c r="J129" i="10"/>
  <c r="BK130" i="10"/>
  <c r="BK134" i="10"/>
  <c r="BK126" i="11"/>
  <c r="BK149" i="11"/>
  <c r="BK141" i="11"/>
  <c r="J149" i="11"/>
  <c r="J132" i="11"/>
  <c r="J144" i="11"/>
  <c r="J137" i="12"/>
  <c r="BK127" i="12"/>
  <c r="BK148" i="12"/>
  <c r="BK129" i="12"/>
  <c r="J128" i="12"/>
  <c r="J142" i="12"/>
  <c r="BK141" i="12"/>
  <c r="BK150" i="12"/>
  <c r="J127" i="12"/>
  <c r="BK211" i="13"/>
  <c r="J184" i="13"/>
  <c r="BK161" i="13"/>
  <c r="J228" i="13"/>
  <c r="J187" i="13"/>
  <c r="J162" i="13"/>
  <c r="BK235" i="13"/>
  <c r="BK195" i="13"/>
  <c r="J151" i="13"/>
  <c r="J229" i="13"/>
  <c r="J176" i="13"/>
  <c r="BK152" i="13"/>
  <c r="BK191" i="13"/>
  <c r="J172" i="13"/>
  <c r="J128" i="13"/>
  <c r="J212" i="13"/>
  <c r="BK196" i="13"/>
  <c r="BK185" i="13"/>
  <c r="BK150" i="13"/>
  <c r="J219" i="13"/>
  <c r="J186" i="13"/>
  <c r="J134" i="13"/>
  <c r="BK218" i="13"/>
  <c r="BK189" i="13"/>
  <c r="J163" i="13"/>
  <c r="BK134" i="13"/>
  <c r="BK261" i="14"/>
  <c r="J230" i="14"/>
  <c r="J202" i="14"/>
  <c r="J134" i="14"/>
  <c r="BK256" i="14"/>
  <c r="J225" i="14"/>
  <c r="BK194" i="14"/>
  <c r="BK163" i="14"/>
  <c r="J142" i="14"/>
  <c r="BK259" i="14"/>
  <c r="BK234" i="14"/>
  <c r="J185" i="14"/>
  <c r="BK156" i="14"/>
  <c r="BK130" i="14"/>
  <c r="BK263" i="14"/>
  <c r="BK232" i="14"/>
  <c r="J203" i="14"/>
  <c r="BK191" i="14"/>
  <c r="BK150" i="14"/>
  <c r="J135" i="14"/>
  <c r="J258" i="14"/>
  <c r="BK231" i="14"/>
  <c r="J193" i="14"/>
  <c r="J166" i="14"/>
  <c r="J147" i="14"/>
  <c r="J256" i="14"/>
  <c r="J213" i="14"/>
  <c r="J197" i="14"/>
  <c r="BK168" i="14"/>
  <c r="BK137" i="14"/>
  <c r="BK252" i="14"/>
  <c r="BK220" i="14"/>
  <c r="J189" i="14"/>
  <c r="J165" i="14"/>
  <c r="BK284" i="14"/>
  <c r="BK271" i="14"/>
  <c r="BK244" i="14"/>
  <c r="J224" i="14"/>
  <c r="BK196" i="14"/>
  <c r="BK162" i="14"/>
  <c r="J140" i="14"/>
  <c r="J209" i="15"/>
  <c r="J148" i="15"/>
  <c r="BK229" i="15"/>
  <c r="BK182" i="15"/>
  <c r="J147" i="15"/>
  <c r="BK218" i="15"/>
  <c r="J193" i="15"/>
  <c r="BK173" i="15"/>
  <c r="BK157" i="15"/>
  <c r="J232" i="15"/>
  <c r="BK197" i="15"/>
  <c r="J154" i="15"/>
  <c r="BK129" i="15"/>
  <c r="J222" i="15"/>
  <c r="J196" i="15"/>
  <c r="J183" i="15"/>
  <c r="J157" i="15"/>
  <c r="BK133" i="15"/>
  <c r="J202" i="15"/>
  <c r="J173" i="15"/>
  <c r="BK132" i="15"/>
  <c r="J212" i="15"/>
  <c r="BK187" i="15"/>
  <c r="BK160" i="15"/>
  <c r="J130" i="15"/>
  <c r="BK228" i="15"/>
  <c r="J194" i="15"/>
  <c r="J167" i="15"/>
  <c r="BK140" i="15"/>
  <c r="BK174" i="16"/>
  <c r="BK145" i="16"/>
  <c r="BK171" i="16"/>
  <c r="BK176" i="16"/>
  <c r="BK134" i="16"/>
  <c r="BK161" i="16"/>
  <c r="J136" i="16"/>
  <c r="J177" i="16"/>
  <c r="BK184" i="16"/>
  <c r="J149" i="16"/>
  <c r="J135" i="16"/>
  <c r="BK157" i="16"/>
  <c r="J141" i="16"/>
  <c r="BK154" i="17"/>
  <c r="BK133" i="17"/>
  <c r="J180" i="17"/>
  <c r="BK205" i="17"/>
  <c r="J212" i="17"/>
  <c r="BK141" i="17"/>
  <c r="J190" i="17"/>
  <c r="J213" i="17"/>
  <c r="J156" i="17"/>
  <c r="BK213" i="17"/>
  <c r="J323" i="2"/>
  <c r="BK255" i="2"/>
  <c r="J207" i="2"/>
  <c r="BK158" i="2"/>
  <c r="J314" i="2"/>
  <c r="BK274" i="2"/>
  <c r="J230" i="2"/>
  <c r="BK190" i="2"/>
  <c r="BK174" i="2"/>
  <c r="BK135" i="2"/>
  <c r="BK314" i="2"/>
  <c r="J284" i="2"/>
  <c r="BK230" i="2"/>
  <c r="J158" i="2"/>
  <c r="J131" i="3"/>
  <c r="BK144" i="3"/>
  <c r="J138" i="3"/>
  <c r="J141" i="3"/>
  <c r="J128" i="4"/>
  <c r="BK128" i="4"/>
  <c r="J152" i="5"/>
  <c r="J146" i="5"/>
  <c r="BK135" i="5"/>
  <c r="J134" i="5"/>
  <c r="BK146" i="5"/>
  <c r="J1291" i="6"/>
  <c r="BK1106" i="6"/>
  <c r="J986" i="6"/>
  <c r="BK798" i="6"/>
  <c r="J665" i="6"/>
  <c r="BK483" i="6"/>
  <c r="J192" i="6"/>
  <c r="J1131" i="6"/>
  <c r="J1041" i="6"/>
  <c r="J960" i="6"/>
  <c r="BK765" i="6"/>
  <c r="J646" i="6"/>
  <c r="J531" i="6"/>
  <c r="BK433" i="6"/>
  <c r="BK258" i="6"/>
  <c r="J1244" i="6"/>
  <c r="J1081" i="6"/>
  <c r="J1004" i="6"/>
  <c r="J940" i="6"/>
  <c r="BK734" i="6"/>
  <c r="J601" i="6"/>
  <c r="J551" i="6"/>
  <c r="J392" i="6"/>
  <c r="J212" i="6"/>
  <c r="BK1300" i="6"/>
  <c r="J1137" i="6"/>
  <c r="J1048" i="6"/>
  <c r="J977" i="6"/>
  <c r="J816" i="6"/>
  <c r="BK695" i="6"/>
  <c r="J571" i="6"/>
  <c r="J364" i="6"/>
  <c r="J257" i="6"/>
  <c r="J1153" i="6"/>
  <c r="J1071" i="6"/>
  <c r="BK973" i="6"/>
  <c r="J805" i="6"/>
  <c r="J707" i="6"/>
  <c r="BK579" i="6"/>
  <c r="BK479" i="6"/>
  <c r="BK306" i="6"/>
  <c r="BK1205" i="6"/>
  <c r="J1043" i="6"/>
  <c r="BK935" i="6"/>
  <c r="BK729" i="6"/>
  <c r="J640" i="6"/>
  <c r="J428" i="6"/>
  <c r="BK316" i="6"/>
  <c r="BK1105" i="6"/>
  <c r="BK1071" i="6"/>
  <c r="BK1015" i="6"/>
  <c r="BK783" i="6"/>
  <c r="BK678" i="6"/>
  <c r="BK531" i="6"/>
  <c r="J345" i="6"/>
  <c r="BK200" i="6"/>
  <c r="J1441" i="6"/>
  <c r="J1375" i="6"/>
  <c r="J1133" i="6"/>
  <c r="BK1004" i="6"/>
  <c r="J847" i="6"/>
  <c r="BK725" i="6"/>
  <c r="BK601" i="6"/>
  <c r="BK486" i="6"/>
  <c r="BK331" i="6"/>
  <c r="J196" i="6"/>
  <c r="J278" i="7"/>
  <c r="BK243" i="7"/>
  <c r="BK220" i="7"/>
  <c r="BK194" i="7"/>
  <c r="J170" i="7"/>
  <c r="J158" i="7"/>
  <c r="J129" i="7"/>
  <c r="J257" i="7"/>
  <c r="BK223" i="7"/>
  <c r="BK172" i="7"/>
  <c r="J136" i="7"/>
  <c r="BK275" i="7"/>
  <c r="J216" i="7"/>
  <c r="J196" i="7"/>
  <c r="BK157" i="7"/>
  <c r="J130" i="7"/>
  <c r="J276" i="7"/>
  <c r="J247" i="7"/>
  <c r="BK228" i="7"/>
  <c r="BK189" i="7"/>
  <c r="J165" i="7"/>
  <c r="J133" i="7"/>
  <c r="BK270" i="7"/>
  <c r="J242" i="7"/>
  <c r="BK193" i="7"/>
  <c r="J150" i="7"/>
  <c r="J269" i="7"/>
  <c r="J228" i="7"/>
  <c r="BK208" i="7"/>
  <c r="J186" i="7"/>
  <c r="J287" i="7"/>
  <c r="BK216" i="7"/>
  <c r="J189" i="7"/>
  <c r="J155" i="7"/>
  <c r="J322" i="7"/>
  <c r="BK244" i="7"/>
  <c r="BK224" i="7"/>
  <c r="J202" i="7"/>
  <c r="BK181" i="7"/>
  <c r="J145" i="7"/>
  <c r="J131" i="7"/>
  <c r="J130" i="8"/>
  <c r="J142" i="8"/>
  <c r="J145" i="8"/>
  <c r="BK126" i="8"/>
  <c r="J138" i="8"/>
  <c r="J146" i="8"/>
  <c r="BK130" i="9"/>
  <c r="BK146" i="9"/>
  <c r="BK127" i="9"/>
  <c r="BK150" i="9"/>
  <c r="BK164" i="9"/>
  <c r="BK140" i="9"/>
  <c r="BK169" i="9"/>
  <c r="BK165" i="9"/>
  <c r="BK152" i="9"/>
  <c r="BK166" i="9"/>
  <c r="BK144" i="9"/>
  <c r="BK153" i="9"/>
  <c r="J144" i="10"/>
  <c r="BK135" i="10"/>
  <c r="J128" i="10"/>
  <c r="BK125" i="11"/>
  <c r="BK139" i="11"/>
  <c r="BK142" i="11"/>
  <c r="BK154" i="11"/>
  <c r="J128" i="11"/>
  <c r="J148" i="12"/>
  <c r="BK140" i="12"/>
  <c r="BK146" i="12"/>
  <c r="J147" i="12"/>
  <c r="J144" i="12"/>
  <c r="J146" i="12"/>
  <c r="BK151" i="12"/>
  <c r="BK233" i="13"/>
  <c r="BK199" i="13"/>
  <c r="BK171" i="13"/>
  <c r="J234" i="13"/>
  <c r="J208" i="13"/>
  <c r="BK169" i="13"/>
  <c r="BK129" i="13"/>
  <c r="J201" i="13"/>
  <c r="BK183" i="13"/>
  <c r="BK160" i="13"/>
  <c r="J131" i="13"/>
  <c r="J225" i="13"/>
  <c r="BK173" i="13"/>
  <c r="J153" i="13"/>
  <c r="J209" i="13"/>
  <c r="BK186" i="13"/>
  <c r="J149" i="13"/>
  <c r="J217" i="13"/>
  <c r="J202" i="13"/>
  <c r="J193" i="13"/>
  <c r="BK174" i="13"/>
  <c r="BK236" i="13"/>
  <c r="BK202" i="13"/>
  <c r="BK181" i="13"/>
  <c r="J166" i="13"/>
  <c r="J237" i="13"/>
  <c r="BK208" i="13"/>
  <c r="J173" i="13"/>
  <c r="J148" i="13"/>
  <c r="J264" i="14"/>
  <c r="BK210" i="14"/>
  <c r="J181" i="14"/>
  <c r="BK141" i="14"/>
  <c r="BK235" i="14"/>
  <c r="BK214" i="14"/>
  <c r="BK178" i="14"/>
  <c r="BK160" i="14"/>
  <c r="J139" i="14"/>
  <c r="J270" i="14"/>
  <c r="BK238" i="14"/>
  <c r="BK209" i="14"/>
  <c r="BK186" i="14"/>
  <c r="BK166" i="14"/>
  <c r="BK270" i="14"/>
  <c r="J249" i="14"/>
  <c r="J228" i="14"/>
  <c r="BK193" i="14"/>
  <c r="BK175" i="14"/>
  <c r="BK140" i="14"/>
  <c r="J266" i="14"/>
  <c r="BK249" i="14"/>
  <c r="J235" i="14"/>
  <c r="BK213" i="14"/>
  <c r="BK161" i="14"/>
  <c r="BK143" i="14"/>
  <c r="BK266" i="14"/>
  <c r="BK248" i="14"/>
  <c r="BK222" i="14"/>
  <c r="BK208" i="14"/>
  <c r="BK192" i="14"/>
  <c r="J161" i="14"/>
  <c r="J133" i="14"/>
  <c r="J257" i="14"/>
  <c r="J243" i="14"/>
  <c r="BK215" i="14"/>
  <c r="J179" i="14"/>
  <c r="J146" i="14"/>
  <c r="J285" i="14"/>
  <c r="J278" i="14"/>
  <c r="J259" i="14"/>
  <c r="J227" i="14"/>
  <c r="J200" i="14"/>
  <c r="BK169" i="14"/>
  <c r="BK144" i="14"/>
  <c r="BK227" i="15"/>
  <c r="J168" i="15"/>
  <c r="J139" i="15"/>
  <c r="BK220" i="15"/>
  <c r="J201" i="15"/>
  <c r="BK164" i="15"/>
  <c r="BK139" i="15"/>
  <c r="BK200" i="15"/>
  <c r="J188" i="15"/>
  <c r="BK167" i="15"/>
  <c r="J138" i="15"/>
  <c r="J221" i="15"/>
  <c r="BK184" i="15"/>
  <c r="J172" i="15"/>
  <c r="BK136" i="15"/>
  <c r="BK216" i="15"/>
  <c r="J197" i="15"/>
  <c r="J187" i="15"/>
  <c r="BK154" i="15"/>
  <c r="BK233" i="15"/>
  <c r="BK191" i="15"/>
  <c r="BK152" i="15"/>
  <c r="J224" i="15"/>
  <c r="J191" i="15"/>
  <c r="BK165" i="15"/>
  <c r="BK135" i="15"/>
  <c r="J225" i="15"/>
  <c r="BK206" i="15"/>
  <c r="J162" i="15"/>
  <c r="BK131" i="15"/>
  <c r="BK166" i="16"/>
  <c r="BK185" i="16"/>
  <c r="BK156" i="16"/>
  <c r="J166" i="16"/>
  <c r="J143" i="16"/>
  <c r="BK173" i="16"/>
  <c r="J185" i="16"/>
  <c r="J134" i="16"/>
  <c r="J145" i="16"/>
  <c r="J165" i="16"/>
  <c r="BK140" i="16"/>
  <c r="BK148" i="16"/>
  <c r="BK166" i="17"/>
  <c r="J198" i="17"/>
  <c r="J205" i="17"/>
  <c r="J149" i="17"/>
  <c r="J133" i="17"/>
  <c r="J170" i="17"/>
  <c r="J200" i="17"/>
  <c r="BK200" i="17"/>
  <c r="BK187" i="17"/>
  <c r="R134" i="2" l="1"/>
  <c r="T194" i="2"/>
  <c r="P262" i="2"/>
  <c r="R318" i="2"/>
  <c r="BK125" i="3"/>
  <c r="J125" i="3" s="1"/>
  <c r="J100" i="3" s="1"/>
  <c r="T127" i="4"/>
  <c r="T124" i="4"/>
  <c r="T123" i="4" s="1"/>
  <c r="BK136" i="5"/>
  <c r="J136" i="5" s="1"/>
  <c r="J101" i="5" s="1"/>
  <c r="R153" i="6"/>
  <c r="BK352" i="6"/>
  <c r="J352" i="6" s="1"/>
  <c r="J105" i="6" s="1"/>
  <c r="P352" i="6"/>
  <c r="BK608" i="6"/>
  <c r="J608" i="6" s="1"/>
  <c r="J109" i="6" s="1"/>
  <c r="R647" i="6"/>
  <c r="R700" i="6"/>
  <c r="R715" i="6"/>
  <c r="P748" i="6"/>
  <c r="BK944" i="6"/>
  <c r="J944" i="6"/>
  <c r="J116" i="6" s="1"/>
  <c r="T1003" i="6"/>
  <c r="T1132" i="6"/>
  <c r="T1245" i="6"/>
  <c r="T1265" i="6"/>
  <c r="P1295" i="6"/>
  <c r="P1442" i="6"/>
  <c r="P128" i="7"/>
  <c r="T237" i="7"/>
  <c r="T126" i="9"/>
  <c r="T124" i="9"/>
  <c r="T123" i="9"/>
  <c r="T124" i="11"/>
  <c r="T123" i="11"/>
  <c r="T122" i="11" s="1"/>
  <c r="BK124" i="12"/>
  <c r="BK123" i="12" s="1"/>
  <c r="BK203" i="13"/>
  <c r="BK126" i="13" s="1"/>
  <c r="BK125" i="13" s="1"/>
  <c r="J125" i="13" s="1"/>
  <c r="J32" i="13" s="1"/>
  <c r="T220" i="13"/>
  <c r="P176" i="14"/>
  <c r="BK280" i="14"/>
  <c r="J280" i="14"/>
  <c r="J105" i="14"/>
  <c r="P134" i="2"/>
  <c r="P133" i="2" s="1"/>
  <c r="R194" i="2"/>
  <c r="T262" i="2"/>
  <c r="T318" i="2"/>
  <c r="BK127" i="4"/>
  <c r="J127" i="4" s="1"/>
  <c r="J101" i="4" s="1"/>
  <c r="P136" i="5"/>
  <c r="BK153" i="6"/>
  <c r="BK152" i="6" s="1"/>
  <c r="T211" i="6"/>
  <c r="P305" i="6"/>
  <c r="T332" i="6"/>
  <c r="R352" i="6"/>
  <c r="BK647" i="6"/>
  <c r="J647" i="6"/>
  <c r="J110" i="6" s="1"/>
  <c r="P778" i="6"/>
  <c r="R936" i="6"/>
  <c r="BK1003" i="6"/>
  <c r="J1003" i="6" s="1"/>
  <c r="J117" i="6" s="1"/>
  <c r="R1059" i="6"/>
  <c r="P1107" i="6"/>
  <c r="P1304" i="6"/>
  <c r="BK128" i="7"/>
  <c r="BK232" i="7"/>
  <c r="J232" i="7"/>
  <c r="J101" i="7" s="1"/>
  <c r="P232" i="7"/>
  <c r="T289" i="7"/>
  <c r="BK126" i="9"/>
  <c r="J126" i="9" s="1"/>
  <c r="J101" i="9" s="1"/>
  <c r="R124" i="10"/>
  <c r="R123" i="10"/>
  <c r="R122" i="10" s="1"/>
  <c r="R124" i="12"/>
  <c r="R123" i="12"/>
  <c r="R122" i="12"/>
  <c r="T136" i="13"/>
  <c r="R220" i="13"/>
  <c r="P129" i="14"/>
  <c r="BK153" i="14"/>
  <c r="J153" i="14" s="1"/>
  <c r="J101" i="14" s="1"/>
  <c r="T153" i="14"/>
  <c r="R265" i="14"/>
  <c r="BK134" i="15"/>
  <c r="J134" i="15"/>
  <c r="J101" i="15" s="1"/>
  <c r="BK185" i="15"/>
  <c r="J185" i="15" s="1"/>
  <c r="J103" i="15" s="1"/>
  <c r="P139" i="16"/>
  <c r="T151" i="16"/>
  <c r="P167" i="16"/>
  <c r="R172" i="16"/>
  <c r="T181" i="16"/>
  <c r="BK134" i="2"/>
  <c r="J134" i="2" s="1"/>
  <c r="J100" i="2" s="1"/>
  <c r="BK194" i="2"/>
  <c r="J194" i="2"/>
  <c r="J104" i="2" s="1"/>
  <c r="BK262" i="2"/>
  <c r="J262" i="2" s="1"/>
  <c r="J107" i="2" s="1"/>
  <c r="BK318" i="2"/>
  <c r="J318" i="2"/>
  <c r="J109" i="2"/>
  <c r="P127" i="4"/>
  <c r="P124" i="4" s="1"/>
  <c r="P123" i="4" s="1"/>
  <c r="AU98" i="1" s="1"/>
  <c r="BK127" i="5"/>
  <c r="J127" i="5" s="1"/>
  <c r="J100" i="5" s="1"/>
  <c r="BK149" i="5"/>
  <c r="J149" i="5"/>
  <c r="J103" i="5" s="1"/>
  <c r="BK211" i="6"/>
  <c r="J211" i="6" s="1"/>
  <c r="J101" i="6" s="1"/>
  <c r="T277" i="6"/>
  <c r="P332" i="6"/>
  <c r="R478" i="6"/>
  <c r="T608" i="6"/>
  <c r="T778" i="6"/>
  <c r="R944" i="6"/>
  <c r="P1059" i="6"/>
  <c r="BK1107" i="6"/>
  <c r="J1107" i="6" s="1"/>
  <c r="J119" i="6" s="1"/>
  <c r="T1107" i="6"/>
  <c r="R1304" i="6"/>
  <c r="R1442" i="6"/>
  <c r="T128" i="7"/>
  <c r="R232" i="7"/>
  <c r="R289" i="7"/>
  <c r="T203" i="13"/>
  <c r="T230" i="13"/>
  <c r="BK176" i="14"/>
  <c r="J176" i="14"/>
  <c r="J103" i="14" s="1"/>
  <c r="T265" i="14"/>
  <c r="P134" i="15"/>
  <c r="T185" i="15"/>
  <c r="R132" i="16"/>
  <c r="BK139" i="16"/>
  <c r="J139" i="16"/>
  <c r="J101" i="16"/>
  <c r="R144" i="16"/>
  <c r="BK160" i="16"/>
  <c r="J160" i="16" s="1"/>
  <c r="J104" i="16" s="1"/>
  <c r="R167" i="16"/>
  <c r="BK181" i="16"/>
  <c r="J181" i="16"/>
  <c r="J108" i="16"/>
  <c r="R175" i="17"/>
  <c r="P141" i="2"/>
  <c r="R231" i="2"/>
  <c r="T254" i="2"/>
  <c r="R305" i="2"/>
  <c r="R324" i="2"/>
  <c r="P127" i="5"/>
  <c r="R149" i="5"/>
  <c r="T153" i="6"/>
  <c r="P277" i="6"/>
  <c r="R305" i="6"/>
  <c r="P478" i="6"/>
  <c r="P647" i="6"/>
  <c r="R778" i="6"/>
  <c r="T936" i="6"/>
  <c r="R1003" i="6"/>
  <c r="P1132" i="6"/>
  <c r="P1245" i="6"/>
  <c r="BK1265" i="6"/>
  <c r="J1265" i="6" s="1"/>
  <c r="J122" i="6" s="1"/>
  <c r="R1265" i="6"/>
  <c r="T1295" i="6"/>
  <c r="T1442" i="6"/>
  <c r="R128" i="7"/>
  <c r="T232" i="7"/>
  <c r="P289" i="7"/>
  <c r="BK124" i="8"/>
  <c r="J124" i="8" s="1"/>
  <c r="J100" i="8" s="1"/>
  <c r="R126" i="9"/>
  <c r="R124" i="9" s="1"/>
  <c r="R123" i="9" s="1"/>
  <c r="P136" i="17"/>
  <c r="P131" i="17"/>
  <c r="T199" i="17"/>
  <c r="BK141" i="2"/>
  <c r="J141" i="2"/>
  <c r="J101" i="2"/>
  <c r="T231" i="2"/>
  <c r="BK254" i="2"/>
  <c r="J254" i="2" s="1"/>
  <c r="J106" i="2" s="1"/>
  <c r="BK305" i="2"/>
  <c r="J305" i="2"/>
  <c r="J108" i="2"/>
  <c r="BK324" i="2"/>
  <c r="J324" i="2" s="1"/>
  <c r="J110" i="2" s="1"/>
  <c r="R125" i="3"/>
  <c r="R124" i="3"/>
  <c r="R123" i="3" s="1"/>
  <c r="T127" i="5"/>
  <c r="T149" i="5"/>
  <c r="T124" i="8"/>
  <c r="T123" i="8" s="1"/>
  <c r="T122" i="8" s="1"/>
  <c r="P126" i="9"/>
  <c r="P124" i="9"/>
  <c r="P123" i="9" s="1"/>
  <c r="AU104" i="1" s="1"/>
  <c r="T124" i="10"/>
  <c r="T123" i="10"/>
  <c r="T122" i="10" s="1"/>
  <c r="R124" i="11"/>
  <c r="R123" i="11" s="1"/>
  <c r="R122" i="11" s="1"/>
  <c r="R136" i="13"/>
  <c r="BK220" i="13"/>
  <c r="J220" i="13"/>
  <c r="J102" i="13"/>
  <c r="P230" i="13"/>
  <c r="T176" i="14"/>
  <c r="P280" i="14"/>
  <c r="P127" i="15"/>
  <c r="T127" i="15"/>
  <c r="P163" i="15"/>
  <c r="T163" i="15"/>
  <c r="T132" i="16"/>
  <c r="P144" i="16"/>
  <c r="T144" i="16"/>
  <c r="BK167" i="16"/>
  <c r="J167" i="16"/>
  <c r="J105" i="16" s="1"/>
  <c r="T172" i="16"/>
  <c r="R136" i="17"/>
  <c r="R131" i="17"/>
  <c r="T175" i="17"/>
  <c r="R214" i="17"/>
  <c r="R141" i="2"/>
  <c r="R133" i="2"/>
  <c r="BK231" i="2"/>
  <c r="J231" i="2"/>
  <c r="J105" i="2"/>
  <c r="P254" i="2"/>
  <c r="P305" i="2"/>
  <c r="T324" i="2"/>
  <c r="P125" i="3"/>
  <c r="P124" i="3"/>
  <c r="P123" i="3" s="1"/>
  <c r="AU97" i="1" s="1"/>
  <c r="R136" i="5"/>
  <c r="P153" i="6"/>
  <c r="BK277" i="6"/>
  <c r="J277" i="6"/>
  <c r="J102" i="6" s="1"/>
  <c r="T305" i="6"/>
  <c r="T478" i="6"/>
  <c r="P608" i="6"/>
  <c r="BK700" i="6"/>
  <c r="J700" i="6"/>
  <c r="J111" i="6" s="1"/>
  <c r="T700" i="6"/>
  <c r="P715" i="6"/>
  <c r="BK748" i="6"/>
  <c r="J748" i="6" s="1"/>
  <c r="J113" i="6" s="1"/>
  <c r="T748" i="6"/>
  <c r="P944" i="6"/>
  <c r="BK1059" i="6"/>
  <c r="J1059" i="6"/>
  <c r="J118" i="6" s="1"/>
  <c r="R1132" i="6"/>
  <c r="BK1304" i="6"/>
  <c r="J1304" i="6" s="1"/>
  <c r="J124" i="6" s="1"/>
  <c r="R237" i="7"/>
  <c r="P124" i="11"/>
  <c r="P123" i="11"/>
  <c r="P122" i="11" s="1"/>
  <c r="AU106" i="1" s="1"/>
  <c r="T124" i="12"/>
  <c r="T123" i="12" s="1"/>
  <c r="T122" i="12" s="1"/>
  <c r="P203" i="13"/>
  <c r="P126" i="13" s="1"/>
  <c r="P125" i="13" s="1"/>
  <c r="AU108" i="1" s="1"/>
  <c r="BK230" i="13"/>
  <c r="J230" i="13"/>
  <c r="J103" i="13" s="1"/>
  <c r="R129" i="14"/>
  <c r="P153" i="14"/>
  <c r="P265" i="14"/>
  <c r="R134" i="15"/>
  <c r="P185" i="15"/>
  <c r="P132" i="16"/>
  <c r="R139" i="16"/>
  <c r="P151" i="16"/>
  <c r="T160" i="16"/>
  <c r="T167" i="16"/>
  <c r="P181" i="16"/>
  <c r="T136" i="17"/>
  <c r="T131" i="17"/>
  <c r="BK199" i="17"/>
  <c r="J199" i="17"/>
  <c r="J105" i="17" s="1"/>
  <c r="BK224" i="17"/>
  <c r="J224" i="17" s="1"/>
  <c r="J108" i="17" s="1"/>
  <c r="T134" i="2"/>
  <c r="P194" i="2"/>
  <c r="R262" i="2"/>
  <c r="P318" i="2"/>
  <c r="T125" i="3"/>
  <c r="T124" i="3"/>
  <c r="T123" i="3" s="1"/>
  <c r="R127" i="5"/>
  <c r="P149" i="5"/>
  <c r="P211" i="6"/>
  <c r="R277" i="6"/>
  <c r="BK332" i="6"/>
  <c r="J332" i="6" s="1"/>
  <c r="J104" i="6" s="1"/>
  <c r="BK478" i="6"/>
  <c r="J478" i="6" s="1"/>
  <c r="J106" i="6" s="1"/>
  <c r="T647" i="6"/>
  <c r="BK778" i="6"/>
  <c r="J778" i="6"/>
  <c r="J114" i="6" s="1"/>
  <c r="P936" i="6"/>
  <c r="P1003" i="6"/>
  <c r="T1059" i="6"/>
  <c r="R1107" i="6"/>
  <c r="T1304" i="6"/>
  <c r="BK1442" i="6"/>
  <c r="J1442" i="6"/>
  <c r="J129" i="6" s="1"/>
  <c r="P237" i="7"/>
  <c r="P124" i="8"/>
  <c r="P123" i="8" s="1"/>
  <c r="P122" i="8" s="1"/>
  <c r="AU103" i="1" s="1"/>
  <c r="BK124" i="10"/>
  <c r="BK123" i="10"/>
  <c r="J123" i="10" s="1"/>
  <c r="J99" i="10" s="1"/>
  <c r="BK124" i="11"/>
  <c r="J124" i="11" s="1"/>
  <c r="J100" i="11" s="1"/>
  <c r="P124" i="12"/>
  <c r="P123" i="12" s="1"/>
  <c r="P122" i="12" s="1"/>
  <c r="AU107" i="1" s="1"/>
  <c r="P136" i="13"/>
  <c r="P220" i="13"/>
  <c r="R176" i="14"/>
  <c r="R280" i="14"/>
  <c r="BK127" i="15"/>
  <c r="R127" i="15"/>
  <c r="BK163" i="15"/>
  <c r="J163" i="15" s="1"/>
  <c r="J102" i="15" s="1"/>
  <c r="R163" i="15"/>
  <c r="BK132" i="16"/>
  <c r="J132" i="16"/>
  <c r="J100" i="16" s="1"/>
  <c r="BK144" i="16"/>
  <c r="J144" i="16" s="1"/>
  <c r="J102" i="16" s="1"/>
  <c r="R151" i="16"/>
  <c r="P160" i="16"/>
  <c r="P172" i="16"/>
  <c r="P175" i="17"/>
  <c r="R199" i="17"/>
  <c r="P224" i="17"/>
  <c r="P223" i="17" s="1"/>
  <c r="T141" i="2"/>
  <c r="T133" i="2"/>
  <c r="P231" i="2"/>
  <c r="R254" i="2"/>
  <c r="T305" i="2"/>
  <c r="P324" i="2"/>
  <c r="R127" i="4"/>
  <c r="R124" i="4" s="1"/>
  <c r="R123" i="4" s="1"/>
  <c r="T136" i="5"/>
  <c r="T126" i="5"/>
  <c r="T125" i="5" s="1"/>
  <c r="R211" i="6"/>
  <c r="BK305" i="6"/>
  <c r="J305" i="6"/>
  <c r="J103" i="6" s="1"/>
  <c r="R332" i="6"/>
  <c r="T352" i="6"/>
  <c r="R608" i="6"/>
  <c r="P700" i="6"/>
  <c r="BK715" i="6"/>
  <c r="J715" i="6" s="1"/>
  <c r="J112" i="6" s="1"/>
  <c r="T715" i="6"/>
  <c r="R748" i="6"/>
  <c r="BK936" i="6"/>
  <c r="J936" i="6"/>
  <c r="J115" i="6" s="1"/>
  <c r="T944" i="6"/>
  <c r="BK1132" i="6"/>
  <c r="J1132" i="6"/>
  <c r="J120" i="6" s="1"/>
  <c r="BK1245" i="6"/>
  <c r="J1245" i="6"/>
  <c r="J121" i="6"/>
  <c r="R1245" i="6"/>
  <c r="P1265" i="6"/>
  <c r="BK1295" i="6"/>
  <c r="J1295" i="6"/>
  <c r="J123" i="6" s="1"/>
  <c r="R1295" i="6"/>
  <c r="BK237" i="7"/>
  <c r="J237" i="7"/>
  <c r="J102" i="7" s="1"/>
  <c r="BK289" i="7"/>
  <c r="J289" i="7" s="1"/>
  <c r="J103" i="7" s="1"/>
  <c r="R124" i="8"/>
  <c r="R123" i="8" s="1"/>
  <c r="R122" i="8" s="1"/>
  <c r="P124" i="10"/>
  <c r="P123" i="10" s="1"/>
  <c r="P122" i="10" s="1"/>
  <c r="AU105" i="1" s="1"/>
  <c r="BK136" i="13"/>
  <c r="J136" i="13" s="1"/>
  <c r="J100" i="13" s="1"/>
  <c r="R203" i="13"/>
  <c r="R230" i="13"/>
  <c r="BK129" i="14"/>
  <c r="J129" i="14"/>
  <c r="J100" i="14" s="1"/>
  <c r="T129" i="14"/>
  <c r="T128" i="14" s="1"/>
  <c r="T127" i="14" s="1"/>
  <c r="R153" i="14"/>
  <c r="BK265" i="14"/>
  <c r="J265" i="14" s="1"/>
  <c r="J104" i="14" s="1"/>
  <c r="T280" i="14"/>
  <c r="T134" i="15"/>
  <c r="R185" i="15"/>
  <c r="T139" i="16"/>
  <c r="BK151" i="16"/>
  <c r="J151" i="16"/>
  <c r="J103" i="16" s="1"/>
  <c r="R160" i="16"/>
  <c r="BK172" i="16"/>
  <c r="J172" i="16"/>
  <c r="J106" i="16" s="1"/>
  <c r="R181" i="16"/>
  <c r="BK136" i="17"/>
  <c r="J136" i="17"/>
  <c r="J101" i="17" s="1"/>
  <c r="BK175" i="17"/>
  <c r="J175" i="17" s="1"/>
  <c r="J104" i="17" s="1"/>
  <c r="P199" i="17"/>
  <c r="BK214" i="17"/>
  <c r="J214" i="17"/>
  <c r="J106" i="17"/>
  <c r="P214" i="17"/>
  <c r="T214" i="17"/>
  <c r="R224" i="17"/>
  <c r="R223" i="17"/>
  <c r="T224" i="17"/>
  <c r="T223" i="17" s="1"/>
  <c r="BK147" i="5"/>
  <c r="J147" i="5"/>
  <c r="J102" i="5" s="1"/>
  <c r="BK132" i="17"/>
  <c r="J132" i="17" s="1"/>
  <c r="J100" i="17" s="1"/>
  <c r="BK191" i="2"/>
  <c r="J191" i="2" s="1"/>
  <c r="J102" i="2" s="1"/>
  <c r="BK143" i="3"/>
  <c r="J143" i="3" s="1"/>
  <c r="J101" i="3" s="1"/>
  <c r="BK125" i="4"/>
  <c r="J125" i="4"/>
  <c r="J100" i="4" s="1"/>
  <c r="BK1427" i="6"/>
  <c r="BK1426" i="6"/>
  <c r="J1426" i="6"/>
  <c r="J125" i="6" s="1"/>
  <c r="BK172" i="17"/>
  <c r="J172" i="17" s="1"/>
  <c r="J102" i="17" s="1"/>
  <c r="BK1440" i="6"/>
  <c r="J1440" i="6" s="1"/>
  <c r="J128" i="6" s="1"/>
  <c r="BK174" i="14"/>
  <c r="J174" i="14" s="1"/>
  <c r="J102" i="14" s="1"/>
  <c r="BK179" i="16"/>
  <c r="J179" i="16"/>
  <c r="J107" i="16" s="1"/>
  <c r="BK605" i="6"/>
  <c r="J605" i="6"/>
  <c r="J107" i="6"/>
  <c r="BK321" i="7"/>
  <c r="J321" i="7"/>
  <c r="J104" i="7" s="1"/>
  <c r="J91" i="17"/>
  <c r="BF133" i="17"/>
  <c r="BF170" i="17"/>
  <c r="BF205" i="17"/>
  <c r="BF246" i="17"/>
  <c r="BF173" i="17"/>
  <c r="BF187" i="17"/>
  <c r="BF197" i="17"/>
  <c r="BF219" i="17"/>
  <c r="E118" i="17"/>
  <c r="BF145" i="17"/>
  <c r="BF190" i="17"/>
  <c r="BK131" i="16"/>
  <c r="BK130" i="16" s="1"/>
  <c r="J130" i="16" s="1"/>
  <c r="J32" i="16" s="1"/>
  <c r="F127" i="17"/>
  <c r="BF153" i="17"/>
  <c r="BF200" i="17"/>
  <c r="BF141" i="17"/>
  <c r="BF154" i="17"/>
  <c r="BF155" i="17"/>
  <c r="BF166" i="17"/>
  <c r="BF169" i="17"/>
  <c r="BF176" i="17"/>
  <c r="BF183" i="17"/>
  <c r="BF198" i="17"/>
  <c r="BF212" i="17"/>
  <c r="BF160" i="17"/>
  <c r="BF171" i="17"/>
  <c r="BF208" i="17"/>
  <c r="BF213" i="17"/>
  <c r="BF215" i="17"/>
  <c r="BF140" i="17"/>
  <c r="BF163" i="17"/>
  <c r="BF180" i="17"/>
  <c r="BF222" i="17"/>
  <c r="BF225" i="17"/>
  <c r="BF137" i="17"/>
  <c r="BF149" i="17"/>
  <c r="BF156" i="17"/>
  <c r="BF159" i="17"/>
  <c r="BF194" i="17"/>
  <c r="J127" i="15"/>
  <c r="J100" i="15"/>
  <c r="BF133" i="16"/>
  <c r="BF136" i="16"/>
  <c r="BF138" i="16"/>
  <c r="BF159" i="16"/>
  <c r="BF161" i="16"/>
  <c r="BF162" i="16"/>
  <c r="BF166" i="16"/>
  <c r="BF169" i="16"/>
  <c r="BF170" i="16"/>
  <c r="BF175" i="16"/>
  <c r="J91" i="16"/>
  <c r="BF145" i="16"/>
  <c r="BF146" i="16"/>
  <c r="BF157" i="16"/>
  <c r="BF158" i="16"/>
  <c r="BF173" i="16"/>
  <c r="BF180" i="16"/>
  <c r="F127" i="16"/>
  <c r="BF134" i="16"/>
  <c r="BF135" i="16"/>
  <c r="BF140" i="16"/>
  <c r="BF178" i="16"/>
  <c r="BF184" i="16"/>
  <c r="E118" i="16"/>
  <c r="BF149" i="16"/>
  <c r="BF163" i="16"/>
  <c r="BF174" i="16"/>
  <c r="BF176" i="16"/>
  <c r="BF182" i="16"/>
  <c r="BF183" i="16"/>
  <c r="BF137" i="16"/>
  <c r="BF147" i="16"/>
  <c r="BF155" i="16"/>
  <c r="BF165" i="16"/>
  <c r="BF168" i="16"/>
  <c r="BF150" i="16"/>
  <c r="BF171" i="16"/>
  <c r="BF185" i="16"/>
  <c r="BF143" i="16"/>
  <c r="BF153" i="16"/>
  <c r="BF154" i="16"/>
  <c r="BF141" i="16"/>
  <c r="BF142" i="16"/>
  <c r="BF148" i="16"/>
  <c r="BF152" i="16"/>
  <c r="BF156" i="16"/>
  <c r="BF164" i="16"/>
  <c r="BF177" i="16"/>
  <c r="E85" i="15"/>
  <c r="BF136" i="15"/>
  <c r="BF149" i="15"/>
  <c r="BF159" i="15"/>
  <c r="BF160" i="15"/>
  <c r="BF170" i="15"/>
  <c r="BF173" i="15"/>
  <c r="BF221" i="15"/>
  <c r="BF234" i="15"/>
  <c r="BF131" i="15"/>
  <c r="BF143" i="15"/>
  <c r="BF153" i="15"/>
  <c r="BF155" i="15"/>
  <c r="BF162" i="15"/>
  <c r="BF172" i="15"/>
  <c r="BF207" i="15"/>
  <c r="BF209" i="15"/>
  <c r="BF220" i="15"/>
  <c r="BF226" i="15"/>
  <c r="BF227" i="15"/>
  <c r="BF229" i="15"/>
  <c r="BF232" i="15"/>
  <c r="F122" i="15"/>
  <c r="BF129" i="15"/>
  <c r="BF133" i="15"/>
  <c r="BF141" i="15"/>
  <c r="BF147" i="15"/>
  <c r="BF171" i="15"/>
  <c r="BF180" i="15"/>
  <c r="BF181" i="15"/>
  <c r="BF187" i="15"/>
  <c r="BF189" i="15"/>
  <c r="BF196" i="15"/>
  <c r="BF197" i="15"/>
  <c r="BF208" i="15"/>
  <c r="BF218" i="15"/>
  <c r="BF223" i="15"/>
  <c r="BF228" i="15"/>
  <c r="BF230" i="15"/>
  <c r="BF130" i="15"/>
  <c r="BF138" i="15"/>
  <c r="BF139" i="15"/>
  <c r="BF151" i="15"/>
  <c r="BF166" i="15"/>
  <c r="BF174" i="15"/>
  <c r="BF176" i="15"/>
  <c r="BF177" i="15"/>
  <c r="BF183" i="15"/>
  <c r="BF184" i="15"/>
  <c r="BF198" i="15"/>
  <c r="BF199" i="15"/>
  <c r="BF202" i="15"/>
  <c r="BF233" i="15"/>
  <c r="BF140" i="15"/>
  <c r="BF144" i="15"/>
  <c r="BF148" i="15"/>
  <c r="BF157" i="15"/>
  <c r="BF169" i="15"/>
  <c r="BF175" i="15"/>
  <c r="BF179" i="15"/>
  <c r="BF200" i="15"/>
  <c r="BF201" i="15"/>
  <c r="BF203" i="15"/>
  <c r="BF210" i="15"/>
  <c r="BF211" i="15"/>
  <c r="BF217" i="15"/>
  <c r="BF222" i="15"/>
  <c r="BF224" i="15"/>
  <c r="BF128" i="15"/>
  <c r="BF132" i="15"/>
  <c r="BF145" i="15"/>
  <c r="BF152" i="15"/>
  <c r="BF164" i="15"/>
  <c r="BF178" i="15"/>
  <c r="BF182" i="15"/>
  <c r="BF191" i="15"/>
  <c r="BF194" i="15"/>
  <c r="BF195" i="15"/>
  <c r="BF214" i="15"/>
  <c r="BF216" i="15"/>
  <c r="BF225" i="15"/>
  <c r="BF231" i="15"/>
  <c r="BF142" i="15"/>
  <c r="BF154" i="15"/>
  <c r="BF158" i="15"/>
  <c r="BF161" i="15"/>
  <c r="BF165" i="15"/>
  <c r="BF167" i="15"/>
  <c r="BF168" i="15"/>
  <c r="BF186" i="15"/>
  <c r="BF188" i="15"/>
  <c r="BF190" i="15"/>
  <c r="BF192" i="15"/>
  <c r="BF193" i="15"/>
  <c r="BF206" i="15"/>
  <c r="J91" i="15"/>
  <c r="BF135" i="15"/>
  <c r="BF137" i="15"/>
  <c r="BF146" i="15"/>
  <c r="BF150" i="15"/>
  <c r="BF156" i="15"/>
  <c r="BF204" i="15"/>
  <c r="BF205" i="15"/>
  <c r="BF212" i="15"/>
  <c r="BF213" i="15"/>
  <c r="BF215" i="15"/>
  <c r="BF219" i="15"/>
  <c r="E85" i="14"/>
  <c r="F94" i="14"/>
  <c r="BF130" i="14"/>
  <c r="BF149" i="14"/>
  <c r="BF155" i="14"/>
  <c r="BF166" i="14"/>
  <c r="BF171" i="14"/>
  <c r="BF173" i="14"/>
  <c r="BF185" i="14"/>
  <c r="BF186" i="14"/>
  <c r="BF193" i="14"/>
  <c r="BF201" i="14"/>
  <c r="BF204" i="14"/>
  <c r="BF206" i="14"/>
  <c r="BF220" i="14"/>
  <c r="BF225" i="14"/>
  <c r="BF234" i="14"/>
  <c r="BF239" i="14"/>
  <c r="BF249" i="14"/>
  <c r="BF255" i="14"/>
  <c r="BF267" i="14"/>
  <c r="BF283" i="14"/>
  <c r="BF284" i="14"/>
  <c r="BF285" i="14"/>
  <c r="J91" i="14"/>
  <c r="BF133" i="14"/>
  <c r="BF134" i="14"/>
  <c r="BF147" i="14"/>
  <c r="BF150" i="14"/>
  <c r="BF156" i="14"/>
  <c r="BF157" i="14"/>
  <c r="BF158" i="14"/>
  <c r="BF160" i="14"/>
  <c r="BF162" i="14"/>
  <c r="BF170" i="14"/>
  <c r="BF182" i="14"/>
  <c r="BF211" i="14"/>
  <c r="BF212" i="14"/>
  <c r="BF222" i="14"/>
  <c r="BF226" i="14"/>
  <c r="BF227" i="14"/>
  <c r="BF231" i="14"/>
  <c r="BF232" i="14"/>
  <c r="BF258" i="14"/>
  <c r="BF261" i="14"/>
  <c r="BF264" i="14"/>
  <c r="BF269" i="14"/>
  <c r="BF139" i="14"/>
  <c r="BF145" i="14"/>
  <c r="BF175" i="14"/>
  <c r="BF178" i="14"/>
  <c r="BF194" i="14"/>
  <c r="BF203" i="14"/>
  <c r="BF215" i="14"/>
  <c r="BF216" i="14"/>
  <c r="BF217" i="14"/>
  <c r="BF218" i="14"/>
  <c r="BF242" i="14"/>
  <c r="BF243" i="14"/>
  <c r="BF244" i="14"/>
  <c r="BF260" i="14"/>
  <c r="BF270" i="14"/>
  <c r="BF273" i="14"/>
  <c r="BF281" i="14"/>
  <c r="BF282" i="14"/>
  <c r="BF131" i="14"/>
  <c r="BF141" i="14"/>
  <c r="BF152" i="14"/>
  <c r="BF159" i="14"/>
  <c r="BF179" i="14"/>
  <c r="BF187" i="14"/>
  <c r="BF190" i="14"/>
  <c r="BF196" i="14"/>
  <c r="BF197" i="14"/>
  <c r="BF202" i="14"/>
  <c r="BF208" i="14"/>
  <c r="BF210" i="14"/>
  <c r="BF221" i="14"/>
  <c r="BF237" i="14"/>
  <c r="BF245" i="14"/>
  <c r="BF271" i="14"/>
  <c r="BF132" i="14"/>
  <c r="BF142" i="14"/>
  <c r="BF154" i="14"/>
  <c r="BF163" i="14"/>
  <c r="BF167" i="14"/>
  <c r="BF219" i="14"/>
  <c r="BF235" i="14"/>
  <c r="BF251" i="14"/>
  <c r="BF137" i="14"/>
  <c r="BF138" i="14"/>
  <c r="BF140" i="14"/>
  <c r="BF161" i="14"/>
  <c r="BF181" i="14"/>
  <c r="BF189" i="14"/>
  <c r="BF207" i="14"/>
  <c r="BF214" i="14"/>
  <c r="BF223" i="14"/>
  <c r="BF224" i="14"/>
  <c r="BF229" i="14"/>
  <c r="BF230" i="14"/>
  <c r="BF247" i="14"/>
  <c r="BF252" i="14"/>
  <c r="BF262" i="14"/>
  <c r="BF263" i="14"/>
  <c r="BF272" i="14"/>
  <c r="BF274" i="14"/>
  <c r="BF151" i="14"/>
  <c r="BF169" i="14"/>
  <c r="BF180" i="14"/>
  <c r="BF183" i="14"/>
  <c r="BF188" i="14"/>
  <c r="BF195" i="14"/>
  <c r="BF205" i="14"/>
  <c r="BF209" i="14"/>
  <c r="BF228" i="14"/>
  <c r="BF238" i="14"/>
  <c r="BF246" i="14"/>
  <c r="BF254" i="14"/>
  <c r="BF259" i="14"/>
  <c r="BF266" i="14"/>
  <c r="BF268" i="14"/>
  <c r="BF276" i="14"/>
  <c r="BF277" i="14"/>
  <c r="BF278" i="14"/>
  <c r="BF279" i="14"/>
  <c r="BF135" i="14"/>
  <c r="BF136" i="14"/>
  <c r="BF143" i="14"/>
  <c r="BF144" i="14"/>
  <c r="BF146" i="14"/>
  <c r="BF148" i="14"/>
  <c r="BF164" i="14"/>
  <c r="BF165" i="14"/>
  <c r="BF168" i="14"/>
  <c r="BF172" i="14"/>
  <c r="BF177" i="14"/>
  <c r="BF184" i="14"/>
  <c r="BF191" i="14"/>
  <c r="BF192" i="14"/>
  <c r="BF198" i="14"/>
  <c r="BF199" i="14"/>
  <c r="BF200" i="14"/>
  <c r="BF213" i="14"/>
  <c r="BF233" i="14"/>
  <c r="BF236" i="14"/>
  <c r="BF240" i="14"/>
  <c r="BF241" i="14"/>
  <c r="BF248" i="14"/>
  <c r="BF250" i="14"/>
  <c r="BF253" i="14"/>
  <c r="BF256" i="14"/>
  <c r="BF257" i="14"/>
  <c r="BF275" i="14"/>
  <c r="J124" i="12"/>
  <c r="J100" i="12" s="1"/>
  <c r="BF131" i="13"/>
  <c r="BF155" i="13"/>
  <c r="BF156" i="13"/>
  <c r="BF157" i="13"/>
  <c r="BF161" i="13"/>
  <c r="BF169" i="13"/>
  <c r="BF198" i="13"/>
  <c r="BF211" i="13"/>
  <c r="BF226" i="13"/>
  <c r="BF232" i="13"/>
  <c r="BF238" i="13"/>
  <c r="F94" i="13"/>
  <c r="BF127" i="13"/>
  <c r="BF128" i="13"/>
  <c r="BF130" i="13"/>
  <c r="BF135" i="13"/>
  <c r="BF137" i="13"/>
  <c r="BF153" i="13"/>
  <c r="BF188" i="13"/>
  <c r="BF192" i="13"/>
  <c r="BF195" i="13"/>
  <c r="BF200" i="13"/>
  <c r="BF207" i="13"/>
  <c r="BF216" i="13"/>
  <c r="BF233" i="13"/>
  <c r="BF162" i="13"/>
  <c r="BF163" i="13"/>
  <c r="BF168" i="13"/>
  <c r="BF172" i="13"/>
  <c r="BF190" i="13"/>
  <c r="BF205" i="13"/>
  <c r="BF206" i="13"/>
  <c r="BF208" i="13"/>
  <c r="BF219" i="13"/>
  <c r="BF221" i="13"/>
  <c r="BF134" i="13"/>
  <c r="BF152" i="13"/>
  <c r="BF165" i="13"/>
  <c r="BF170" i="13"/>
  <c r="BF178" i="13"/>
  <c r="BF182" i="13"/>
  <c r="BF183" i="13"/>
  <c r="BF189" i="13"/>
  <c r="BF196" i="13"/>
  <c r="BF201" i="13"/>
  <c r="BF202" i="13"/>
  <c r="BF218" i="13"/>
  <c r="BF227" i="13"/>
  <c r="BF235" i="13"/>
  <c r="E113" i="13"/>
  <c r="BF129" i="13"/>
  <c r="BF148" i="13"/>
  <c r="BF150" i="13"/>
  <c r="BF158" i="13"/>
  <c r="BF159" i="13"/>
  <c r="BF160" i="13"/>
  <c r="BF171" i="13"/>
  <c r="BF180" i="13"/>
  <c r="BF181" i="13"/>
  <c r="BF191" i="13"/>
  <c r="BF194" i="13"/>
  <c r="BF199" i="13"/>
  <c r="BF204" i="13"/>
  <c r="BF217" i="13"/>
  <c r="BF234" i="13"/>
  <c r="J91" i="13"/>
  <c r="BF149" i="13"/>
  <c r="BF166" i="13"/>
  <c r="BF173" i="13"/>
  <c r="BF174" i="13"/>
  <c r="BF179" i="13"/>
  <c r="BF186" i="13"/>
  <c r="BF193" i="13"/>
  <c r="BF213" i="13"/>
  <c r="BF215" i="13"/>
  <c r="BF224" i="13"/>
  <c r="BF237" i="13"/>
  <c r="BF164" i="13"/>
  <c r="BF167" i="13"/>
  <c r="BF175" i="13"/>
  <c r="BF176" i="13"/>
  <c r="BF177" i="13"/>
  <c r="BF184" i="13"/>
  <c r="BF185" i="13"/>
  <c r="BF197" i="13"/>
  <c r="BF210" i="13"/>
  <c r="BF222" i="13"/>
  <c r="BF223" i="13"/>
  <c r="BF225" i="13"/>
  <c r="BF231" i="13"/>
  <c r="BF236" i="13"/>
  <c r="BF132" i="13"/>
  <c r="BF133" i="13"/>
  <c r="BF151" i="13"/>
  <c r="BF154" i="13"/>
  <c r="BF187" i="13"/>
  <c r="BF209" i="13"/>
  <c r="BF212" i="13"/>
  <c r="BF214" i="13"/>
  <c r="BF228" i="13"/>
  <c r="BF229" i="13"/>
  <c r="BF129" i="12"/>
  <c r="BF133" i="12"/>
  <c r="BF130" i="12"/>
  <c r="BF131" i="12"/>
  <c r="BF137" i="12"/>
  <c r="BF138" i="12"/>
  <c r="BF143" i="12"/>
  <c r="BF147" i="12"/>
  <c r="E110" i="12"/>
  <c r="F119" i="12"/>
  <c r="BF125" i="12"/>
  <c r="BF127" i="12"/>
  <c r="BF146" i="12"/>
  <c r="BF149" i="12"/>
  <c r="BF132" i="12"/>
  <c r="BF135" i="12"/>
  <c r="BF136" i="12"/>
  <c r="BF139" i="12"/>
  <c r="BF145" i="12"/>
  <c r="BF148" i="12"/>
  <c r="J116" i="12"/>
  <c r="BF128" i="12"/>
  <c r="BF144" i="12"/>
  <c r="BF126" i="12"/>
  <c r="BF140" i="12"/>
  <c r="BF152" i="12"/>
  <c r="BK123" i="11"/>
  <c r="J123" i="11"/>
  <c r="J99" i="11" s="1"/>
  <c r="BF134" i="12"/>
  <c r="BF141" i="12"/>
  <c r="BF142" i="12"/>
  <c r="BF150" i="12"/>
  <c r="BF151" i="12"/>
  <c r="BK122" i="10"/>
  <c r="J122" i="10"/>
  <c r="J32" i="10" s="1"/>
  <c r="J124" i="10"/>
  <c r="J100" i="10"/>
  <c r="BF130" i="11"/>
  <c r="BF133" i="11"/>
  <c r="BF134" i="11"/>
  <c r="BF145" i="11"/>
  <c r="F119" i="11"/>
  <c r="BF141" i="11"/>
  <c r="BF142" i="11"/>
  <c r="BF151" i="11"/>
  <c r="BF126" i="11"/>
  <c r="BF137" i="11"/>
  <c r="BF149" i="11"/>
  <c r="BF156" i="11"/>
  <c r="BF157" i="11"/>
  <c r="BF125" i="11"/>
  <c r="BF135" i="11"/>
  <c r="BF147" i="11"/>
  <c r="BF153" i="11"/>
  <c r="BF128" i="11"/>
  <c r="BF138" i="11"/>
  <c r="BF146" i="11"/>
  <c r="BF150" i="11"/>
  <c r="BF154" i="11"/>
  <c r="BF158" i="11"/>
  <c r="E110" i="11"/>
  <c r="BF136" i="11"/>
  <c r="BF140" i="11"/>
  <c r="BF148" i="11"/>
  <c r="BF152" i="11"/>
  <c r="J116" i="11"/>
  <c r="BF131" i="11"/>
  <c r="BF139" i="11"/>
  <c r="BF155" i="11"/>
  <c r="BF127" i="11"/>
  <c r="BF129" i="11"/>
  <c r="BF132" i="11"/>
  <c r="BF143" i="11"/>
  <c r="BF144" i="11"/>
  <c r="F119" i="10"/>
  <c r="BF125" i="10"/>
  <c r="BF131" i="10"/>
  <c r="BF132" i="10"/>
  <c r="BF139" i="10"/>
  <c r="J91" i="10"/>
  <c r="BF130" i="10"/>
  <c r="BF136" i="10"/>
  <c r="BF141" i="10"/>
  <c r="BF133" i="10"/>
  <c r="BF134" i="10"/>
  <c r="BF135" i="10"/>
  <c r="BF142" i="10"/>
  <c r="BF144" i="10"/>
  <c r="BF127" i="10"/>
  <c r="BF128" i="10"/>
  <c r="BF129" i="10"/>
  <c r="BF143" i="10"/>
  <c r="BF126" i="10"/>
  <c r="BF138" i="10"/>
  <c r="BF140" i="10"/>
  <c r="E85" i="10"/>
  <c r="BF137" i="10"/>
  <c r="BF127" i="9"/>
  <c r="BF139" i="9"/>
  <c r="BF161" i="9"/>
  <c r="BF165" i="9"/>
  <c r="BF171" i="9"/>
  <c r="J117" i="9"/>
  <c r="BF133" i="9"/>
  <c r="BF134" i="9"/>
  <c r="BF136" i="9"/>
  <c r="BF137" i="9"/>
  <c r="BF152" i="9"/>
  <c r="BF157" i="9"/>
  <c r="BF159" i="9"/>
  <c r="BF160" i="9"/>
  <c r="BF167" i="9"/>
  <c r="BF172" i="9"/>
  <c r="BF173" i="9"/>
  <c r="F120" i="9"/>
  <c r="BF130" i="9"/>
  <c r="BF135" i="9"/>
  <c r="BF141" i="9"/>
  <c r="BF143" i="9"/>
  <c r="BF150" i="9"/>
  <c r="BF129" i="9"/>
  <c r="BF140" i="9"/>
  <c r="BF145" i="9"/>
  <c r="BF149" i="9"/>
  <c r="BK123" i="8"/>
  <c r="J123" i="8" s="1"/>
  <c r="J99" i="8" s="1"/>
  <c r="BF132" i="9"/>
  <c r="BF146" i="9"/>
  <c r="BF153" i="9"/>
  <c r="BF162" i="9"/>
  <c r="BF166" i="9"/>
  <c r="E85" i="9"/>
  <c r="BF142" i="9"/>
  <c r="BF147" i="9"/>
  <c r="BF158" i="9"/>
  <c r="BF148" i="9"/>
  <c r="BF151" i="9"/>
  <c r="BF163" i="9"/>
  <c r="BF164" i="9"/>
  <c r="BF168" i="9"/>
  <c r="BF169" i="9"/>
  <c r="BF170" i="9"/>
  <c r="BF128" i="9"/>
  <c r="BF131" i="9"/>
  <c r="BF138" i="9"/>
  <c r="BF144" i="9"/>
  <c r="BF154" i="9"/>
  <c r="BF155" i="9"/>
  <c r="BF156" i="9"/>
  <c r="J91" i="8"/>
  <c r="J128" i="7"/>
  <c r="J100" i="7" s="1"/>
  <c r="BF128" i="8"/>
  <c r="BF129" i="8"/>
  <c r="BF132" i="8"/>
  <c r="BF145" i="8"/>
  <c r="F94" i="8"/>
  <c r="BF130" i="8"/>
  <c r="BF140" i="8"/>
  <c r="BF143" i="8"/>
  <c r="BF137" i="8"/>
  <c r="BF126" i="8"/>
  <c r="BF127" i="8"/>
  <c r="BF131" i="8"/>
  <c r="BF134" i="8"/>
  <c r="BF135" i="8"/>
  <c r="BF142" i="8"/>
  <c r="BF144" i="8"/>
  <c r="BF146" i="8"/>
  <c r="E85" i="8"/>
  <c r="BF125" i="8"/>
  <c r="BF133" i="8"/>
  <c r="BF136" i="8"/>
  <c r="BF138" i="8"/>
  <c r="BF139" i="8"/>
  <c r="BF141" i="8"/>
  <c r="BF133" i="7"/>
  <c r="BF148" i="7"/>
  <c r="BF151" i="7"/>
  <c r="BF156" i="7"/>
  <c r="BF165" i="7"/>
  <c r="BF168" i="7"/>
  <c r="BF176" i="7"/>
  <c r="BF189" i="7"/>
  <c r="BF193" i="7"/>
  <c r="BF200" i="7"/>
  <c r="BF211" i="7"/>
  <c r="BF219" i="7"/>
  <c r="BF228" i="7"/>
  <c r="BF231" i="7"/>
  <c r="BF242" i="7"/>
  <c r="BF282" i="7"/>
  <c r="BF320" i="7"/>
  <c r="BF322" i="7"/>
  <c r="J120" i="7"/>
  <c r="BF129" i="7"/>
  <c r="BF131" i="7"/>
  <c r="BF152" i="7"/>
  <c r="BF160" i="7"/>
  <c r="BF167" i="7"/>
  <c r="BF185" i="7"/>
  <c r="BF195" i="7"/>
  <c r="BF198" i="7"/>
  <c r="BF217" i="7"/>
  <c r="BF222" i="7"/>
  <c r="BF226" i="7"/>
  <c r="BF230" i="7"/>
  <c r="BF239" i="7"/>
  <c r="BF245" i="7"/>
  <c r="BF252" i="7"/>
  <c r="BF253" i="7"/>
  <c r="BF255" i="7"/>
  <c r="BF256" i="7"/>
  <c r="BF257" i="7"/>
  <c r="BF273" i="7"/>
  <c r="BF274" i="7"/>
  <c r="BF275" i="7"/>
  <c r="BF281" i="7"/>
  <c r="BF283" i="7"/>
  <c r="BF308" i="7"/>
  <c r="BF309" i="7"/>
  <c r="J1427" i="6"/>
  <c r="J126" i="6"/>
  <c r="F123" i="7"/>
  <c r="BF135" i="7"/>
  <c r="BF146" i="7"/>
  <c r="BF147" i="7"/>
  <c r="BF173" i="7"/>
  <c r="BF180" i="7"/>
  <c r="BF184" i="7"/>
  <c r="BF197" i="7"/>
  <c r="BF201" i="7"/>
  <c r="BF205" i="7"/>
  <c r="BF214" i="7"/>
  <c r="BF215" i="7"/>
  <c r="BF240" i="7"/>
  <c r="BF247" i="7"/>
  <c r="BF248" i="7"/>
  <c r="BF271" i="7"/>
  <c r="BF272" i="7"/>
  <c r="BF287" i="7"/>
  <c r="BF314" i="7"/>
  <c r="BF142" i="7"/>
  <c r="BF159" i="7"/>
  <c r="BF175" i="7"/>
  <c r="BF182" i="7"/>
  <c r="BF183" i="7"/>
  <c r="BF196" i="7"/>
  <c r="BF202" i="7"/>
  <c r="BF208" i="7"/>
  <c r="BF209" i="7"/>
  <c r="BF221" i="7"/>
  <c r="BF223" i="7"/>
  <c r="BF224" i="7"/>
  <c r="BF225" i="7"/>
  <c r="BF238" i="7"/>
  <c r="BF243" i="7"/>
  <c r="BF250" i="7"/>
  <c r="BF251" i="7"/>
  <c r="BF276" i="7"/>
  <c r="BK607" i="6"/>
  <c r="J607" i="6"/>
  <c r="J108" i="6" s="1"/>
  <c r="BF130" i="7"/>
  <c r="BF137" i="7"/>
  <c r="BF143" i="7"/>
  <c r="BF155" i="7"/>
  <c r="BF157" i="7"/>
  <c r="BF158" i="7"/>
  <c r="BF161" i="7"/>
  <c r="BF163" i="7"/>
  <c r="BF174" i="7"/>
  <c r="BF178" i="7"/>
  <c r="BF179" i="7"/>
  <c r="BF199" i="7"/>
  <c r="BF203" i="7"/>
  <c r="BF204" i="7"/>
  <c r="BF207" i="7"/>
  <c r="BF212" i="7"/>
  <c r="BF220" i="7"/>
  <c r="BF229" i="7"/>
  <c r="BF249" i="7"/>
  <c r="BF268" i="7"/>
  <c r="BF269" i="7"/>
  <c r="BF279" i="7"/>
  <c r="BF290" i="7"/>
  <c r="E114" i="7"/>
  <c r="BF136" i="7"/>
  <c r="BF138" i="7"/>
  <c r="BF140" i="7"/>
  <c r="BF150" i="7"/>
  <c r="BF154" i="7"/>
  <c r="BF170" i="7"/>
  <c r="BF172" i="7"/>
  <c r="BF187" i="7"/>
  <c r="BF194" i="7"/>
  <c r="BF218" i="7"/>
  <c r="BF244" i="7"/>
  <c r="BF254" i="7"/>
  <c r="BF259" i="7"/>
  <c r="BF278" i="7"/>
  <c r="BF284" i="7"/>
  <c r="BF132" i="7"/>
  <c r="BF139" i="7"/>
  <c r="BF141" i="7"/>
  <c r="BF149" i="7"/>
  <c r="BF153" i="7"/>
  <c r="BF162" i="7"/>
  <c r="BF164" i="7"/>
  <c r="BF169" i="7"/>
  <c r="BF171" i="7"/>
  <c r="BF177" i="7"/>
  <c r="BF181" i="7"/>
  <c r="BF186" i="7"/>
  <c r="BF188" i="7"/>
  <c r="BF190" i="7"/>
  <c r="BF191" i="7"/>
  <c r="BF192" i="7"/>
  <c r="BF206" i="7"/>
  <c r="BF227" i="7"/>
  <c r="BF233" i="7"/>
  <c r="BF234" i="7"/>
  <c r="BF236" i="7"/>
  <c r="BF241" i="7"/>
  <c r="BF246" i="7"/>
  <c r="BF258" i="7"/>
  <c r="BF270" i="7"/>
  <c r="BF277" i="7"/>
  <c r="BF280" i="7"/>
  <c r="BF286" i="7"/>
  <c r="BF313" i="7"/>
  <c r="BF134" i="7"/>
  <c r="BF144" i="7"/>
  <c r="BF145" i="7"/>
  <c r="BF166" i="7"/>
  <c r="BF210" i="7"/>
  <c r="BF213" i="7"/>
  <c r="BF216" i="7"/>
  <c r="BF235" i="7"/>
  <c r="BF285" i="7"/>
  <c r="BF288" i="7"/>
  <c r="E85" i="6"/>
  <c r="BF197" i="6"/>
  <c r="BF282" i="6"/>
  <c r="BF288" i="6"/>
  <c r="BF306" i="6"/>
  <c r="BF433" i="6"/>
  <c r="BF483" i="6"/>
  <c r="BF518" i="6"/>
  <c r="BF640" i="6"/>
  <c r="BF643" i="6"/>
  <c r="BF648" i="6"/>
  <c r="BF695" i="6"/>
  <c r="BF734" i="6"/>
  <c r="BF747" i="6"/>
  <c r="BF749" i="6"/>
  <c r="BF779" i="6"/>
  <c r="BF918" i="6"/>
  <c r="BF953" i="6"/>
  <c r="BF986" i="6"/>
  <c r="BF1012" i="6"/>
  <c r="BF1037" i="6"/>
  <c r="BF1043" i="6"/>
  <c r="BF1058" i="6"/>
  <c r="BF1065" i="6"/>
  <c r="BF1137" i="6"/>
  <c r="BF1153" i="6"/>
  <c r="BF1156" i="6"/>
  <c r="BF1305" i="6"/>
  <c r="BF1343" i="6"/>
  <c r="BF1366" i="6"/>
  <c r="BF1375" i="6"/>
  <c r="BF1410" i="6"/>
  <c r="BF1418" i="6"/>
  <c r="BF1422" i="6"/>
  <c r="BF1428" i="6"/>
  <c r="BF1441" i="6"/>
  <c r="BF1443" i="6"/>
  <c r="BF1444" i="6"/>
  <c r="BF1445" i="6"/>
  <c r="BK126" i="5"/>
  <c r="BK125" i="5"/>
  <c r="J125" i="5" s="1"/>
  <c r="J32" i="5" s="1"/>
  <c r="F148" i="6"/>
  <c r="BF316" i="6"/>
  <c r="BF360" i="6"/>
  <c r="BF428" i="6"/>
  <c r="BF457" i="6"/>
  <c r="BF506" i="6"/>
  <c r="BF510" i="6"/>
  <c r="BF514" i="6"/>
  <c r="BF563" i="6"/>
  <c r="BF615" i="6"/>
  <c r="BF630" i="6"/>
  <c r="BF637" i="6"/>
  <c r="BF646" i="6"/>
  <c r="BF746" i="6"/>
  <c r="BF768" i="6"/>
  <c r="BF816" i="6"/>
  <c r="BF948" i="6"/>
  <c r="BF957" i="6"/>
  <c r="BF958" i="6"/>
  <c r="BF992" i="6"/>
  <c r="BF1007" i="6"/>
  <c r="BF1050" i="6"/>
  <c r="BF1053" i="6"/>
  <c r="BF1060" i="6"/>
  <c r="BF1076" i="6"/>
  <c r="BF1133" i="6"/>
  <c r="BF1140" i="6"/>
  <c r="BF1169" i="6"/>
  <c r="BF1209" i="6"/>
  <c r="BF1283" i="6"/>
  <c r="BF187" i="6"/>
  <c r="BF200" i="6"/>
  <c r="BF272" i="6"/>
  <c r="BF276" i="6"/>
  <c r="BF286" i="6"/>
  <c r="BF289" i="6"/>
  <c r="BF345" i="6"/>
  <c r="BF400" i="6"/>
  <c r="BF437" i="6"/>
  <c r="BF449" i="6"/>
  <c r="BF479" i="6"/>
  <c r="BF523" i="6"/>
  <c r="BF602" i="6"/>
  <c r="BF606" i="6"/>
  <c r="BF609" i="6"/>
  <c r="BF652" i="6"/>
  <c r="BF716" i="6"/>
  <c r="BF740" i="6"/>
  <c r="BF753" i="6"/>
  <c r="BF756" i="6"/>
  <c r="BF923" i="6"/>
  <c r="BF940" i="6"/>
  <c r="BF943" i="6"/>
  <c r="BF945" i="6"/>
  <c r="BF971" i="6"/>
  <c r="BF973" i="6"/>
  <c r="BF976" i="6"/>
  <c r="BF977" i="6"/>
  <c r="BF1001" i="6"/>
  <c r="BF1004" i="6"/>
  <c r="BF1015" i="6"/>
  <c r="BF1033" i="6"/>
  <c r="BF1048" i="6"/>
  <c r="BF1084" i="6"/>
  <c r="BF1088" i="6"/>
  <c r="BF1105" i="6"/>
  <c r="BF1220" i="6"/>
  <c r="BF178" i="6"/>
  <c r="BF179" i="6"/>
  <c r="BF188" i="6"/>
  <c r="BF192" i="6"/>
  <c r="BF253" i="6"/>
  <c r="BF290" i="6"/>
  <c r="BF324" i="6"/>
  <c r="BF337" i="6"/>
  <c r="BF341" i="6"/>
  <c r="BF353" i="6"/>
  <c r="BF469" i="6"/>
  <c r="BF502" i="6"/>
  <c r="BF569" i="6"/>
  <c r="BF571" i="6"/>
  <c r="BF596" i="6"/>
  <c r="BF599" i="6"/>
  <c r="BF625" i="6"/>
  <c r="BF713" i="6"/>
  <c r="BF728" i="6"/>
  <c r="BF731" i="6"/>
  <c r="BF761" i="6"/>
  <c r="BF777" i="6"/>
  <c r="BF836" i="6"/>
  <c r="BF847" i="6"/>
  <c r="BF859" i="6"/>
  <c r="BF876" i="6"/>
  <c r="BF927" i="6"/>
  <c r="BF949" i="6"/>
  <c r="BF952" i="6"/>
  <c r="BF980" i="6"/>
  <c r="BF1038" i="6"/>
  <c r="BF1075" i="6"/>
  <c r="BF1123" i="6"/>
  <c r="BF1205" i="6"/>
  <c r="BF1246" i="6"/>
  <c r="BF1291" i="6"/>
  <c r="BF1296" i="6"/>
  <c r="BF1300" i="6"/>
  <c r="J91" i="6"/>
  <c r="BF158" i="6"/>
  <c r="BF170" i="6"/>
  <c r="BF269" i="6"/>
  <c r="BF328" i="6"/>
  <c r="BF441" i="6"/>
  <c r="BF461" i="6"/>
  <c r="BF492" i="6"/>
  <c r="BF551" i="6"/>
  <c r="BF555" i="6"/>
  <c r="BF575" i="6"/>
  <c r="BF580" i="6"/>
  <c r="BF600" i="6"/>
  <c r="BF601" i="6"/>
  <c r="BF704" i="6"/>
  <c r="BF708" i="6"/>
  <c r="BF709" i="6"/>
  <c r="BF732" i="6"/>
  <c r="BF765" i="6"/>
  <c r="BF774" i="6"/>
  <c r="BF783" i="6"/>
  <c r="BF805" i="6"/>
  <c r="BF840" i="6"/>
  <c r="BF959" i="6"/>
  <c r="BF965" i="6"/>
  <c r="BF972" i="6"/>
  <c r="BF974" i="6"/>
  <c r="BF1030" i="6"/>
  <c r="BF1040" i="6"/>
  <c r="BF1042" i="6"/>
  <c r="BF1097" i="6"/>
  <c r="BF1100" i="6"/>
  <c r="BF1128" i="6"/>
  <c r="BF1131" i="6"/>
  <c r="BF1280" i="6"/>
  <c r="BF196" i="6"/>
  <c r="BF223" i="6"/>
  <c r="BF237" i="6"/>
  <c r="BF257" i="6"/>
  <c r="BF349" i="6"/>
  <c r="BF486" i="6"/>
  <c r="BF531" i="6"/>
  <c r="BF546" i="6"/>
  <c r="BF572" i="6"/>
  <c r="BF590" i="6"/>
  <c r="BF678" i="6"/>
  <c r="BF707" i="6"/>
  <c r="BF712" i="6"/>
  <c r="BF788" i="6"/>
  <c r="BF855" i="6"/>
  <c r="BF960" i="6"/>
  <c r="BF975" i="6"/>
  <c r="BF1023" i="6"/>
  <c r="BF1039" i="6"/>
  <c r="BF1068" i="6"/>
  <c r="BF1071" i="6"/>
  <c r="BF1115" i="6"/>
  <c r="BF1180" i="6"/>
  <c r="BF1213" i="6"/>
  <c r="BF333" i="6"/>
  <c r="BF388" i="6"/>
  <c r="BF392" i="6"/>
  <c r="BF425" i="6"/>
  <c r="BF489" i="6"/>
  <c r="BF535" i="6"/>
  <c r="BF579" i="6"/>
  <c r="BF587" i="6"/>
  <c r="BF665" i="6"/>
  <c r="BF701" i="6"/>
  <c r="BF714" i="6"/>
  <c r="BF798" i="6"/>
  <c r="BF1054" i="6"/>
  <c r="BF1081" i="6"/>
  <c r="BF1092" i="6"/>
  <c r="BF1106" i="6"/>
  <c r="BF1118" i="6"/>
  <c r="BF1241" i="6"/>
  <c r="BF1244" i="6"/>
  <c r="BF1251" i="6"/>
  <c r="BF1259" i="6"/>
  <c r="BF1264" i="6"/>
  <c r="BF1266" i="6"/>
  <c r="BF1340" i="6"/>
  <c r="BF154" i="6"/>
  <c r="BF162" i="6"/>
  <c r="BF203" i="6"/>
  <c r="BF212" i="6"/>
  <c r="BF258" i="6"/>
  <c r="BF278" i="6"/>
  <c r="BF300" i="6"/>
  <c r="BF327" i="6"/>
  <c r="BF331" i="6"/>
  <c r="BF357" i="6"/>
  <c r="BF364" i="6"/>
  <c r="BF470" i="6"/>
  <c r="BF527" i="6"/>
  <c r="BF570" i="6"/>
  <c r="BF576" i="6"/>
  <c r="BF622" i="6"/>
  <c r="BF681" i="6"/>
  <c r="BF698" i="6"/>
  <c r="BF699" i="6"/>
  <c r="BF720" i="6"/>
  <c r="BF725" i="6"/>
  <c r="BF729" i="6"/>
  <c r="BF730" i="6"/>
  <c r="BF733" i="6"/>
  <c r="BF743" i="6"/>
  <c r="BF809" i="6"/>
  <c r="BF880" i="6"/>
  <c r="BF902" i="6"/>
  <c r="BF906" i="6"/>
  <c r="BF935" i="6"/>
  <c r="BF937" i="6"/>
  <c r="BF995" i="6"/>
  <c r="BF1002" i="6"/>
  <c r="BF1008" i="6"/>
  <c r="BF1041" i="6"/>
  <c r="BF1044" i="6"/>
  <c r="BF1049" i="6"/>
  <c r="BF1108" i="6"/>
  <c r="BF1200" i="6"/>
  <c r="BF1294" i="6"/>
  <c r="BF1337" i="6"/>
  <c r="E85" i="5"/>
  <c r="BF131" i="5"/>
  <c r="BF143" i="5"/>
  <c r="BF144" i="5"/>
  <c r="BF150" i="5"/>
  <c r="F122" i="5"/>
  <c r="BF130" i="5"/>
  <c r="BF132" i="5"/>
  <c r="BF141" i="5"/>
  <c r="BF152" i="5"/>
  <c r="BF128" i="5"/>
  <c r="BF142" i="5"/>
  <c r="BF148" i="5"/>
  <c r="BF138" i="5"/>
  <c r="BF140" i="5"/>
  <c r="BF145" i="5"/>
  <c r="BF129" i="5"/>
  <c r="BF137" i="5"/>
  <c r="BF139" i="5"/>
  <c r="BF153" i="5"/>
  <c r="J91" i="5"/>
  <c r="BF133" i="5"/>
  <c r="BF151" i="5"/>
  <c r="BK124" i="4"/>
  <c r="J124" i="4"/>
  <c r="J99" i="4"/>
  <c r="BF134" i="5"/>
  <c r="BF146" i="5"/>
  <c r="BF135" i="5"/>
  <c r="E85" i="4"/>
  <c r="BK124" i="3"/>
  <c r="J124" i="3" s="1"/>
  <c r="J99" i="3" s="1"/>
  <c r="BF133" i="4"/>
  <c r="F120" i="4"/>
  <c r="BF126" i="4"/>
  <c r="BF128" i="4"/>
  <c r="J91" i="4"/>
  <c r="BF129" i="4"/>
  <c r="BF130" i="4"/>
  <c r="BF131" i="4"/>
  <c r="BF132" i="4"/>
  <c r="BK133" i="2"/>
  <c r="J133" i="2"/>
  <c r="J99" i="2" s="1"/>
  <c r="BK193" i="2"/>
  <c r="J193" i="2" s="1"/>
  <c r="J103" i="2" s="1"/>
  <c r="E85" i="3"/>
  <c r="BF128" i="3"/>
  <c r="BF129" i="3"/>
  <c r="BF142" i="3"/>
  <c r="J117" i="3"/>
  <c r="BF131" i="3"/>
  <c r="BF140" i="3"/>
  <c r="F120" i="3"/>
  <c r="BF130" i="3"/>
  <c r="BF134" i="3"/>
  <c r="BF144" i="3"/>
  <c r="BF138" i="3"/>
  <c r="BF139" i="3"/>
  <c r="BF135" i="3"/>
  <c r="BF132" i="3"/>
  <c r="BF133" i="3"/>
  <c r="BF136" i="3"/>
  <c r="BF141" i="3"/>
  <c r="BF126" i="3"/>
  <c r="BF127" i="3"/>
  <c r="BF137" i="3"/>
  <c r="E85" i="2"/>
  <c r="J91" i="2"/>
  <c r="F94" i="2"/>
  <c r="BF142" i="2"/>
  <c r="BF145" i="2"/>
  <c r="BF173" i="2"/>
  <c r="BF175" i="2"/>
  <c r="BF176" i="2"/>
  <c r="BF179" i="2"/>
  <c r="BF180" i="2"/>
  <c r="BF189" i="2"/>
  <c r="BF207" i="2"/>
  <c r="BF211" i="2"/>
  <c r="BF224" i="2"/>
  <c r="BF245" i="2"/>
  <c r="BF249" i="2"/>
  <c r="BF263" i="2"/>
  <c r="BF274" i="2"/>
  <c r="BF284" i="2"/>
  <c r="BF291" i="2"/>
  <c r="BF306" i="2"/>
  <c r="BF327" i="2"/>
  <c r="BF135" i="2"/>
  <c r="BF148" i="2"/>
  <c r="BF154" i="2"/>
  <c r="BF158" i="2"/>
  <c r="BF163" i="2"/>
  <c r="BF168" i="2"/>
  <c r="BF174" i="2"/>
  <c r="BF192" i="2"/>
  <c r="BF227" i="2"/>
  <c r="BF232" i="2"/>
  <c r="BF241" i="2"/>
  <c r="BF266" i="2"/>
  <c r="BF288" i="2"/>
  <c r="BF295" i="2"/>
  <c r="BF301" i="2"/>
  <c r="BF309" i="2"/>
  <c r="BF319" i="2"/>
  <c r="BF326" i="2"/>
  <c r="BF139" i="2"/>
  <c r="BF151" i="2"/>
  <c r="BF183" i="2"/>
  <c r="BF186" i="2"/>
  <c r="BF190" i="2"/>
  <c r="BF195" i="2"/>
  <c r="BF208" i="2"/>
  <c r="BF230" i="2"/>
  <c r="BF237" i="2"/>
  <c r="BF253" i="2"/>
  <c r="BF255" i="2"/>
  <c r="BF261" i="2"/>
  <c r="BF269" i="2"/>
  <c r="BF298" i="2"/>
  <c r="BF304" i="2"/>
  <c r="BF314" i="2"/>
  <c r="BF323" i="2"/>
  <c r="BF325" i="2"/>
  <c r="F35" i="3"/>
  <c r="AZ97" i="1"/>
  <c r="F39" i="3"/>
  <c r="BD97" i="1" s="1"/>
  <c r="J35" i="4"/>
  <c r="AV98" i="1" s="1"/>
  <c r="J35" i="5"/>
  <c r="AV99" i="1" s="1"/>
  <c r="F37" i="5"/>
  <c r="BB99" i="1"/>
  <c r="F35" i="7"/>
  <c r="AZ102" i="1" s="1"/>
  <c r="F38" i="7"/>
  <c r="BC102" i="1" s="1"/>
  <c r="J35" i="9"/>
  <c r="AV104" i="1" s="1"/>
  <c r="F38" i="9"/>
  <c r="BC104" i="1"/>
  <c r="F35" i="10"/>
  <c r="AZ105" i="1" s="1"/>
  <c r="F39" i="10"/>
  <c r="BD105" i="1" s="1"/>
  <c r="J35" i="11"/>
  <c r="AV106" i="1" s="1"/>
  <c r="F37" i="11"/>
  <c r="BB106" i="1"/>
  <c r="J35" i="12"/>
  <c r="AV107" i="1" s="1"/>
  <c r="F37" i="12"/>
  <c r="BB107" i="1" s="1"/>
  <c r="F37" i="13"/>
  <c r="BB108" i="1" s="1"/>
  <c r="F38" i="13"/>
  <c r="BC108" i="1"/>
  <c r="F39" i="14"/>
  <c r="BD109" i="1"/>
  <c r="F38" i="15"/>
  <c r="BC110" i="1"/>
  <c r="AS94" i="1"/>
  <c r="F38" i="3"/>
  <c r="BC97" i="1"/>
  <c r="F35" i="4"/>
  <c r="AZ98" i="1" s="1"/>
  <c r="F38" i="4"/>
  <c r="BC98" i="1" s="1"/>
  <c r="F37" i="4"/>
  <c r="BB98" i="1" s="1"/>
  <c r="F35" i="5"/>
  <c r="AZ99" i="1"/>
  <c r="F39" i="5"/>
  <c r="BD99" i="1" s="1"/>
  <c r="J35" i="6"/>
  <c r="AV101" i="1" s="1"/>
  <c r="F37" i="15"/>
  <c r="BB110" i="1" s="1"/>
  <c r="F39" i="17"/>
  <c r="BD112" i="1"/>
  <c r="F38" i="2"/>
  <c r="BC96" i="1" s="1"/>
  <c r="J35" i="7"/>
  <c r="AV102" i="1" s="1"/>
  <c r="F37" i="7"/>
  <c r="BB102" i="1" s="1"/>
  <c r="F37" i="9"/>
  <c r="BB104" i="1"/>
  <c r="J35" i="10"/>
  <c r="AV105" i="1" s="1"/>
  <c r="F37" i="10"/>
  <c r="BB105" i="1" s="1"/>
  <c r="F38" i="11"/>
  <c r="BC106" i="1" s="1"/>
  <c r="F35" i="12"/>
  <c r="AZ107" i="1"/>
  <c r="F39" i="12"/>
  <c r="BD107" i="1"/>
  <c r="J35" i="13"/>
  <c r="AV108" i="1"/>
  <c r="F39" i="13"/>
  <c r="BD108" i="1" s="1"/>
  <c r="F35" i="14"/>
  <c r="AZ109" i="1"/>
  <c r="F35" i="16"/>
  <c r="AZ111" i="1"/>
  <c r="F37" i="16"/>
  <c r="BB111" i="1"/>
  <c r="J35" i="2"/>
  <c r="AV96" i="1" s="1"/>
  <c r="F38" i="6"/>
  <c r="BC101" i="1"/>
  <c r="J35" i="14"/>
  <c r="AV109" i="1"/>
  <c r="F38" i="16"/>
  <c r="BC111" i="1"/>
  <c r="F35" i="17"/>
  <c r="AZ112" i="1" s="1"/>
  <c r="F39" i="2"/>
  <c r="BD96" i="1"/>
  <c r="F37" i="6"/>
  <c r="BB101" i="1"/>
  <c r="F39" i="15"/>
  <c r="BD110" i="1" s="1"/>
  <c r="F39" i="16"/>
  <c r="BD111" i="1"/>
  <c r="J35" i="3"/>
  <c r="AV97" i="1"/>
  <c r="F37" i="3"/>
  <c r="BB97" i="1"/>
  <c r="F39" i="4"/>
  <c r="BD98" i="1" s="1"/>
  <c r="F38" i="5"/>
  <c r="BC99" i="1"/>
  <c r="F35" i="6"/>
  <c r="AZ101" i="1"/>
  <c r="F35" i="15"/>
  <c r="AZ110" i="1"/>
  <c r="F38" i="17"/>
  <c r="BC112" i="1" s="1"/>
  <c r="F37" i="2"/>
  <c r="BB96" i="1"/>
  <c r="F39" i="6"/>
  <c r="BD101" i="1"/>
  <c r="J35" i="15"/>
  <c r="AV110" i="1"/>
  <c r="F37" i="17"/>
  <c r="BB112" i="1" s="1"/>
  <c r="F35" i="2"/>
  <c r="AZ96" i="1"/>
  <c r="F39" i="7"/>
  <c r="BD102" i="1" s="1"/>
  <c r="F35" i="8"/>
  <c r="AZ103" i="1" s="1"/>
  <c r="F39" i="8"/>
  <c r="BD103" i="1"/>
  <c r="J35" i="8"/>
  <c r="AV103" i="1" s="1"/>
  <c r="F37" i="8"/>
  <c r="BB103" i="1" s="1"/>
  <c r="F38" i="8"/>
  <c r="BC103" i="1" s="1"/>
  <c r="F35" i="9"/>
  <c r="AZ104" i="1"/>
  <c r="F39" i="9"/>
  <c r="BD104" i="1" s="1"/>
  <c r="F38" i="10"/>
  <c r="BC105" i="1" s="1"/>
  <c r="F35" i="11"/>
  <c r="AZ106" i="1" s="1"/>
  <c r="F39" i="11"/>
  <c r="BD106" i="1"/>
  <c r="F38" i="12"/>
  <c r="BC107" i="1" s="1"/>
  <c r="F35" i="13"/>
  <c r="AZ108" i="1" s="1"/>
  <c r="F38" i="14"/>
  <c r="BC109" i="1" s="1"/>
  <c r="F37" i="14"/>
  <c r="BB109" i="1"/>
  <c r="J35" i="16"/>
  <c r="AV111" i="1" s="1"/>
  <c r="J35" i="17"/>
  <c r="AV112" i="1" s="1"/>
  <c r="J123" i="12" l="1"/>
  <c r="J99" i="12" s="1"/>
  <c r="BK122" i="12"/>
  <c r="J122" i="12" s="1"/>
  <c r="J32" i="12" s="1"/>
  <c r="BK124" i="9"/>
  <c r="J124" i="9" s="1"/>
  <c r="J99" i="9" s="1"/>
  <c r="BK128" i="14"/>
  <c r="BK127" i="14" s="1"/>
  <c r="J127" i="14" s="1"/>
  <c r="J98" i="14" s="1"/>
  <c r="J153" i="6"/>
  <c r="J100" i="6" s="1"/>
  <c r="J203" i="13"/>
  <c r="J101" i="13" s="1"/>
  <c r="P174" i="17"/>
  <c r="P130" i="17"/>
  <c r="AU112" i="1" s="1"/>
  <c r="T127" i="7"/>
  <c r="T126" i="7" s="1"/>
  <c r="T126" i="13"/>
  <c r="T125" i="13" s="1"/>
  <c r="R607" i="6"/>
  <c r="BK126" i="15"/>
  <c r="J126" i="15"/>
  <c r="J99" i="15" s="1"/>
  <c r="BK127" i="7"/>
  <c r="BK126" i="7" s="1"/>
  <c r="J126" i="7" s="1"/>
  <c r="J98" i="7" s="1"/>
  <c r="R126" i="13"/>
  <c r="R125" i="13"/>
  <c r="T152" i="6"/>
  <c r="R131" i="16"/>
  <c r="R130" i="16"/>
  <c r="R128" i="14"/>
  <c r="R127" i="14"/>
  <c r="P193" i="2"/>
  <c r="P132" i="2"/>
  <c r="AU96" i="1"/>
  <c r="P152" i="6"/>
  <c r="T126" i="15"/>
  <c r="T125" i="15"/>
  <c r="P126" i="15"/>
  <c r="P125" i="15"/>
  <c r="AU110" i="1" s="1"/>
  <c r="T607" i="6"/>
  <c r="P128" i="14"/>
  <c r="P127" i="14"/>
  <c r="AU109" i="1" s="1"/>
  <c r="R126" i="5"/>
  <c r="R125" i="5" s="1"/>
  <c r="T174" i="17"/>
  <c r="T130" i="17" s="1"/>
  <c r="T131" i="16"/>
  <c r="T130" i="16"/>
  <c r="P126" i="5"/>
  <c r="P125" i="5" s="1"/>
  <c r="AU99" i="1" s="1"/>
  <c r="P607" i="6"/>
  <c r="R152" i="6"/>
  <c r="R151" i="6" s="1"/>
  <c r="P131" i="16"/>
  <c r="P130" i="16"/>
  <c r="AU111" i="1"/>
  <c r="R127" i="7"/>
  <c r="R126" i="7"/>
  <c r="P127" i="7"/>
  <c r="P126" i="7"/>
  <c r="AU102" i="1" s="1"/>
  <c r="T193" i="2"/>
  <c r="T132" i="2"/>
  <c r="R126" i="15"/>
  <c r="R125" i="15" s="1"/>
  <c r="R174" i="17"/>
  <c r="R130" i="17" s="1"/>
  <c r="R193" i="2"/>
  <c r="R132" i="2" s="1"/>
  <c r="BK1439" i="6"/>
  <c r="J1439" i="6"/>
  <c r="J127" i="6"/>
  <c r="BK174" i="17"/>
  <c r="J174" i="17"/>
  <c r="J103" i="17" s="1"/>
  <c r="BK131" i="17"/>
  <c r="J131" i="17" s="1"/>
  <c r="J99" i="17" s="1"/>
  <c r="BK223" i="17"/>
  <c r="J223" i="17"/>
  <c r="J107" i="17" s="1"/>
  <c r="AG111" i="1"/>
  <c r="J131" i="16"/>
  <c r="J99" i="16"/>
  <c r="J98" i="16"/>
  <c r="J128" i="14"/>
  <c r="J99" i="14"/>
  <c r="AG108" i="1"/>
  <c r="J98" i="13"/>
  <c r="J126" i="13"/>
  <c r="J99" i="13" s="1"/>
  <c r="AG107" i="1"/>
  <c r="J98" i="12"/>
  <c r="BK122" i="11"/>
  <c r="J122" i="11"/>
  <c r="J32" i="11" s="1"/>
  <c r="AG106" i="1" s="1"/>
  <c r="AG105" i="1"/>
  <c r="J98" i="10"/>
  <c r="BK123" i="9"/>
  <c r="J123" i="9" s="1"/>
  <c r="J98" i="9" s="1"/>
  <c r="BK122" i="8"/>
  <c r="J122" i="8"/>
  <c r="BK151" i="6"/>
  <c r="J151" i="6"/>
  <c r="J32" i="6" s="1"/>
  <c r="AG101" i="1" s="1"/>
  <c r="J152" i="6"/>
  <c r="J99" i="6"/>
  <c r="AG99" i="1"/>
  <c r="J98" i="5"/>
  <c r="J126" i="5"/>
  <c r="J99" i="5"/>
  <c r="BK123" i="4"/>
  <c r="J123" i="4"/>
  <c r="J32" i="4" s="1"/>
  <c r="AG98" i="1" s="1"/>
  <c r="BK123" i="3"/>
  <c r="J123" i="3"/>
  <c r="BK132" i="2"/>
  <c r="J132" i="2"/>
  <c r="J98" i="2" s="1"/>
  <c r="J32" i="3"/>
  <c r="AG97" i="1"/>
  <c r="J36" i="4"/>
  <c r="AW98" i="1" s="1"/>
  <c r="AT98" i="1" s="1"/>
  <c r="BC95" i="1"/>
  <c r="J36" i="6"/>
  <c r="AW101" i="1"/>
  <c r="AT101" i="1"/>
  <c r="F36" i="2"/>
  <c r="BA96" i="1" s="1"/>
  <c r="F36" i="9"/>
  <c r="BA104" i="1"/>
  <c r="J36" i="12"/>
  <c r="AW107" i="1"/>
  <c r="AT107" i="1" s="1"/>
  <c r="AN107" i="1" s="1"/>
  <c r="F36" i="14"/>
  <c r="BA109" i="1" s="1"/>
  <c r="BB100" i="1"/>
  <c r="AX100" i="1"/>
  <c r="J36" i="3"/>
  <c r="AW97" i="1"/>
  <c r="AT97" i="1" s="1"/>
  <c r="J36" i="5"/>
  <c r="AW99" i="1" s="1"/>
  <c r="AT99" i="1" s="1"/>
  <c r="AN99" i="1" s="1"/>
  <c r="J36" i="7"/>
  <c r="AW102" i="1"/>
  <c r="AT102" i="1"/>
  <c r="J36" i="15"/>
  <c r="AW110" i="1"/>
  <c r="AT110" i="1" s="1"/>
  <c r="AZ100" i="1"/>
  <c r="AV100" i="1"/>
  <c r="F36" i="17"/>
  <c r="BA112" i="1"/>
  <c r="F36" i="3"/>
  <c r="BA97" i="1" s="1"/>
  <c r="AZ95" i="1"/>
  <c r="AV95" i="1" s="1"/>
  <c r="F36" i="6"/>
  <c r="BA101" i="1" s="1"/>
  <c r="F36" i="5"/>
  <c r="BA99" i="1"/>
  <c r="F36" i="8"/>
  <c r="BA103" i="1" s="1"/>
  <c r="J32" i="8"/>
  <c r="AG103" i="1" s="1"/>
  <c r="F36" i="10"/>
  <c r="BA105" i="1" s="1"/>
  <c r="J36" i="11"/>
  <c r="AW106" i="1"/>
  <c r="AT106" i="1"/>
  <c r="J36" i="13"/>
  <c r="AW108" i="1"/>
  <c r="AT108" i="1" s="1"/>
  <c r="J36" i="16"/>
  <c r="AW111" i="1"/>
  <c r="AT111" i="1"/>
  <c r="AN111" i="1"/>
  <c r="J36" i="9"/>
  <c r="AW104" i="1"/>
  <c r="AT104" i="1" s="1"/>
  <c r="F36" i="12"/>
  <c r="BA107" i="1" s="1"/>
  <c r="J36" i="14"/>
  <c r="AW109" i="1"/>
  <c r="AT109" i="1"/>
  <c r="BD100" i="1"/>
  <c r="J36" i="2"/>
  <c r="AW96" i="1" s="1"/>
  <c r="AT96" i="1" s="1"/>
  <c r="J36" i="8"/>
  <c r="AW103" i="1"/>
  <c r="AT103" i="1"/>
  <c r="J36" i="10"/>
  <c r="AW105" i="1" s="1"/>
  <c r="AT105" i="1" s="1"/>
  <c r="F36" i="11"/>
  <c r="BA106" i="1" s="1"/>
  <c r="F36" i="13"/>
  <c r="BA108" i="1"/>
  <c r="F36" i="16"/>
  <c r="BA111" i="1" s="1"/>
  <c r="F36" i="4"/>
  <c r="BA98" i="1" s="1"/>
  <c r="BB95" i="1"/>
  <c r="BD95" i="1"/>
  <c r="F36" i="7"/>
  <c r="BA102" i="1" s="1"/>
  <c r="J32" i="14"/>
  <c r="AG109" i="1" s="1"/>
  <c r="F36" i="15"/>
  <c r="BA110" i="1" s="1"/>
  <c r="BC100" i="1"/>
  <c r="AY100" i="1"/>
  <c r="J36" i="17"/>
  <c r="AW112" i="1" s="1"/>
  <c r="AT112" i="1" s="1"/>
  <c r="AN108" i="1" l="1"/>
  <c r="AN105" i="1"/>
  <c r="T151" i="6"/>
  <c r="P151" i="6"/>
  <c r="AU101" i="1"/>
  <c r="AU100" i="1" s="1"/>
  <c r="J127" i="7"/>
  <c r="J99" i="7"/>
  <c r="BK130" i="17"/>
  <c r="J130" i="17" s="1"/>
  <c r="J98" i="17" s="1"/>
  <c r="BK125" i="15"/>
  <c r="J125" i="15"/>
  <c r="J41" i="16"/>
  <c r="AN109" i="1"/>
  <c r="J41" i="14"/>
  <c r="J41" i="13"/>
  <c r="AN106" i="1"/>
  <c r="J98" i="11"/>
  <c r="J41" i="12"/>
  <c r="J41" i="11"/>
  <c r="J41" i="10"/>
  <c r="AN103" i="1"/>
  <c r="J98" i="8"/>
  <c r="J41" i="8"/>
  <c r="AN101" i="1"/>
  <c r="J98" i="6"/>
  <c r="J41" i="6"/>
  <c r="AN98" i="1"/>
  <c r="J98" i="4"/>
  <c r="J41" i="5"/>
  <c r="AN97" i="1"/>
  <c r="J98" i="3"/>
  <c r="J41" i="4"/>
  <c r="J41" i="3"/>
  <c r="J32" i="7"/>
  <c r="AG102" i="1"/>
  <c r="J32" i="15"/>
  <c r="AG110" i="1" s="1"/>
  <c r="AX95" i="1"/>
  <c r="AZ94" i="1"/>
  <c r="W29" i="1" s="1"/>
  <c r="BA95" i="1"/>
  <c r="AW95" i="1"/>
  <c r="AT95" i="1"/>
  <c r="BD94" i="1"/>
  <c r="W33" i="1"/>
  <c r="AU95" i="1"/>
  <c r="AY95" i="1"/>
  <c r="J32" i="9"/>
  <c r="AG104" i="1"/>
  <c r="AN104" i="1"/>
  <c r="BC94" i="1"/>
  <c r="AY94" i="1"/>
  <c r="J32" i="2"/>
  <c r="AG96" i="1" s="1"/>
  <c r="AG95" i="1" s="1"/>
  <c r="BB94" i="1"/>
  <c r="W31" i="1"/>
  <c r="BA100" i="1"/>
  <c r="AW100" i="1" s="1"/>
  <c r="AT100" i="1" s="1"/>
  <c r="AU94" i="1" l="1"/>
  <c r="J41" i="15"/>
  <c r="J41" i="7"/>
  <c r="J98" i="15"/>
  <c r="J41" i="9"/>
  <c r="AN95" i="1"/>
  <c r="J41" i="2"/>
  <c r="AN96" i="1"/>
  <c r="AN102" i="1"/>
  <c r="AN110" i="1"/>
  <c r="J32" i="17"/>
  <c r="AG112" i="1" s="1"/>
  <c r="AG100" i="1" s="1"/>
  <c r="AG94" i="1" s="1"/>
  <c r="AK26" i="1" s="1"/>
  <c r="W32" i="1"/>
  <c r="AV94" i="1"/>
  <c r="AK29" i="1"/>
  <c r="BA94" i="1"/>
  <c r="W30" i="1" s="1"/>
  <c r="AX94" i="1"/>
  <c r="J41" i="17" l="1"/>
  <c r="AN100" i="1"/>
  <c r="AN112" i="1"/>
  <c r="AW94" i="1"/>
  <c r="AK30" i="1"/>
  <c r="AK35" i="1" s="1"/>
  <c r="AT94" i="1" l="1"/>
  <c r="AN94" i="1"/>
</calcChain>
</file>

<file path=xl/sharedStrings.xml><?xml version="1.0" encoding="utf-8"?>
<sst xmlns="http://schemas.openxmlformats.org/spreadsheetml/2006/main" count="30139" uniqueCount="4358">
  <si>
    <t>Export Komplet</t>
  </si>
  <si>
    <t/>
  </si>
  <si>
    <t>2.0</t>
  </si>
  <si>
    <t>False</t>
  </si>
  <si>
    <t>{65b2560d-c7dc-4a6d-8ae6-c00ed36f35f9}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</si>
  <si>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</si>
  <si>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</si>
  <si>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</si>
  <si>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</si>
  <si>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</si>
  <si>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</si>
  <si>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</si>
  <si>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</si>
  <si>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2021027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</si>
  <si>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</si>
  <si>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</si>
  <si>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- Kreatívne centrum RTVS Banská Bystrica - zmena č.1</t>
  </si>
  <si>
    <t>JKSO:</t>
  </si>
  <si>
    <t>KS:</t>
  </si>
  <si>
    <t>Miesto:</t>
  </si>
  <si>
    <t>Banská Bystrica</t>
  </si>
  <si>
    <t>Dátum:</t>
  </si>
  <si>
    <t>25. 5. 2021</t>
  </si>
  <si>
    <t>Objednávateľ:</t>
  </si>
  <si>
    <t>IČO:</t>
  </si>
  <si>
    <t>RTVS Mlynská dolina, 845 45 Bratislava</t>
  </si>
  <si>
    <t>IČ DPH:</t>
  </si>
  <si>
    <t>Zhotoviteľ:</t>
  </si>
  <si>
    <t>Vyplň údaj</t>
  </si>
  <si>
    <t>Projektant:</t>
  </si>
  <si>
    <t>akad. arch. Jaroslava Kubániová</t>
  </si>
  <si>
    <t>True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</si>
  <si>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</si>
  <si>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</si>
  <si>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</si>
  <si>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</si>
  <si>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</si>
  <si>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</si>
  <si>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</si>
  <si>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</si>
  <si>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</si>
  <si>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</si>
  <si>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</si>
  <si>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</si>
  <si>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</si>
  <si>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</si>
  <si>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</si>
  <si>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</si>
  <si>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</si>
  <si>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</si>
  <si>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</si>
  <si>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</si>
  <si>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</si>
  <si>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</si>
  <si>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</si>
  <si>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</si>
  <si>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</si>
  <si>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</si>
  <si>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</si>
  <si>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</si>
  <si>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</si>
  <si>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</si>
  <si>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</si>
  <si>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</si>
  <si>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</si>
  <si>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</si>
  <si>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</si>
  <si>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</si>
  <si>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</si>
  <si>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</si>
  <si>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</si>
  <si>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</si>
  <si>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</si>
  <si>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</si>
  <si>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</si>
  <si>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</si>
  <si>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</si>
  <si>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</si>
  <si>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</si>
  <si>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SO02</t>
  </si>
  <si>
    <t>SO02  Rekonštrukcia priestorov na ul. prof.Sáru 1 - zmena č.1</t>
  </si>
  <si>
    <t>STA</t>
  </si>
  <si>
    <t>1</t>
  </si>
  <si>
    <t>{5f703fd0-f2ee-4cd9-92ed-a4e62b468ff3}</t>
  </si>
  <si>
    <t>/</t>
  </si>
  <si>
    <t>SO02.01</t>
  </si>
  <si>
    <t>SO02.01  Rekonštrukcia priestorov na ul. prof.Sáru - Architektúra - zmena č.1</t>
  </si>
  <si>
    <t>Časť</t>
  </si>
  <si>
    <t>2</t>
  </si>
  <si>
    <t>{8e5f325c-63ed-45db-8a50-69cf605550bc}</t>
  </si>
  <si>
    <t>SO02.02</t>
  </si>
  <si>
    <t>SO02.02  Rekonštrukcia priestorov na ul. prof.Sáru - Vnútorné silnoprúdové rozvody - zmena č.1</t>
  </si>
  <si>
    <t>{8e98996a-a8a0-4b53-b5b9-e7903549e441}</t>
  </si>
  <si>
    <t>SO02.03</t>
  </si>
  <si>
    <t>SO02.03  Rekonštrukcia priestorov na ul. prof.Sáru - Vzduchotechnika a klimatizácia - zmena č.1</t>
  </si>
  <si>
    <t>{db0ff3ee-5989-4aa6-9a4b-7862c2f8248a}</t>
  </si>
  <si>
    <t>SO02.04</t>
  </si>
  <si>
    <t>SO02.04  Rekonštrukcia priestorov na ul. prof.Sáru - Akustika - zmena č.1</t>
  </si>
  <si>
    <t>{c10e1677-f1c7-4e80-815a-7779d59fdcb6}</t>
  </si>
  <si>
    <t>SO01.01</t>
  </si>
  <si>
    <t>SO01.01  Rekonštrukcia priestorov na ul. J.M.Hurbana 6 - Architektúra -  zmena č.1</t>
  </si>
  <si>
    <t>{c6bb3d1b-38e4-4153-ae7f-d21ffa5d9069}</t>
  </si>
  <si>
    <t>SO01.01  Rekonštrukcia priestorov na ul. J.M.Hurbana 6 - Architektúra - zmena č.1</t>
  </si>
  <si>
    <t>{5aee4203-39f8-463b-b117-4bb6354b4d19}</t>
  </si>
  <si>
    <t>SO01.02</t>
  </si>
  <si>
    <t>SO01.02  Rekonštrukcia priestorov na ul. J.M.Hurbana 6 - Vnútorné silnoprúdové rozvody - zmena č.1</t>
  </si>
  <si>
    <t>{c53131c9-2fee-4a91-b259-574bc998aa82}</t>
  </si>
  <si>
    <t>SO01.03.1</t>
  </si>
  <si>
    <t>SO01.03.1  Rekonštrukcia priestorov na ul.J.M.Hurbana 6 - Vnútorné SLP rozvody časť STA - zmena č.1</t>
  </si>
  <si>
    <t>{ff353ba3-15d5-49ff-9546-6ebf9cc1c0a1}</t>
  </si>
  <si>
    <t>SO01.03.2</t>
  </si>
  <si>
    <t>SO01.03.2  Rekonštrukcia priestorov na ul.J.M.Hurbana 6 - Vnútorné SLP rozvody časť SKS - zmena č.1</t>
  </si>
  <si>
    <t>{18862cff-5bb2-499c-8042-ef2cc5bb1d32}</t>
  </si>
  <si>
    <t>SO01.03.3</t>
  </si>
  <si>
    <t>SO01.03.3  Rekonštrukcia priestorov na ul.J.M.Hurbana 6 - Vnútorné SLP rozvody časť KMS - zmena č.1</t>
  </si>
  <si>
    <t>{669a3959-5536-4a55-a447-aec81e30595b}</t>
  </si>
  <si>
    <t>SO01.03.4</t>
  </si>
  <si>
    <t>SO01.03.4  Rekonštrukcia priestorov na ul.J.M.Hurbana 6 - Vnútorné SLP rozvody časť EPS - zmena č.1</t>
  </si>
  <si>
    <t>{a9816de6-ceb7-43bc-9b39-b01609811c9f}</t>
  </si>
  <si>
    <t>SO01.03.5</t>
  </si>
  <si>
    <t>SO01.03.5  Rekonštrukcia priestorov na ul.J.M.Hurbana 6 - Vnútorné SLP rozvody časť EZS - zmena č.1</t>
  </si>
  <si>
    <t>{32e732e2-0b09-4851-8268-0459b6423c89}</t>
  </si>
  <si>
    <t>SO01.04</t>
  </si>
  <si>
    <t>SO01.04  Rekonštrukcia priestorov na ul.J.M.Hurbana 6 - Vzduchotechnika a klimatizácia - zmena č.1</t>
  </si>
  <si>
    <t>{049c277c-4541-4fb7-98d4-e432f09fd2bc}</t>
  </si>
  <si>
    <t>SO01.05</t>
  </si>
  <si>
    <t>SO01.05  Rekonštrukcia priestorov na ul.J.M.Hurbana 6 - Meranie a regulácia - zmena č.1</t>
  </si>
  <si>
    <t>{56b1a0bf-facc-41fb-9fdf-04283589c1df}</t>
  </si>
  <si>
    <t>SO01.06</t>
  </si>
  <si>
    <t>SO01.06. Rekonštrukcia priestorov na ul.J.M.Hurbana 6 - Zdravotechnika - zmena č.1</t>
  </si>
  <si>
    <t>{212f9835-3da7-4c2d-8619-96fe986c3cbe}</t>
  </si>
  <si>
    <t>SO01.07</t>
  </si>
  <si>
    <t>SO01.07  Rekonštrukcia priestorov na ul. J.M.Hurbana 6 - Akustika - zmena č.1</t>
  </si>
  <si>
    <t>{996bb5cc-7ff1-4dcb-b6be-da8cda5b4676}</t>
  </si>
  <si>
    <t>SO01.09</t>
  </si>
  <si>
    <t>SO01.07  Rekonštrukcia priestorov na ul. J.M.Hurbana 6 - Statika - zmena č.1</t>
  </si>
  <si>
    <t>{11115239-b232-466e-b91a-f92804d2a1bf}</t>
  </si>
  <si>
    <t>KRYCÍ LIST ROZPOČTU</t>
  </si>
  <si>
    <t>Objekt:</t>
  </si>
  <si>
    <t>SO02 - SO02  Rekonštrukcia priestorov na ul. prof.Sáru 1 - zmena č.1</t>
  </si>
  <si>
    <t>Časť:</t>
  </si>
  <si>
    <t>SO02.01 - SO02.01  Rekonštrukcia priestorov na ul. prof.Sáru - Architektúra - zmena č.1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</si>
  <si>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</si>
  <si>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</si>
  <si>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</si>
  <si>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</si>
  <si>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</si>
  <si>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</si>
  <si>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</si>
  <si>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</si>
  <si>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</si>
  <si>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</si>
  <si>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714 - Akustické a protiotrasové opatrenie</t>
  </si>
  <si>
    <t xml:space="preserve">    763 - Konštrukcie - drevostavby</t>
  </si>
  <si>
    <t xml:space="preserve">    766 - Konštrukcie stolárske</t>
  </si>
  <si>
    <t xml:space="preserve">    776 - Podlahy povlakové</t>
  </si>
  <si>
    <t xml:space="preserve">    784 - Maľby</t>
  </si>
  <si>
    <t xml:space="preserve">    786 - Čalúnnické práce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</si>
  <si>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</si>
  <si>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</si>
  <si>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</si>
  <si>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</si>
  <si>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</si>
  <si>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</si>
  <si>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</si>
  <si>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</si>
  <si>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</si>
  <si>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</si>
  <si>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</si>
  <si>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</si>
  <si>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</si>
  <si>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</si>
  <si>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</si>
  <si>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</si>
  <si>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</si>
  <si>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</si>
  <si>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</si>
  <si>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317121251</t>
  </si>
  <si>
    <t>Montáž prekladu zo železobetónových prefabrikátov do pripravených rýh svetl. otvoru 1050-1800 mm</t>
  </si>
  <si>
    <t>ks</t>
  </si>
  <si>
    <t>4</t>
  </si>
  <si>
    <t>-590657999</t>
  </si>
  <si>
    <t>VV</t>
  </si>
  <si>
    <t xml:space="preserve">" preklad nad novým dverným otvorom " </t>
  </si>
  <si>
    <t>" 1.NP. "  3</t>
  </si>
  <si>
    <t>Súčet</t>
  </si>
  <si>
    <t>M</t>
  </si>
  <si>
    <t>596460000060</t>
  </si>
  <si>
    <t>Keramický predpätý preklad POROTHERM KPP 10, lxšxv 1500x100x85 mm</t>
  </si>
  <si>
    <t>8</t>
  </si>
  <si>
    <t>339357138</t>
  </si>
  <si>
    <t>2,97029702970297*1,01 'Prepočítané koeficientom množstva</t>
  </si>
  <si>
    <t>9</t>
  </si>
  <si>
    <t>Ostatné konštrukcie a práce-búranie</t>
  </si>
  <si>
    <t>941955001</t>
  </si>
  <si>
    <t>Lešenie ľahké pracovné pomocné, s výškou lešeňovej podlahy do 1,20 m</t>
  </si>
  <si>
    <t>m2</t>
  </si>
  <si>
    <t>-305853645</t>
  </si>
  <si>
    <t>50,00</t>
  </si>
  <si>
    <t>941955002</t>
  </si>
  <si>
    <t>Lešenie ľahké pracovné pomocné s výškou lešeňovej podlahy nad 1,20 do 1,90 m</t>
  </si>
  <si>
    <t>-1122294129</t>
  </si>
  <si>
    <t>40,00</t>
  </si>
  <si>
    <t>5</t>
  </si>
  <si>
    <t>952901111</t>
  </si>
  <si>
    <t>Vyčistenie budov pri výške podlaží do 4 m</t>
  </si>
  <si>
    <t>1376529714</t>
  </si>
  <si>
    <t>45,00</t>
  </si>
  <si>
    <t>6</t>
  </si>
  <si>
    <t>968061125</t>
  </si>
  <si>
    <t>Vyvesenie dreveného dverného krídla do suti plochy do 2 m2, -0,02400t</t>
  </si>
  <si>
    <t>835712500</t>
  </si>
  <si>
    <t>" 1.NP. "  2</t>
  </si>
  <si>
    <t>7</t>
  </si>
  <si>
    <t>968072455</t>
  </si>
  <si>
    <t>Vybúranie kovových dverových zárubní plochy do 2 m2,  -0,07600t</t>
  </si>
  <si>
    <t>1413239715</t>
  </si>
  <si>
    <t>" 1.NP. "</t>
  </si>
  <si>
    <t>0,80*2,00*2</t>
  </si>
  <si>
    <t>971033531</t>
  </si>
  <si>
    <t>Vybúranie otvorov v murive tehl. plochy do 1 m2 hr. do 150 mm,  -0,28100t</t>
  </si>
  <si>
    <t>-1940437950</t>
  </si>
  <si>
    <t>" úprava šírky dverného otvoru "</t>
  </si>
  <si>
    <t>0,20*2,10*1</t>
  </si>
  <si>
    <t>971033541</t>
  </si>
  <si>
    <t>Vybúranie otvorov v murive tehl. plochy do 1 m2 hr. do 300 mm,  -1,87500t</t>
  </si>
  <si>
    <t>m3</t>
  </si>
  <si>
    <t>-1774537561</t>
  </si>
  <si>
    <t>0,20*2,10*0,30*1</t>
  </si>
  <si>
    <t>10</t>
  </si>
  <si>
    <t>974031664</t>
  </si>
  <si>
    <t>Vysekávanie rýh v tehl. murive pre vťahov. nosníkov hĺbke do 150 mm,  -0,04200t</t>
  </si>
  <si>
    <t>m</t>
  </si>
  <si>
    <t>-723149724</t>
  </si>
  <si>
    <t>" ryhy pre osadenie nadverných prekladov "</t>
  </si>
  <si>
    <t xml:space="preserve">" 1.NP. "  </t>
  </si>
  <si>
    <t>1,50*2+1,50*1</t>
  </si>
  <si>
    <t>11</t>
  </si>
  <si>
    <t>979011201</t>
  </si>
  <si>
    <t>Plastový sklz na stavebnú suť výšky do 10 m</t>
  </si>
  <si>
    <t>1704449813</t>
  </si>
  <si>
    <t>12</t>
  </si>
  <si>
    <t>979011231</t>
  </si>
  <si>
    <t>Demontáž sklzu na stavebnú suť výšky do 10 m</t>
  </si>
  <si>
    <t>1069756345</t>
  </si>
  <si>
    <t>13</t>
  </si>
  <si>
    <t>979081111</t>
  </si>
  <si>
    <t>Odvoz sutiny a vybúraných hmôt na skládku do 1 km</t>
  </si>
  <si>
    <t>t</t>
  </si>
  <si>
    <t>-1801293174</t>
  </si>
  <si>
    <t>14</t>
  </si>
  <si>
    <t>979081121</t>
  </si>
  <si>
    <t>Odvoz sutiny a vybúraných hmôt na skládku za každý ďalší 1 km</t>
  </si>
  <si>
    <t>-1306651184</t>
  </si>
  <si>
    <t>1,823*9</t>
  </si>
  <si>
    <t>15</t>
  </si>
  <si>
    <t>979082111</t>
  </si>
  <si>
    <t>Vnútrostavenisková doprava sutiny a vybúraných hmôt do 10 m</t>
  </si>
  <si>
    <t>-397998680</t>
  </si>
  <si>
    <t>16</t>
  </si>
  <si>
    <t>979082121</t>
  </si>
  <si>
    <t>Vnútrostavenisková doprava sutiny a vybúraných hmôt za každých ďalších 5 m</t>
  </si>
  <si>
    <t>-2095978254</t>
  </si>
  <si>
    <t>1,823*6</t>
  </si>
  <si>
    <t>17</t>
  </si>
  <si>
    <t>979089012</t>
  </si>
  <si>
    <t>Poplatok za skladovanie - betón, tehly, dlaždice (17 01) ostatné</t>
  </si>
  <si>
    <t>-2117691301</t>
  </si>
  <si>
    <t>" odd.9 "  0,834</t>
  </si>
  <si>
    <t>18</t>
  </si>
  <si>
    <t>979089112</t>
  </si>
  <si>
    <t>Poplatok za skladovanie - drevo, sklo, plasty (17 02 ), ostatné</t>
  </si>
  <si>
    <t>1449447193</t>
  </si>
  <si>
    <t>" odd.714 "  0,916</t>
  </si>
  <si>
    <t>19</t>
  </si>
  <si>
    <t>979089613</t>
  </si>
  <si>
    <t>Poplatok za skladovanie - tržby z predaja služieb /váženie automobilu/</t>
  </si>
  <si>
    <t>1411925712</t>
  </si>
  <si>
    <t>979089714</t>
  </si>
  <si>
    <t>Prenájom kontajneru 10 m3</t>
  </si>
  <si>
    <t>-1322889609</t>
  </si>
  <si>
    <t>99</t>
  </si>
  <si>
    <t>Presun hmôt HSV</t>
  </si>
  <si>
    <t>21</t>
  </si>
  <si>
    <t>999281111</t>
  </si>
  <si>
    <t>Presun hmôt pre opravy a údržbu objektov vrátane vonkajších plášťov výšky do 25 m</t>
  </si>
  <si>
    <t>-339892984</t>
  </si>
  <si>
    <t>PSV</t>
  </si>
  <si>
    <t>Práce a dodávky PSV</t>
  </si>
  <si>
    <t>714</t>
  </si>
  <si>
    <t>Akustické a protiotrasové opatrenie</t>
  </si>
  <si>
    <t>22</t>
  </si>
  <si>
    <t>714110801</t>
  </si>
  <si>
    <t>Demontáž akustických obkladov drevených panelov,  -0,00502t</t>
  </si>
  <si>
    <t>-1223297738</t>
  </si>
  <si>
    <t>" akustické obklady stropov "</t>
  </si>
  <si>
    <t>" m.č.136 "  16,36</t>
  </si>
  <si>
    <t>" m.č.137-časť "  3,175*5,65+0,70*1,30</t>
  </si>
  <si>
    <t>Medzisúčet</t>
  </si>
  <si>
    <t>" akustické obklady stien "</t>
  </si>
  <si>
    <t>" m.č.136 "  (3,675+4,65)*2*3,45-1,43*0,93-3,575*2,80-0,80*2,00+(1,42+2*0,93)*0,20+(3,575+2*2,80)*0,25</t>
  </si>
  <si>
    <t>" m.č.137 "  (5,65+3,905)*2*3,45-1,43*0,93-1,30*0,73-0,80*2,00+(1,30+2*1,73)*0,25+(1,43+2*0,93)*0,15</t>
  </si>
  <si>
    <t>23</t>
  </si>
  <si>
    <t>714110802</t>
  </si>
  <si>
    <t>Demontáž akustických obkladov podkladových roštov,  -0,00124t</t>
  </si>
  <si>
    <t>-1942698015</t>
  </si>
  <si>
    <t>24</t>
  </si>
  <si>
    <t>714141101.R</t>
  </si>
  <si>
    <t>Montáž doplnkov akustických opatrení zvukotesných dverí so špeciálnou zárubňou jednokrídlových rozmer 800-900x1970 mm</t>
  </si>
  <si>
    <t>-1547613958</t>
  </si>
  <si>
    <t>" ozn.1/za "  2</t>
  </si>
  <si>
    <t>25</t>
  </si>
  <si>
    <t>6116100044.PC1</t>
  </si>
  <si>
    <t>Akustické dvere dvere 1krd 900x2000 mm v interiérovom prevedení podľa požadovaného dizajnu a špecifikácie výpisu zámočníckych výrobkov - ozn.1/za</t>
  </si>
  <si>
    <t>32</t>
  </si>
  <si>
    <t>159141612</t>
  </si>
  <si>
    <t>" akustické dvere ozn. 1/za v špecifikácii podľa výpisu zámočníckych výrobkov "  2</t>
  </si>
  <si>
    <t>" - dverné krídlo plné s kruhovým priezorom</t>
  </si>
  <si>
    <t>" - hrúbka dverí 85 mm</t>
  </si>
  <si>
    <t>" - celoobvodový kovový rám</t>
  </si>
  <si>
    <t>" - ťažké jadro s dvomi akustickými komorami, výplň tlmiaci materiál s požiarnou klasifikáciou MO</t>
  </si>
  <si>
    <t>" - celoobvodové dvojité tesnenie so špeciálnym profilom</t>
  </si>
  <si>
    <t>" - RW 52 dB</t>
  </si>
  <si>
    <t>" - možnosť otváranie 180 st.</t>
  </si>
  <si>
    <t>" - zámok vložkový, samozatvárač, kovanie nerez</t>
  </si>
  <si>
    <t>" - povrchová úprava nástrek sivý</t>
  </si>
  <si>
    <t>" - príslušenstvo - kotviaci materiál, tesniace prvky, spojovací  a krycí materiál</t>
  </si>
  <si>
    <t>26</t>
  </si>
  <si>
    <t>714142132.R</t>
  </si>
  <si>
    <t>Montáž doplnkov akustických opatrení zvukotesých okien drevených, rozmer 1500x1500 mm, trojnásobné zvukoizolačné zasklenie</t>
  </si>
  <si>
    <t>13127149</t>
  </si>
  <si>
    <t>" ozn.5 "  1</t>
  </si>
  <si>
    <t>27</t>
  </si>
  <si>
    <t>6116100044.PC3</t>
  </si>
  <si>
    <t>Akustické okno 1krd 1500x1500 mm, povrchová úprava polotmavý lak dub parený, kotviaci, spojovací materiál, olištovanie - ozn.5</t>
  </si>
  <si>
    <t>-1500089770</t>
  </si>
  <si>
    <t>28</t>
  </si>
  <si>
    <t>998714202</t>
  </si>
  <si>
    <t>Presun hmôt pre izolácie akustické a protiotrasové opatrenia v objektoch výšky (hĺbky) nad 6 do 12 m</t>
  </si>
  <si>
    <t>%</t>
  </si>
  <si>
    <t>1692591302</t>
  </si>
  <si>
    <t>763</t>
  </si>
  <si>
    <t>Konštrukcie - drevostavby</t>
  </si>
  <si>
    <t>29</t>
  </si>
  <si>
    <t>763126620</t>
  </si>
  <si>
    <t>Predsadená sádrokartónová stena napr. Rigips hr. 75 mm, dvojito opláštená doskou RB 12.5 mm s vloženou tepelnou izoláciou, spriahnutá na oceľ. konštrukcií R-CD</t>
  </si>
  <si>
    <t>923861530</t>
  </si>
  <si>
    <t>" 1.NP. - konštrukcia sádrokartónová ozn.Pr1 "</t>
  </si>
  <si>
    <t>" m.č.136 "  (3,425+4,625)*2*3,45+2,80*(0,18+0,25)+(1,10+2*2,10)*0,15-0,90*2,00-1,49*0,93-3,575*2,80</t>
  </si>
  <si>
    <t>" m.č.137 "  (6,24+3,825)*2*3,45+(1,10+2*2,10)*0,15-1,49*0,93-0,90*2,00</t>
  </si>
  <si>
    <t>30</t>
  </si>
  <si>
    <t>763138270</t>
  </si>
  <si>
    <t>Akustický podhľad sádrokartónový napr. Rigips Gyptone Big, doska Big Quatro 41, vložená zvuková izolácia hr. 50 mm</t>
  </si>
  <si>
    <t>1028826725</t>
  </si>
  <si>
    <t>" m.č.136,137 "  15,67+20,45</t>
  </si>
  <si>
    <t>31</t>
  </si>
  <si>
    <t>763170035.R1</t>
  </si>
  <si>
    <t>Úprava sádrokartónovej predsteny - otváravá časť rozmer 1300x1730 mm</t>
  </si>
  <si>
    <t>1621006649</t>
  </si>
  <si>
    <t>" m.č.137 "  1</t>
  </si>
  <si>
    <t>763170035.R2</t>
  </si>
  <si>
    <t>Úprava sádrokartónovej predsteny - otváravá časť rozmer 900x1800 mm</t>
  </si>
  <si>
    <t>-808431216</t>
  </si>
  <si>
    <t>33</t>
  </si>
  <si>
    <t>763170035.R3</t>
  </si>
  <si>
    <t>Úprava sádrokartónovej predsteny - úprava ostenia a doplnenie sádrokartónovej predsteny po osadení dvernej zárubne</t>
  </si>
  <si>
    <t>586372016</t>
  </si>
  <si>
    <t>" m.č.135 "  2*2,00</t>
  </si>
  <si>
    <t>34</t>
  </si>
  <si>
    <t>998763403</t>
  </si>
  <si>
    <t>Presun hmôt pre sádrokartónové konštrukcie v stavbách(objektoch )výšky od 7 do 24 m</t>
  </si>
  <si>
    <t>-138309560</t>
  </si>
  <si>
    <t>766</t>
  </si>
  <si>
    <t>Konštrukcie stolárske</t>
  </si>
  <si>
    <t>35</t>
  </si>
  <si>
    <t>766416199.R</t>
  </si>
  <si>
    <t>Obklad ostenia drevený vrátane dodávky materiálu dub parený, kotviaceho a spojovacieho materiálu, povrchová úprava lak polomatný</t>
  </si>
  <si>
    <t>-1714135059</t>
  </si>
  <si>
    <t xml:space="preserve">" m.č.136,137 "  (1,48+0,93)*2*(0,20+0,05)  </t>
  </si>
  <si>
    <t xml:space="preserve">                                (1,48+0,93)*2*(0,30+0,05) </t>
  </si>
  <si>
    <t xml:space="preserve">                                (1,35+1,80)*2*0,275</t>
  </si>
  <si>
    <t>36</t>
  </si>
  <si>
    <t>998766202</t>
  </si>
  <si>
    <t>Presun hmot pre konštrukcie stolárske v objektoch výšky nad 6 do 12 m</t>
  </si>
  <si>
    <t>989690707</t>
  </si>
  <si>
    <t>776</t>
  </si>
  <si>
    <t>Podlahy povlakové</t>
  </si>
  <si>
    <t>37</t>
  </si>
  <si>
    <t>776411000</t>
  </si>
  <si>
    <t>Lepenie podlahových líšt soklových</t>
  </si>
  <si>
    <t>112743535</t>
  </si>
  <si>
    <t>34,95</t>
  </si>
  <si>
    <t>38</t>
  </si>
  <si>
    <t>697410003800</t>
  </si>
  <si>
    <t>Kobercová lišta biela, čierna, šedá, béžová, tmavohnedá</t>
  </si>
  <si>
    <t>1131704201</t>
  </si>
  <si>
    <t>34,95*1,10</t>
  </si>
  <si>
    <t>39</t>
  </si>
  <si>
    <t>776470010</t>
  </si>
  <si>
    <t>Lepenie a rezanie podlahových soklov z koberca</t>
  </si>
  <si>
    <t>227224888</t>
  </si>
  <si>
    <t>" m.č.136 "  (4,625+3,475)*2+0,075*2-0,90</t>
  </si>
  <si>
    <t>" m.č.137 "  (3,825+6,25)*2+0,125*2-0,90</t>
  </si>
  <si>
    <t>40</t>
  </si>
  <si>
    <t>776511810</t>
  </si>
  <si>
    <t>Odstránenie povlakových podláh z nášľapnej plochy lepených bez podložky,  -0,00100t</t>
  </si>
  <si>
    <t>-1583555397</t>
  </si>
  <si>
    <t>" odstránenie nášľapnej vrstvy podláh - PVC "</t>
  </si>
  <si>
    <t>" odstránenie nášľapnej vrstvy podláh - koberec "</t>
  </si>
  <si>
    <t>41</t>
  </si>
  <si>
    <t>776572215</t>
  </si>
  <si>
    <t>Lepenie textilných podláh - kobercov zo štvorcov, dielcov antistatický systém</t>
  </si>
  <si>
    <t>-1458485400</t>
  </si>
  <si>
    <t>42</t>
  </si>
  <si>
    <t>6974100030.PC</t>
  </si>
  <si>
    <t>Kobercový štvorec napr. Desso FORTO, plošná hmotnosť 4650 g, horľavosť Bfl-s1, záťažová trieda 33</t>
  </si>
  <si>
    <t>212805908</t>
  </si>
  <si>
    <t>36,12*1,15</t>
  </si>
  <si>
    <t>43</t>
  </si>
  <si>
    <t>776990105</t>
  </si>
  <si>
    <t>Vysávanie podkladu pred kladením povlakových podláh</t>
  </si>
  <si>
    <t>154940906</t>
  </si>
  <si>
    <t>" pred penetráciou podkladu "  36,12</t>
  </si>
  <si>
    <t>" pred pokládkou nášľapných vrstiev "  36,12</t>
  </si>
  <si>
    <t>44</t>
  </si>
  <si>
    <t>776990110</t>
  </si>
  <si>
    <t>Penetrovanie podkladu pred kladením povlakových podláh</t>
  </si>
  <si>
    <t>-2052987113</t>
  </si>
  <si>
    <t>" pod textilnú podlahovinu "  36,12</t>
  </si>
  <si>
    <t>45</t>
  </si>
  <si>
    <t>776992127</t>
  </si>
  <si>
    <t>Vyspravenie podkladu nivelačnou stierkou hr. 5 mm</t>
  </si>
  <si>
    <t>-1444130089</t>
  </si>
  <si>
    <t>36,12</t>
  </si>
  <si>
    <t>46</t>
  </si>
  <si>
    <t>776992200</t>
  </si>
  <si>
    <t>Príprava podkladu prebrúsením strojne brúskou na betón</t>
  </si>
  <si>
    <t>1026721615</t>
  </si>
  <si>
    <t>47</t>
  </si>
  <si>
    <t>998776202</t>
  </si>
  <si>
    <t>Presun hmôt pre podlahy povlakové v objektoch výšky nad 6 do 12 m</t>
  </si>
  <si>
    <t>-1482066759</t>
  </si>
  <si>
    <t>784</t>
  </si>
  <si>
    <t>Maľby</t>
  </si>
  <si>
    <t>48</t>
  </si>
  <si>
    <t>784410100</t>
  </si>
  <si>
    <t>Penetrovanie jednonásobné jemnozrnných podkladov výšky do 3,80 m</t>
  </si>
  <si>
    <t>-688989816</t>
  </si>
  <si>
    <t>187,526</t>
  </si>
  <si>
    <t>49</t>
  </si>
  <si>
    <t>784452271</t>
  </si>
  <si>
    <t>Maľby z maliarskych zmesí Primalex, Farmal, ručne nanášané dvojnásobné základné na podklad jemnozrnný výšky do 3,80 m</t>
  </si>
  <si>
    <t>332893177</t>
  </si>
  <si>
    <t>" sádrokart.povrchy "  111,406</t>
  </si>
  <si>
    <t>" sádrokart.povdhľady "  36,12</t>
  </si>
  <si>
    <t>" sádrokart.povrchy - opravy m.č.135 "  40,00</t>
  </si>
  <si>
    <t>50</t>
  </si>
  <si>
    <t>784481010</t>
  </si>
  <si>
    <t>Stierka stien na podklad jemnozrnný výšky do 3,80 m</t>
  </si>
  <si>
    <t>-1484781224</t>
  </si>
  <si>
    <t>" plnoplošné prestierkovanie sdk povrchov - požiadavka kvality povrchu Q3 "</t>
  </si>
  <si>
    <t>" predsadené steny typ Pr1 "  111,406</t>
  </si>
  <si>
    <t>786</t>
  </si>
  <si>
    <t>Čalúnnické práce</t>
  </si>
  <si>
    <t>51</t>
  </si>
  <si>
    <t>786641112.D</t>
  </si>
  <si>
    <t>Vertikálne textilné žalúzie ukotvené do stropu - demontáž</t>
  </si>
  <si>
    <t>1410554629</t>
  </si>
  <si>
    <t>" m.č.136 "  3,675*3,40</t>
  </si>
  <si>
    <t>52</t>
  </si>
  <si>
    <t>998786201</t>
  </si>
  <si>
    <t>Presun hmôt pre čalúnnické úpravy v objektoch výšky (hľbky) do 6 m</t>
  </si>
  <si>
    <t>1217828871</t>
  </si>
  <si>
    <t>VRN</t>
  </si>
  <si>
    <t>Vedľajšie rozpočtové náklady</t>
  </si>
  <si>
    <t>53</t>
  </si>
  <si>
    <t>000600013</t>
  </si>
  <si>
    <t>Zariadenie staveniska - prevádzkové sklady</t>
  </si>
  <si>
    <t>eur</t>
  </si>
  <si>
    <t>1024</t>
  </si>
  <si>
    <t>43983349</t>
  </si>
  <si>
    <t>54</t>
  </si>
  <si>
    <t>000600042</t>
  </si>
  <si>
    <t>Zariadenie staveniska - mobilné sociálne zariadenia</t>
  </si>
  <si>
    <t>381374763</t>
  </si>
  <si>
    <t>55</t>
  </si>
  <si>
    <t>000800014</t>
  </si>
  <si>
    <t>Vplyv pracovného prostredia - prevádzka investora a protiprašné opatrenia</t>
  </si>
  <si>
    <t>-977517125</t>
  </si>
  <si>
    <t>SO02.02 - SO02.02  Rekonštrukcia priestorov na ul. prof.Sáru - Vnútorné silnoprúdové rozvody - zmena č.1</t>
  </si>
  <si>
    <t>M - Práce a dodávky M</t>
  </si>
  <si>
    <t xml:space="preserve">    21-M - Elektromontáže - silová inštalácia</t>
  </si>
  <si>
    <t>HZS - Hodinové zúčtovacie sadzby</t>
  </si>
  <si>
    <t>Práce a dodávky M</t>
  </si>
  <si>
    <t>21-M</t>
  </si>
  <si>
    <t>Elektromontáže - silová inštalácia</t>
  </si>
  <si>
    <t>210010301.S</t>
  </si>
  <si>
    <t>Krabica prístrojová bez zapojenia (1901, KP 68, KZ 3)</t>
  </si>
  <si>
    <t>64</t>
  </si>
  <si>
    <t>-89839596</t>
  </si>
  <si>
    <t>345345-200.PV</t>
  </si>
  <si>
    <t>Prístrojová škatuľa KP 68 / 2</t>
  </si>
  <si>
    <t>256</t>
  </si>
  <si>
    <t>674762595</t>
  </si>
  <si>
    <t>210010521.S</t>
  </si>
  <si>
    <t>Odviečkovanie alebo zaviečkovanie krabíc - viečko na závit</t>
  </si>
  <si>
    <t>-1992493262</t>
  </si>
  <si>
    <t>210110003.S</t>
  </si>
  <si>
    <t>Sériový spínač -  radenie 5, nástenný IP 44 vrátane zapojenia</t>
  </si>
  <si>
    <t>-2004443499</t>
  </si>
  <si>
    <t>345310-101PC</t>
  </si>
  <si>
    <t>Spínač sériový, radenie 5, 250V, 10A, IP 20</t>
  </si>
  <si>
    <t>958166834</t>
  </si>
  <si>
    <t>210111002.S</t>
  </si>
  <si>
    <t>Zásuvka vstavaná 250V / 16A vrátane zapojenia, vyhotovenie 3P</t>
  </si>
  <si>
    <t>-391318918</t>
  </si>
  <si>
    <t>345345-101PC</t>
  </si>
  <si>
    <t>Zásuvka jednonásobná s ochranným kolíkom, 250V/16A, krytie IP 20</t>
  </si>
  <si>
    <t>1179299257</t>
  </si>
  <si>
    <t>210111900.S</t>
  </si>
  <si>
    <t>Rámik jednoduchý</t>
  </si>
  <si>
    <t>-614893637</t>
  </si>
  <si>
    <t>345350004328.S</t>
  </si>
  <si>
    <t>Rámik jednoduchý pre spínače a zásuvky</t>
  </si>
  <si>
    <t>-952163504</t>
  </si>
  <si>
    <t>210111901.S</t>
  </si>
  <si>
    <t>Rámik dvojnásobný vodorovný</t>
  </si>
  <si>
    <t>-543799255</t>
  </si>
  <si>
    <t>345350004329.S</t>
  </si>
  <si>
    <t>Rámik dojnásobný vodorovný pre spínače a zásuvky</t>
  </si>
  <si>
    <t>-475453846</t>
  </si>
  <si>
    <t>210201955.S</t>
  </si>
  <si>
    <t>Montáž svietidla zaveseného do osvetľovacej lišty</t>
  </si>
  <si>
    <t>-1566555767</t>
  </si>
  <si>
    <t>348310-003PC</t>
  </si>
  <si>
    <t>Svietidlo závesné do osvetľovacej lišty LED 26W 230V, 2730 lm, uhol 25 st., reflektor IP 20 - typ J</t>
  </si>
  <si>
    <t>-291766223</t>
  </si>
  <si>
    <t>210201956.S</t>
  </si>
  <si>
    <t>Montáž osvetľovacej lišty zavesenej pod stropom</t>
  </si>
  <si>
    <t>-1677825041</t>
  </si>
  <si>
    <t>348310-004PC</t>
  </si>
  <si>
    <t>Osvetľovacia lišta 3-bodová, zavesená pod stropom, ovládanie DALI protokolom, 230V IP20</t>
  </si>
  <si>
    <t>1122806971</t>
  </si>
  <si>
    <t>PPV</t>
  </si>
  <si>
    <t>Podiel pridružených výkonov</t>
  </si>
  <si>
    <t>379707093</t>
  </si>
  <si>
    <t>ZN</t>
  </si>
  <si>
    <t>Zaobstarávacie náklady</t>
  </si>
  <si>
    <t>-194265853</t>
  </si>
  <si>
    <t>HZS</t>
  </si>
  <si>
    <t>Hodinové zúčtovacie sadzby</t>
  </si>
  <si>
    <t>HZS000113</t>
  </si>
  <si>
    <t>Stavebno montážne práce náročné ucelené - odborné, tvorivé remeselné (Tr. 3) v rozsahu viac ako 8 hodín /komplexné skúšky, revízie/</t>
  </si>
  <si>
    <t>hod</t>
  </si>
  <si>
    <t>512</t>
  </si>
  <si>
    <t>-296841419</t>
  </si>
  <si>
    <t>SO02.03 - SO02.03  Rekonštrukcia priestorov na ul. prof.Sáru - Vzduchotechnika a klimatizácia - zmena č.1</t>
  </si>
  <si>
    <t xml:space="preserve">    769 - Montáže vzduchotechnických zariadení</t>
  </si>
  <si>
    <t xml:space="preserve">    769-5 - VZT zariadenie č.5 - výmena klimatizačných jednotiek v budove RTVS na ul.prof.Sáru</t>
  </si>
  <si>
    <t>769</t>
  </si>
  <si>
    <t>Montáže vzduchotechnických zariadení</t>
  </si>
  <si>
    <t>769002-001</t>
  </si>
  <si>
    <t>Montáž vzduchotechnických zariadení č.5</t>
  </si>
  <si>
    <t>kpl</t>
  </si>
  <si>
    <t>-2047886756</t>
  </si>
  <si>
    <t>769-5</t>
  </si>
  <si>
    <t>VZT zariadenie č.5 - výmena klimatizačných jednotiek v budove RTVS na ul.prof.Sáru</t>
  </si>
  <si>
    <t>210100-123</t>
  </si>
  <si>
    <t>Vonkajšia kondenzačná jednotka typu multisplit, výko chladenia 22,40 kW (napr. PUMY-P200YKM)</t>
  </si>
  <si>
    <t>263616673</t>
  </si>
  <si>
    <t>210100-124</t>
  </si>
  <si>
    <t>Nástenná klimatizačná jednotka typu multisplit, výkon 2.5kW (napr. MSZ-EF25)</t>
  </si>
  <si>
    <t>-255632075</t>
  </si>
  <si>
    <t>210100-126</t>
  </si>
  <si>
    <t>Nástenná klimatizačná jednotka typu multisplit, výkon 3.5kW (napr.  MSZ-EF35)</t>
  </si>
  <si>
    <t>-2069023032</t>
  </si>
  <si>
    <t>210100-999</t>
  </si>
  <si>
    <t>Demontáž a likvidácia jestvujúcich jednotiek</t>
  </si>
  <si>
    <t>-1970173913</t>
  </si>
  <si>
    <t>7695-100</t>
  </si>
  <si>
    <t>Zaobstarávacia prirážka</t>
  </si>
  <si>
    <t>-465589061</t>
  </si>
  <si>
    <t>7695-101</t>
  </si>
  <si>
    <t>Dopravné náklady</t>
  </si>
  <si>
    <t>295642168</t>
  </si>
  <si>
    <t>SO02.04 - SO02.04  Rekonštrukcia priestorov na ul. prof.Sáru - Akustika - zmena č.1</t>
  </si>
  <si>
    <t>N00 - Nepomenované práce</t>
  </si>
  <si>
    <t xml:space="preserve">    N11 - Akustika - RTVS štúdio m.č.137</t>
  </si>
  <si>
    <t xml:space="preserve">    N10 - Akustika - RTVS réžia m.č.136</t>
  </si>
  <si>
    <t xml:space="preserve">    N12 - Akustika - Lepidlo na akustický materiál</t>
  </si>
  <si>
    <t xml:space="preserve">    N13 - Akustika - Ostatné súvisiace náklady</t>
  </si>
  <si>
    <t>N00</t>
  </si>
  <si>
    <t>Nepomenované práce</t>
  </si>
  <si>
    <t>N11</t>
  </si>
  <si>
    <t>Akustika - RTVS štúdio m.č.137</t>
  </si>
  <si>
    <t>7140000-001</t>
  </si>
  <si>
    <t>Montáž akustických panelov 595x595x50 mm</t>
  </si>
  <si>
    <t>-1391032366</t>
  </si>
  <si>
    <t>95010000-001.1</t>
  </si>
  <si>
    <t>Akustický panel, absorpčný frekvenčný rozsah pre stredné a vysoké frekvencie, NRC 0,7 napr. VicPattern Ultra Waewood 595x595x50 mm, VicPET Wool, MDF and Melamine</t>
  </si>
  <si>
    <t>-681900174</t>
  </si>
  <si>
    <t>7140000-003</t>
  </si>
  <si>
    <t>Montáž plochých akustických panelov 1190x595x40 mm</t>
  </si>
  <si>
    <t>1540734047</t>
  </si>
  <si>
    <t>95010000-003</t>
  </si>
  <si>
    <t>Akustický panel, absorpčný frekvenčný rozsah pre stredné a vysoké frekvencie, NRC 0,6 napr. Flat Panel VMT 1190x595x40 mm, VicPET Wool</t>
  </si>
  <si>
    <t>-1635404076</t>
  </si>
  <si>
    <t>7140000-004</t>
  </si>
  <si>
    <t>Montáž plochých akustických panelov 595x595x40 mm</t>
  </si>
  <si>
    <t>-1334442861</t>
  </si>
  <si>
    <t>95010000-005</t>
  </si>
  <si>
    <t>Akustický panel, absorpčný frekvenčný rozsah pre stredné a vysoké frekvencie, NRC 0,6 napr. Flat Panel VMT 595x595x40 mm, VicPET Wool</t>
  </si>
  <si>
    <t>1208291902</t>
  </si>
  <si>
    <t>7140000-006</t>
  </si>
  <si>
    <t>Montáž závesných akustických panelov 1160x1160x40 mm</t>
  </si>
  <si>
    <t>-540137179</t>
  </si>
  <si>
    <t>95010000-010</t>
  </si>
  <si>
    <t>Akustický panel závesný, absorpčný frekvenčný rozsah pre stredné a vysoké frekvencie, NRC 0,6 napr. Vic Cloud VMT 1160x1160x40 mm</t>
  </si>
  <si>
    <t>-1434491414</t>
  </si>
  <si>
    <t>N10</t>
  </si>
  <si>
    <t>Akustika - RTVS réžia m.č.136</t>
  </si>
  <si>
    <t>927703507</t>
  </si>
  <si>
    <t>95010000-001</t>
  </si>
  <si>
    <t>424204107</t>
  </si>
  <si>
    <t>7140000-002</t>
  </si>
  <si>
    <t>Montáž basového absorbéra</t>
  </si>
  <si>
    <t>1068690830</t>
  </si>
  <si>
    <t>95010000-002</t>
  </si>
  <si>
    <t>Akustický panel, absorpčný frekvenčný rozsah 700-100Hz, NRC 0,4 napr.Super Bass extreme Ultra 595x595x155 mm, VicPET Wool, MDF and Melamine</t>
  </si>
  <si>
    <t>280731650</t>
  </si>
  <si>
    <t>-282771249</t>
  </si>
  <si>
    <t>-1721035061</t>
  </si>
  <si>
    <t>7140000-005</t>
  </si>
  <si>
    <t>-697696540</t>
  </si>
  <si>
    <t>1306398383</t>
  </si>
  <si>
    <t>-118890740</t>
  </si>
  <si>
    <t>-727688141</t>
  </si>
  <si>
    <t>N12</t>
  </si>
  <si>
    <t>Akustika - Lepidlo na akustický materiál</t>
  </si>
  <si>
    <t>95090000-001</t>
  </si>
  <si>
    <t>Lepidlo na montáž akustických panelov napr. Flexi Glue Extra</t>
  </si>
  <si>
    <t>-2139847669</t>
  </si>
  <si>
    <t>N13</t>
  </si>
  <si>
    <t>Akustika - Ostatné súvisiace náklady</t>
  </si>
  <si>
    <t>000700011.1</t>
  </si>
  <si>
    <t>Dopravné náklady - doprava tovaru a materiálu</t>
  </si>
  <si>
    <t>set</t>
  </si>
  <si>
    <t>1304859626</t>
  </si>
  <si>
    <t>000700041.1</t>
  </si>
  <si>
    <t>Dopravné náklady - vykládka, presun materiálu v rámci stavby, podružné práce</t>
  </si>
  <si>
    <t>-740342743</t>
  </si>
  <si>
    <t>001400046.1</t>
  </si>
  <si>
    <t>Ostatné náklady stavby - odvoz a likvidácia odpadu /obalový materiál a pod./</t>
  </si>
  <si>
    <t>1324483222</t>
  </si>
  <si>
    <t>001400046.2</t>
  </si>
  <si>
    <t>Ostatné náklady stavby - inštalačný a spotrebný materiál</t>
  </si>
  <si>
    <t>1340782960</t>
  </si>
  <si>
    <t>SO01.01 - SO01.01  Rekonštrukcia priestorov na ul. J.M.Hurbana 6 - Architektúra -  zmena č.1</t>
  </si>
  <si>
    <t>SO01.01 - SO01.01  Rekonštrukcia priestorov na ul. J.M.Hurbana 6 - Architektúra - zmena č.1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</si>
  <si>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</si>
  <si>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</si>
  <si>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</si>
  <si>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</si>
  <si>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</si>
  <si>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711 - Izolácie proti vode a vlhkosti</t>
  </si>
  <si>
    <t xml:space="preserve">    734 - Ústredné kúrenie - armatúry</t>
  </si>
  <si>
    <t xml:space="preserve">    735 - Ústredné kúrenie - vykurovacie telesá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</si>
  <si>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</si>
  <si>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</si>
  <si>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</si>
  <si>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</si>
  <si>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</si>
  <si>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777 - Podlahy syntetické</t>
  </si>
  <si>
    <t xml:space="preserve">    781 - Obklady</t>
  </si>
  <si>
    <t xml:space="preserve">    783 - Nátery</t>
  </si>
  <si>
    <t xml:space="preserve">    33-M - Montáže dopr.zariad.sklad.zar.a váh</t>
  </si>
  <si>
    <t>OST - Ostatné</t>
  </si>
  <si>
    <t xml:space="preserve">    110 - Práce a dodávky PSV</t>
  </si>
  <si>
    <t>Zemné práce</t>
  </si>
  <si>
    <t>113107142</t>
  </si>
  <si>
    <t>Odstránenie krytu asfaltového v ploche do 200 m2, hr. nad 50 do 100 mm,  -0,18100t</t>
  </si>
  <si>
    <t>-310528932</t>
  </si>
  <si>
    <t>" vybúranie existujúcej spevnenej plochy pre základy rampy "</t>
  </si>
  <si>
    <t>2,45*1,50+2,70*0,95+1,20*1,22</t>
  </si>
  <si>
    <t>113107231</t>
  </si>
  <si>
    <t>Odstránenie krytu v ploche nad 200 m2 z betónu prostého, hr. vrstvy do 150 mm,  -0,22500t</t>
  </si>
  <si>
    <t>-796617011</t>
  </si>
  <si>
    <t>121101001</t>
  </si>
  <si>
    <t>Odstránenie ornice ručne s vodorov. premiest., na hromady do 50 m hr. do 150 mm</t>
  </si>
  <si>
    <t>1127960984</t>
  </si>
  <si>
    <t>" plocha pod vonkajšou klima jednotkou "</t>
  </si>
  <si>
    <t>4,90*2,90*0,15</t>
  </si>
  <si>
    <t>" plocha pod motorgenerátor "</t>
  </si>
  <si>
    <t>4,80*5,30*0,20</t>
  </si>
  <si>
    <t>131201101</t>
  </si>
  <si>
    <t>Výkop nezapaženej jamy v hornine 3, do 100 m3</t>
  </si>
  <si>
    <t>530472066</t>
  </si>
  <si>
    <t>" výkop pod plochu pre motorgenerátor "</t>
  </si>
  <si>
    <t>4,70*3,40*0,20</t>
  </si>
  <si>
    <t>" výkop pre konštrukciu rampy - po kótu -0,870 "</t>
  </si>
  <si>
    <t>(2,45*1,50+2,70*0,95+1,20*1,22)*(0,40-0,20)</t>
  </si>
  <si>
    <t>131201109</t>
  </si>
  <si>
    <t>Hĺbenie nezapažených jám a zárezov. Príplatok za lepivosť horniny 3</t>
  </si>
  <si>
    <t>1118354879</t>
  </si>
  <si>
    <t>132201101</t>
  </si>
  <si>
    <t>Výkop ryhy do šírky 600 mm v horn.3 do 100 m3</t>
  </si>
  <si>
    <t>1562121662</t>
  </si>
  <si>
    <t>" výkop pre základy plošiny vonkajšej klima jednotky "</t>
  </si>
  <si>
    <t>(3,95+1,05)*2*0,40*1,00</t>
  </si>
  <si>
    <t>" výkop pre základy konštrukcie rampy - od kóty -0,870 po -1,570 "</t>
  </si>
  <si>
    <t>0,40*(2,45+1,90+0,70*2,70+0,60+1,22)*0,70+0,20*0,67*0,70</t>
  </si>
  <si>
    <t>132201109</t>
  </si>
  <si>
    <t>Príplatok k cene za lepivosť pri hĺbení rýh šírky do 600 mm zapažených i nezapažených s urovnaním dna v hornine 3</t>
  </si>
  <si>
    <t>2064879063</t>
  </si>
  <si>
    <t>162501102</t>
  </si>
  <si>
    <t>Vodorovné premiestnenie výkopku po spevnenej ceste z horniny tr.1-4, do 100 m3 na vzdialenosť do 3000 m</t>
  </si>
  <si>
    <t>554523281</t>
  </si>
  <si>
    <t>" odvoz výkopku na určenú skládku "</t>
  </si>
  <si>
    <t>4,737+6,351</t>
  </si>
  <si>
    <t>162501105</t>
  </si>
  <si>
    <t>Vodorovné premiestnenie výkopku po spevnenej ceste z horniny tr.1-4, do 100 m3, príplatok k cene za každých ďalšich a začatých 1000 m</t>
  </si>
  <si>
    <t>2048261300</t>
  </si>
  <si>
    <t>11,088*7</t>
  </si>
  <si>
    <t>167101101</t>
  </si>
  <si>
    <t>Nakladanie neuľahnutého výkopku z hornín tr.1-4 do 100 m3</t>
  </si>
  <si>
    <t>373032240</t>
  </si>
  <si>
    <t>171201201</t>
  </si>
  <si>
    <t>Uloženie sypaniny na skládky do 100 m3</t>
  </si>
  <si>
    <t>2086207243</t>
  </si>
  <si>
    <t>11,088</t>
  </si>
  <si>
    <t>171209002</t>
  </si>
  <si>
    <t>Poplatok za skladovanie - zemina a kamenivo (17 05) ostatné</t>
  </si>
  <si>
    <t>-120385553</t>
  </si>
  <si>
    <t>15,288*1,80</t>
  </si>
  <si>
    <t>181301103.S</t>
  </si>
  <si>
    <t>Rozprestretie ornice v rovine , plocha do 500 m2, hr.do 200 mm</t>
  </si>
  <si>
    <t>316502522</t>
  </si>
  <si>
    <t>" úprava okolo plochy pod vonkajšou klima jednotkou "</t>
  </si>
  <si>
    <t>5,00*2,85-3,95*1,85</t>
  </si>
  <si>
    <t>" dtto okolo plochy pod motorgenerátor "</t>
  </si>
  <si>
    <t>4,80*5,30-4,50*3,20</t>
  </si>
  <si>
    <t>Zakladanie</t>
  </si>
  <si>
    <t>215901101.R</t>
  </si>
  <si>
    <t>Zhutnenie podložia z rastlej horniny 1 až 4 pod násypy, z hornina súdržných parameter hutnenia Edef2 min 50 MPa</t>
  </si>
  <si>
    <t>-839070212</t>
  </si>
  <si>
    <t>" hutnenie manipulačnej plochy pod motorgenerátor "</t>
  </si>
  <si>
    <t>4,50*3,20</t>
  </si>
  <si>
    <t>" dtto plocha pod vonkajšou klima jednotkou "</t>
  </si>
  <si>
    <t>1,05*3,15</t>
  </si>
  <si>
    <t>" dtto doplnenej spevnenej plochy pri rampe "</t>
  </si>
  <si>
    <t>3,90*1,50</t>
  </si>
  <si>
    <t>271533001</t>
  </si>
  <si>
    <t>Násyp pod základové  konštrukcie so zhutnením z  kameniva hrubého drveného fr.32-63 mm</t>
  </si>
  <si>
    <t>2080344419</t>
  </si>
  <si>
    <t>" štrkový podsyp základových pásov  rampy "</t>
  </si>
  <si>
    <t>0,40*(2,45+1,90+0,70*2,70+0,60+1,22)*0,30+0,20*0,67*0,30</t>
  </si>
  <si>
    <t>" štrkový podsyp základových pásov  plochy pod vonk4jšou klima jednotkou "</t>
  </si>
  <si>
    <t>(1,85+3,15)*2*0,40*0,30</t>
  </si>
  <si>
    <t>" štrkový podklad pod plochou vonkajšej klima jednotky "</t>
  </si>
  <si>
    <t>5,00*2,00*0,10</t>
  </si>
  <si>
    <t>" štrkový podsyp pod dosku manipulačnej plochy pod motorgenerátor "</t>
  </si>
  <si>
    <t>4,50*3,20*0,20</t>
  </si>
  <si>
    <t>274313611</t>
  </si>
  <si>
    <t>Betón základových pásov, prostý tr. C 16/20</t>
  </si>
  <si>
    <t>-482314702</t>
  </si>
  <si>
    <t>" základové pásy rampy - betonáž do výkopu - od kóty -1,270 po -0,870 "</t>
  </si>
  <si>
    <t>0,40*(2,45+1,90+0,70*2,70+0,60+1,22)*0,40+0,25*0,67*0,40</t>
  </si>
  <si>
    <t>1,357*0,10                  " betonáž do výkopu "</t>
  </si>
  <si>
    <t>" základové pásy rampy - betonáž do debnenia - od kóty -0,870 "</t>
  </si>
  <si>
    <t>0,40*1,50*0,532*0,5*2</t>
  </si>
  <si>
    <t>(0,95+0,40)*0,40*0,532</t>
  </si>
  <si>
    <t>1,50*0,40*(0,532+0,72)*0,5</t>
  </si>
  <si>
    <t>1,20*0,40*0,72+(1,22+0,40)*0,40*0,72+0,40*0,20*0,72</t>
  </si>
  <si>
    <t>" základové pásy plochy pod vonkajšou klima jednotkou "</t>
  </si>
  <si>
    <t>(1,85+3,15)*2*0,40*1,00</t>
  </si>
  <si>
    <t>4,00*0,10                        " betonáž do výkopu "</t>
  </si>
  <si>
    <t>274351217</t>
  </si>
  <si>
    <t>Debnenie stien základových pásov, zhotovenie - tradičné</t>
  </si>
  <si>
    <t>-172482461</t>
  </si>
  <si>
    <t>(2,45+1,50+1,50+2,70+0,27+1,20+1,57)*0,75</t>
  </si>
  <si>
    <t>(2,05+0,90+3,30+0,35+0,60+0,82)*0,75</t>
  </si>
  <si>
    <t>274351218</t>
  </si>
  <si>
    <t>Debnenie stien základových pásov, odstránenie - tradičné</t>
  </si>
  <si>
    <t>-1345470368</t>
  </si>
  <si>
    <t>289971211</t>
  </si>
  <si>
    <t>Zhotovenie vrstvy z geotextílie na upravenom povrchu sklon do 1 : 5 , šírky od 0 do 3 m</t>
  </si>
  <si>
    <t>-125622089</t>
  </si>
  <si>
    <t>" manipulačná plocha pod motorgenerátor "</t>
  </si>
  <si>
    <t>4,50*3,20*2</t>
  </si>
  <si>
    <t>" spevnená plocha pri rampe "</t>
  </si>
  <si>
    <t>693110004500.S</t>
  </si>
  <si>
    <t>Geotextília polypropylénová netkaná 300 g/m2</t>
  </si>
  <si>
    <t>350987242</t>
  </si>
  <si>
    <t>37,958*1,15</t>
  </si>
  <si>
    <t>1052256899</t>
  </si>
  <si>
    <t>1744464561</t>
  </si>
  <si>
    <t>317121151</t>
  </si>
  <si>
    <t>Montáž prekladu zo železobetónových prefabrikátov do pripravených rýh svetl. otvoru do 1050 mm</t>
  </si>
  <si>
    <t>427516383</t>
  </si>
  <si>
    <t>" 2.NP. "  2</t>
  </si>
  <si>
    <t>-749799424</t>
  </si>
  <si>
    <t>" 2.NP. "  5+1</t>
  </si>
  <si>
    <t>1857350736</t>
  </si>
  <si>
    <t>7,92079207920792*1,01 'Prepočítané koeficientom množstva</t>
  </si>
  <si>
    <t>596460000055</t>
  </si>
  <si>
    <t>Keramický predpätý preklad POROTHERM KPP 10, lxšxv 1250x100x85 mm</t>
  </si>
  <si>
    <t>-1609441240</t>
  </si>
  <si>
    <t>596460000075</t>
  </si>
  <si>
    <t>Keramický predpätý preklad POROTHERM KPP 10, lxšxv 2250x100x85 mm</t>
  </si>
  <si>
    <t>432179730</t>
  </si>
  <si>
    <t>340239222</t>
  </si>
  <si>
    <t>Zamurovanie otvorov plochy nad 1 do 4 m2 tehlami POROTHERM (115x500x238)</t>
  </si>
  <si>
    <t>596703443</t>
  </si>
  <si>
    <t>" zamurovanie otvorov po vybúraných zárubniach "</t>
  </si>
  <si>
    <t>" 2.NP. "</t>
  </si>
  <si>
    <t>0,90*2,05*10</t>
  </si>
  <si>
    <t>" zamurovanie otvorov po sklobetónových nadsvetlíkoch "</t>
  </si>
  <si>
    <t>2,60*0,80*2</t>
  </si>
  <si>
    <t>349231811</t>
  </si>
  <si>
    <t>Primurovka ostenia s ozubom z tehál vo vybúraných otvoroch nad 80 do 150 mm</t>
  </si>
  <si>
    <t>855472264</t>
  </si>
  <si>
    <t>" úprava dverného otvoru /štúdio Murgašova/ "</t>
  </si>
  <si>
    <t>2,05*0,15</t>
  </si>
  <si>
    <t>Vodorovné konštrukcie</t>
  </si>
  <si>
    <t>430321315</t>
  </si>
  <si>
    <t>Schodiskové konštrukcie, betón železový tr. C 20/25</t>
  </si>
  <si>
    <t>1857369047</t>
  </si>
  <si>
    <t>" vonkajšia rampa a schodisko - doska hr. 150 mm "</t>
  </si>
  <si>
    <t>1,50*1,50*0,15*3+0,95*1,20*0,15</t>
  </si>
  <si>
    <t>(0,985+0,40)*1,20*0,15</t>
  </si>
  <si>
    <t>2,40*0,35*0,185</t>
  </si>
  <si>
    <t>" stupne vonkajšieho schodiska "</t>
  </si>
  <si>
    <t>1,20*0,27*0,185*0,5*2</t>
  </si>
  <si>
    <t>430362021</t>
  </si>
  <si>
    <t>Výstuž schodiskových konštrukcií zo zváraných sietí z drôtov typu KARI</t>
  </si>
  <si>
    <t>-964902535</t>
  </si>
  <si>
    <t>" výstuž do dosky rampy a vonkajšieho schodiska - sieť 5/150x150 "</t>
  </si>
  <si>
    <t>1,50*1,50*3+0,95*1,20</t>
  </si>
  <si>
    <t>(0,985+0,40)*1,20</t>
  </si>
  <si>
    <t>2,40*0,35</t>
  </si>
  <si>
    <t>10,392*2,105*1,15*0,001</t>
  </si>
  <si>
    <t>431351121</t>
  </si>
  <si>
    <t>Debnenie do 4 m výšky - podest a podstupňových dosiek pôdorysne priamočiarych zhotovenie</t>
  </si>
  <si>
    <t>-1787279898</t>
  </si>
  <si>
    <t>(3,00+1,50+2,70+0,27*2+1,30)*0,35</t>
  </si>
  <si>
    <t>431351122</t>
  </si>
  <si>
    <t>Debnenie do 4 m výšky - podest a podstupňových dosiek pôdorysne priamočiarych odstránenie</t>
  </si>
  <si>
    <t>-458171445</t>
  </si>
  <si>
    <t>434351141</t>
  </si>
  <si>
    <t>Debnenie stupňov na podstupňovej doske alebo na teréne pôdorysne priamočiarych zhotovenie</t>
  </si>
  <si>
    <t>1870910054</t>
  </si>
  <si>
    <t>1,20*0,185*2</t>
  </si>
  <si>
    <t>434351142</t>
  </si>
  <si>
    <t>Debnenie stupňov na podstupňovej doske alebo na teréne pôdorysne priamočiarych odstránenie</t>
  </si>
  <si>
    <t>-1848599253</t>
  </si>
  <si>
    <t>Komunikácie</t>
  </si>
  <si>
    <t>564831111</t>
  </si>
  <si>
    <t>Podklad zo štrkodrviny s rozprestretím a zhutnením, po zhutnení hr. 100 mm</t>
  </si>
  <si>
    <t>-1410613957</t>
  </si>
  <si>
    <t xml:space="preserve">" manipulačná plocha pod motorgenerátor "  </t>
  </si>
  <si>
    <t>564851111.S</t>
  </si>
  <si>
    <t>Podklad zo štrkodrviny s rozprestretím a zhutnením, po zhutnení hr. 150 mm</t>
  </si>
  <si>
    <t>372879977</t>
  </si>
  <si>
    <t>" doplnenie spevnenej plochy pri rampe "</t>
  </si>
  <si>
    <t>3,90*1,50-1,20*0,27</t>
  </si>
  <si>
    <t>564861114.S</t>
  </si>
  <si>
    <t>Podklad zo štrkodrviny s rozprestretím a zhutnením, po zhutnení hr. 230 mm</t>
  </si>
  <si>
    <t>1655335496</t>
  </si>
  <si>
    <t>596911161.S</t>
  </si>
  <si>
    <t>Kladenie betónovej zámkovej dlažby komunikácií pre peších hr. 80 mm pre peších do 50 m2 so zriadením lôžka z kameniva hr. 30 mm</t>
  </si>
  <si>
    <t>1625773001</t>
  </si>
  <si>
    <t xml:space="preserve">" doplnenie spevnenej plochy pri rampe " </t>
  </si>
  <si>
    <t>592460008500</t>
  </si>
  <si>
    <t>Dlažba betónová Low value napr. PREMAC HAKA 8N normál škárová, rozmer 200x165x80 mm, sivá</t>
  </si>
  <si>
    <t>-240258044</t>
  </si>
  <si>
    <t>5,526*1,02</t>
  </si>
  <si>
    <t>Úpravy povrchov, podlahy, osadenie</t>
  </si>
  <si>
    <t>611460292.S</t>
  </si>
  <si>
    <t>Vnútorná omietka stropov sadrová tenkovrstvová, hr. 5 mm</t>
  </si>
  <si>
    <t>-1024415202</t>
  </si>
  <si>
    <t>" oprava vnútorných omietok prestierkovaním "</t>
  </si>
  <si>
    <t>" m.č.205 "  61,44</t>
  </si>
  <si>
    <t>611467502</t>
  </si>
  <si>
    <t>Príprava vnútorného podkladu stropov napr. RIGIPS, kontaktný mostík Rikombi Kontakt</t>
  </si>
  <si>
    <t>-353402169</t>
  </si>
  <si>
    <t>61,44</t>
  </si>
  <si>
    <t>612421431.S</t>
  </si>
  <si>
    <t>Oprava vnútorných vápenných omietok stien, v množstve opravenej plochy nad 30 do 50 % štukových</t>
  </si>
  <si>
    <t>1130091835</t>
  </si>
  <si>
    <t>" oprave omietky v časti chodby za stenou ozn.2A/PL /rozsah a štruktúra omietky odhad/ "</t>
  </si>
  <si>
    <t>2,00*3,30-0,80*2,00</t>
  </si>
  <si>
    <t>612441241</t>
  </si>
  <si>
    <t>Oprava vnútorných hladkých sadrových omietok stien, opravená plocha nad 5 do 10 %</t>
  </si>
  <si>
    <t>-991320409</t>
  </si>
  <si>
    <t>" lokálne opravy omietok v ploche pod plnoplošným prestierkovaním vrátane zaomietania plôch s domurovanými otvormi "</t>
  </si>
  <si>
    <t>" steny 2.NP. "</t>
  </si>
  <si>
    <t>" m.č.203.1 "  (2,785+3,25)*3,30+0,275*2,90+3,25*(0,275+0,40)</t>
  </si>
  <si>
    <t>" m.č.203.2 "  (5,40+3,065)*3,30-2,575*1,90*2+(2,575+2*1,90)*0,25+0,85*0,225*4</t>
  </si>
  <si>
    <t>" m.č.203 "  (2,00+0,275)*2,90+2,00*(0,275+0,40)-0,80*1,97</t>
  </si>
  <si>
    <t>" m.č.203.3 "  2,875*3,30-2,575*1,90+(2,575+2*1,90)*0,25+0,85*0,225*2</t>
  </si>
  <si>
    <t>" m.č.203.4 "  (2,875+0,275)*2,90+2,875*(0,275+0,40)+0,275*3,30</t>
  </si>
  <si>
    <t>" m.č.204 "  2,50*2,90-0,90*2,00+(1,05+2*2,05)*0,10</t>
  </si>
  <si>
    <t>" m.č.209 "  8,47*3,30-2,575*1,90*3+(2,575+2*1,90)*0,25*3+0,85*0,225*6+2,65*2,90+2,65*(0,275+0,40)-0,90*2,00+(1,05+2*2,05)*0,10</t>
  </si>
  <si>
    <t>" m.č.208 "  2,60*3,30-2,575*1,90+(2,575+2*1,90)*0,25+0,85*0,225*2+(0,275+2,60)*2,90+2,60*(0,275+0,40)+(0,55-0,275)*3,30-0,90*2,00+(1,05+2*2,05)*0,10</t>
  </si>
  <si>
    <t>" m.č.207 "  5,35*(0,275+0,40)-0,90*2,00+(1,05+2*2,05)*0,10</t>
  </si>
  <si>
    <t>" m.č.202 "  2,60*3,30-2,575*1,90+(2,575+2*1,90)*0,25+0,85*0,225*2+(2,575+0,275*2)*2,90+6,00*3,30+0,275*3,27</t>
  </si>
  <si>
    <t>2,575*0,275+2,85*0,40-0,90*2,00+(0,95+2*2,05)*0,10</t>
  </si>
  <si>
    <t>" m.č.210 "  2,70*3,30-2,575*1,90+(2,575+2*1,90)*0,25+0,85*0,225*2+6,00*3,30+(2,70+0,275)*2,90+2,70*(0,275+0,40)-0,80*1,97</t>
  </si>
  <si>
    <t>" m.č.211 "  2,95*3,30-2,575*1,90+(2,575+2*1,90)*0,25+0,85*0,225*2+4,87*3,30</t>
  </si>
  <si>
    <t>" m.č.217 "  2,825*3,30-2,575*1,90+(2,575+2*1,90)*0,25+0,85*0,225*2</t>
  </si>
  <si>
    <t>" m.č.210 "  (2,475+0,275)*2,90+2,475*0,27+2,825*0,40+0,35*3,30-0,80*1,97</t>
  </si>
  <si>
    <t>" m.č.214 "  (1,60+0,275)*2,90+(0,275+0,40)*1,60+1,525*3,30-0,80*1,97+1,10*0,10</t>
  </si>
  <si>
    <t>" m.č.215 "  1,475*3,30</t>
  </si>
  <si>
    <t>" m.č.213 "  (0,90+0,275)*2,90+(0,275+0,40)*0,90+3,075*3,3-0,70*1,97</t>
  </si>
  <si>
    <t>" m.č.216 "  2,575*3,30-1,575*1,90+(1,575+2*1,90)*0,25+0,85*0,225*2+(0,86+0,90*2+2,81)*3,30+(0,90+0,86)*0,10+0,90*0,15</t>
  </si>
  <si>
    <t>" m.č.xxx "  5,975*3,30+(1,75+3,20)*2,90+0,275*2,90*3-0,80*1,97</t>
  </si>
  <si>
    <t>612460123.S</t>
  </si>
  <si>
    <t>Príprava vnútorného podkladu stien penetráciou hĺbkovou na staré a nesúdržné podklady</t>
  </si>
  <si>
    <t>-2087076002</t>
  </si>
  <si>
    <t>" penetrácia pod doplnenie podkladnej omietky pod keramický obklad stien a opravu pôvodnej omietky "</t>
  </si>
  <si>
    <t>" 2.NP. "  27,629+5,00</t>
  </si>
  <si>
    <t>612460232.S</t>
  </si>
  <si>
    <t>Vnútorná omietka stien cementová hrubá, hr. 15 mm</t>
  </si>
  <si>
    <t>-1702106360</t>
  </si>
  <si>
    <t>" podklad pod nový keramický obklad na pôvodnom murive "</t>
  </si>
  <si>
    <t>" m.č.213 "  3,35*1,80</t>
  </si>
  <si>
    <t>" m.č.214 "  (1,60+1,80)*1,80-0,80*1,80</t>
  </si>
  <si>
    <t>" m.č.215 "  1,475*1,80</t>
  </si>
  <si>
    <t>" m.č.216 "  (2,575+0,90*2+1,11+3,05)*1,80-2,575*0,85+0,255*(0,85*2+2,575)</t>
  </si>
  <si>
    <t>612460292.S</t>
  </si>
  <si>
    <t>Vnútorná omietka stien sadrová tenkovrstvová, hr. 5 mm</t>
  </si>
  <si>
    <t>-33666993</t>
  </si>
  <si>
    <t>" m.č.202 "  2,60*3,30-2,575*1,90+(2,575+2*1,90)*0,25+0,85*0,225*2+(2,575+0,275*2)*2,87+6,00*3,30+0,275*3,30</t>
  </si>
  <si>
    <t>" m.č.215 "  1,475*3,30+1,475*0,10</t>
  </si>
  <si>
    <t>" m.č.213 "  (0,90+0,275)*2,90+(0,275+0,40)*0,90+3,075*3,30-0,70*1,97</t>
  </si>
  <si>
    <t>" odpočet plochy keramických obkladov "  -21,642</t>
  </si>
  <si>
    <t>612467502</t>
  </si>
  <si>
    <t>Príprava vnútorného podkladu stien napr. RIGIPS, kontaktný mostík Rikombi Kontakt</t>
  </si>
  <si>
    <t>1391032643</t>
  </si>
  <si>
    <t>295,334</t>
  </si>
  <si>
    <t>622491406</t>
  </si>
  <si>
    <t>Fasádny náter silikónový napr. BAUMIT StarColor, dvojnásobný</t>
  </si>
  <si>
    <t>1827764486</t>
  </si>
  <si>
    <t>" náter pohľadových zvislých plôch rampy "</t>
  </si>
  <si>
    <t>1,50*0,19*0,5*2+1,50*(0,19+0,38)*0,5+1,20*0,38</t>
  </si>
  <si>
    <t>0,27*0,19*2+1,30*0,15</t>
  </si>
  <si>
    <t>631311121</t>
  </si>
  <si>
    <t>Doplnenie existujúcich mazanín prostým betónom bez poteru o ploche do 1 m2 a hr.do 80 mm</t>
  </si>
  <si>
    <t>-1274462169</t>
  </si>
  <si>
    <t>" dobetónovanie čistiacej zóny - vonkajšia rampa "</t>
  </si>
  <si>
    <t>0,90*0,45*0,08</t>
  </si>
  <si>
    <t>631312141.S</t>
  </si>
  <si>
    <t>Doplnenie existujúcich mazanín prostým betónom (s dodaním hmôt) bez poteru rýh v mazaninách</t>
  </si>
  <si>
    <t>-443147210</t>
  </si>
  <si>
    <t>(6,275+6,00+6,00*2+6,275+2,675+0,875+0,275+2,50*2)*0,15*0,10</t>
  </si>
  <si>
    <t>631315661</t>
  </si>
  <si>
    <t>Mazanina z betónu prostého (m3) tr. C 20/25 hr.nad 120 do 240 mm</t>
  </si>
  <si>
    <t>-1995480884</t>
  </si>
  <si>
    <t>4,30*3,00*0,20</t>
  </si>
  <si>
    <t>3,95*1,85*0,20</t>
  </si>
  <si>
    <t>631316199</t>
  </si>
  <si>
    <t>Ochranný, vytvrdzujúci a ošetrujúci nástrek čerstvého betónu Sikafloor ProSeal 12 po úprave hladením</t>
  </si>
  <si>
    <t>-1684647798</t>
  </si>
  <si>
    <t>4,30*3,00</t>
  </si>
  <si>
    <t>3,95*1,85</t>
  </si>
  <si>
    <t>631319155.R</t>
  </si>
  <si>
    <t>Príplatok za prehladenie povrchu betónovej mazaniny strojnou rotačnou hladičkou</t>
  </si>
  <si>
    <t>-1627161470</t>
  </si>
  <si>
    <t>631351101</t>
  </si>
  <si>
    <t>Debnenie stien, rýh a otvorov v podlahách zhotovenie</t>
  </si>
  <si>
    <t>1868447833</t>
  </si>
  <si>
    <t>(4,30+2,00)*2*0,25</t>
  </si>
  <si>
    <t>(3,95+1,85)*2*0,30</t>
  </si>
  <si>
    <t>56</t>
  </si>
  <si>
    <t>631351102</t>
  </si>
  <si>
    <t>Debnenie stien, rýh a otvorov v podlahách odstránenie</t>
  </si>
  <si>
    <t>136122385</t>
  </si>
  <si>
    <t>57</t>
  </si>
  <si>
    <t>631362411</t>
  </si>
  <si>
    <t>Výstuž mazanín z betónov (z kameniva) a z ľahkých betónov zo sietí KARI, priemer drôtu 5/5 mm, veľkosť oka 100x100 mm</t>
  </si>
  <si>
    <t>-1686833665</t>
  </si>
  <si>
    <t>58</t>
  </si>
  <si>
    <t>919735123.S</t>
  </si>
  <si>
    <t>Rezanie existujúceho betónového krytu alebo podkladu hĺbky nad 100 do 150 mm</t>
  </si>
  <si>
    <t>-1359497197</t>
  </si>
  <si>
    <t>" zapílenie vonkajšej spevnenej plochy pre konštrukciu rampy "</t>
  </si>
  <si>
    <t>2,80+2,45+5,40</t>
  </si>
  <si>
    <t>59</t>
  </si>
  <si>
    <t>-232986953</t>
  </si>
  <si>
    <t>250,00</t>
  </si>
  <si>
    <t>60</t>
  </si>
  <si>
    <t>-998766633</t>
  </si>
  <si>
    <t>400,00</t>
  </si>
  <si>
    <t>61</t>
  </si>
  <si>
    <t>446831565</t>
  </si>
  <si>
    <t>470,00</t>
  </si>
  <si>
    <t>62</t>
  </si>
  <si>
    <t>962031132</t>
  </si>
  <si>
    <t>Búranie priečok alebo vybúranie otvorov plochy nad 4 m2 z tehál pálených, plných alebo dutých hr. do 150 mm,  -0,19600t</t>
  </si>
  <si>
    <t>-89308204</t>
  </si>
  <si>
    <t>6,275*3,35-0,80*2,00*2</t>
  </si>
  <si>
    <t>6,00*3,35-0,80*2,00</t>
  </si>
  <si>
    <t>6,00*3,35*2</t>
  </si>
  <si>
    <t>6,275*3,35-0,80*1,97-1,80*1,00</t>
  </si>
  <si>
    <t>2,675*2,95</t>
  </si>
  <si>
    <t>(0,875+0,275)*2,95</t>
  </si>
  <si>
    <t>2,70*3,35*2-0,80*2,00*2</t>
  </si>
  <si>
    <t>63</t>
  </si>
  <si>
    <t>962081131</t>
  </si>
  <si>
    <t>Búranie muriva priečok zo sklenených tvárnic, hr. do 100 mm,  -0,05500t</t>
  </si>
  <si>
    <t>-1773557487</t>
  </si>
  <si>
    <t>963051113.S</t>
  </si>
  <si>
    <t>Búranie železobetónových stropov doskových hr.nad 80 mm,  -2,40000t</t>
  </si>
  <si>
    <t>121219420</t>
  </si>
  <si>
    <t>" vybúranie časti podesty vstupu "</t>
  </si>
  <si>
    <t>3,00*0,20*0,28</t>
  </si>
  <si>
    <t>65</t>
  </si>
  <si>
    <t>963053935.S</t>
  </si>
  <si>
    <t>Búranie železobetónových schodiskových ramien monolitických,  -0,39200t</t>
  </si>
  <si>
    <t>1547052090</t>
  </si>
  <si>
    <t>" vybúranie vstupného schodiska k podeste "</t>
  </si>
  <si>
    <t>2,40*0,60</t>
  </si>
  <si>
    <t>66</t>
  </si>
  <si>
    <t>-1077470431</t>
  </si>
  <si>
    <t xml:space="preserve">" 2.NP. " </t>
  </si>
  <si>
    <t>18+1</t>
  </si>
  <si>
    <t>67</t>
  </si>
  <si>
    <t>968062245</t>
  </si>
  <si>
    <t>Vybúranie drevených rámov okien jednoduchých plochy do 2 m2,  -0,03100t</t>
  </si>
  <si>
    <t>-1622294365</t>
  </si>
  <si>
    <t>1,80*1,00*1</t>
  </si>
  <si>
    <t>0,85*0,97*1</t>
  </si>
  <si>
    <t>68</t>
  </si>
  <si>
    <t>968062455</t>
  </si>
  <si>
    <t>Vybúranie drevených dverových zárubní plochy do 2 m2,  -0,08800t</t>
  </si>
  <si>
    <t>-1339124986</t>
  </si>
  <si>
    <t>0,90*1,86*1</t>
  </si>
  <si>
    <t>69</t>
  </si>
  <si>
    <t>-806596316</t>
  </si>
  <si>
    <t>0,80*2,00*18</t>
  </si>
  <si>
    <t>70</t>
  </si>
  <si>
    <t>968082357</t>
  </si>
  <si>
    <t>Vybúranie plastových rámov okien dvojitých, plochy cez 4 m2,  -0,04400t</t>
  </si>
  <si>
    <t>1055261708</t>
  </si>
  <si>
    <t>2,575*1,90*2</t>
  </si>
  <si>
    <t>71</t>
  </si>
  <si>
    <t>971033631</t>
  </si>
  <si>
    <t>Vybúranie otvorov v murive tehl. plochy do 4 m2 hr. do 150 mm,  -0,27000t</t>
  </si>
  <si>
    <t>-105177007</t>
  </si>
  <si>
    <t>" dispozičné zmeny - nové dverné otvory "</t>
  </si>
  <si>
    <t>1,52*1,52*1</t>
  </si>
  <si>
    <t>1,80*2,10*1</t>
  </si>
  <si>
    <t>0,90*2,02*4</t>
  </si>
  <si>
    <t>0,80*2,02*1</t>
  </si>
  <si>
    <t>1,10*2,10*3</t>
  </si>
  <si>
    <t>(1,10*2,10-0,80*1,97)*2</t>
  </si>
  <si>
    <t>(1,00*2,10-0,80*1,97)*1</t>
  </si>
  <si>
    <t>72</t>
  </si>
  <si>
    <t>-1130929121</t>
  </si>
  <si>
    <t>1,25*4+1,50*6+2,00*1+2,25*1</t>
  </si>
  <si>
    <t>73</t>
  </si>
  <si>
    <t>974083113.S</t>
  </si>
  <si>
    <t>Rezanie betónových mazanín existujúcich vystužených hĺbky nad 100 do 150 mm</t>
  </si>
  <si>
    <t>-1591902523</t>
  </si>
  <si>
    <t>" zapílnie konštrukcie podesty "</t>
  </si>
  <si>
    <t>3,00+2,40</t>
  </si>
  <si>
    <t>74</t>
  </si>
  <si>
    <t>978021191</t>
  </si>
  <si>
    <t>Otlčenie omietok stien vnútorných cementových v rozsahu do 100 %,  -0,06100t</t>
  </si>
  <si>
    <t>-1464976912</t>
  </si>
  <si>
    <t>" osekanie omietok pod plochu nových keramických obkladov "</t>
  </si>
  <si>
    <t>75</t>
  </si>
  <si>
    <t>978059511</t>
  </si>
  <si>
    <t>Odsekanie a odobratie obkladov stien z obkladačiek vnútorných vrátane podkladovej omietky do 2 m2,  -0,06800t</t>
  </si>
  <si>
    <t>-1251297039</t>
  </si>
  <si>
    <t>(1,45+0,85)*1,50</t>
  </si>
  <si>
    <t>1,45*1,50</t>
  </si>
  <si>
    <t>(1,20+0,30+0,275)*1,50</t>
  </si>
  <si>
    <t>76</t>
  </si>
  <si>
    <t>-875366929</t>
  </si>
  <si>
    <t>77</t>
  </si>
  <si>
    <t>1806651192</t>
  </si>
  <si>
    <t>78</t>
  </si>
  <si>
    <t>1617235367</t>
  </si>
  <si>
    <t>79</t>
  </si>
  <si>
    <t>365483284</t>
  </si>
  <si>
    <t>48,514*9</t>
  </si>
  <si>
    <t>80</t>
  </si>
  <si>
    <t>510536131</t>
  </si>
  <si>
    <t>81</t>
  </si>
  <si>
    <t>2033806009</t>
  </si>
  <si>
    <t>48,514*6</t>
  </si>
  <si>
    <t>82</t>
  </si>
  <si>
    <t>-329081096</t>
  </si>
  <si>
    <t>83</t>
  </si>
  <si>
    <t>309211155</t>
  </si>
  <si>
    <t xml:space="preserve">" odd.714 "  </t>
  </si>
  <si>
    <t>" odd.762 "  0,175</t>
  </si>
  <si>
    <t>" odd.766 "  0,096</t>
  </si>
  <si>
    <t>" odd.776 "  0,530</t>
  </si>
  <si>
    <t>" odd.775 "  2,208</t>
  </si>
  <si>
    <t>84</t>
  </si>
  <si>
    <t>979089212</t>
  </si>
  <si>
    <t>Poplatok za skladovanie - bitúmenové zmesi, uholný decht, dechtové výrobky (17 03 ), ostatné</t>
  </si>
  <si>
    <t>-1222350684</t>
  </si>
  <si>
    <t>" odd.1 "  2,786</t>
  </si>
  <si>
    <t>85</t>
  </si>
  <si>
    <t>979089312</t>
  </si>
  <si>
    <t>Poplatok za skladovanie - kovy (meď, bronz, mosadz atď.) (17 04 ), ostatné</t>
  </si>
  <si>
    <t>231465290</t>
  </si>
  <si>
    <t>" odd.734 "  0,019</t>
  </si>
  <si>
    <t>" odd.735 "  1,356</t>
  </si>
  <si>
    <t>" odd.764 "  0,007</t>
  </si>
  <si>
    <t>" odd.767 "  0,052</t>
  </si>
  <si>
    <t>86</t>
  </si>
  <si>
    <t>979089512</t>
  </si>
  <si>
    <t>Poplatok za skladovanie - stavebné materiály na báze sadry (17 08 ), ostatné</t>
  </si>
  <si>
    <t>1131367010</t>
  </si>
  <si>
    <t>" odd.763 "  0,268</t>
  </si>
  <si>
    <t>87</t>
  </si>
  <si>
    <t>979089612.R</t>
  </si>
  <si>
    <t>Zákonný poplatok - inertný a stavebný odpad vytriedený</t>
  </si>
  <si>
    <t>-354503320</t>
  </si>
  <si>
    <t>88</t>
  </si>
  <si>
    <t>566129557</t>
  </si>
  <si>
    <t>89</t>
  </si>
  <si>
    <t>1567392770</t>
  </si>
  <si>
    <t>90</t>
  </si>
  <si>
    <t>1605101673</t>
  </si>
  <si>
    <t>15,288</t>
  </si>
  <si>
    <t>91</t>
  </si>
  <si>
    <t>999281111.S</t>
  </si>
  <si>
    <t>935624783</t>
  </si>
  <si>
    <t>711</t>
  </si>
  <si>
    <t>Izolácie proti vode a vlhkosti</t>
  </si>
  <si>
    <t>92</t>
  </si>
  <si>
    <t>711113131</t>
  </si>
  <si>
    <t>Izolácie proti zemnej vlhkosti a povrchovej vode napr. AQUAFIN 2K hr. 2 mm na ploche vodorovnej</t>
  </si>
  <si>
    <t>-895315861</t>
  </si>
  <si>
    <t>" izolácia proti vode - podlaha rampy a vstupného schodiska "</t>
  </si>
  <si>
    <t>1,50*1,50*3+2,40*1,30</t>
  </si>
  <si>
    <t>3,00*0,75+2,40*1,45-1,20*0,27</t>
  </si>
  <si>
    <t xml:space="preserve">1,20*(0,27+0,185)*2             </t>
  </si>
  <si>
    <t>93</t>
  </si>
  <si>
    <t>711123139.R</t>
  </si>
  <si>
    <t>Zhotovenie izolácie poti zemnej vlhkosti a povrchovej vode - pretesnenie stykov a rohov tesniacou páskou</t>
  </si>
  <si>
    <t>-2125452483</t>
  </si>
  <si>
    <t>" pretesnenie styku poistnej hydroizolácie /zvislé a vodorovné rohy/ - v ploche sociálnych zariadení "</t>
  </si>
  <si>
    <t>" m.č.214 "  (1,60+1,80)*2+0,20*4</t>
  </si>
  <si>
    <t>" m.č.215 "  (1,60+1,475)*2+0,20*4</t>
  </si>
  <si>
    <t>" m.č.216 "  (3,06+2,575)*2+(1,30+0,90)*2+1,405*2+1,05*2+0,20*12</t>
  </si>
  <si>
    <t>94</t>
  </si>
  <si>
    <t>2353201300</t>
  </si>
  <si>
    <t>Stierkové izolácie tesniaca páska Dichtband 120</t>
  </si>
  <si>
    <t>1706947919</t>
  </si>
  <si>
    <t>37,53*1,10</t>
  </si>
  <si>
    <t>95</t>
  </si>
  <si>
    <t>711211501.R</t>
  </si>
  <si>
    <t xml:space="preserve">Jednozložková hydroizolačná hmota napr. Flexdicht, kúpeľňová hydroizolácia dvojnásobná, plocha vodorovná </t>
  </si>
  <si>
    <t>-1876810095</t>
  </si>
  <si>
    <t>" poistná hydroizolácia v skladbe podláh /sociálne zariadenia/ "</t>
  </si>
  <si>
    <t>" m.č.214-216 "  2,99+2,36+7,37</t>
  </si>
  <si>
    <t>96</t>
  </si>
  <si>
    <t>711212501.R</t>
  </si>
  <si>
    <t>Jednozložková hydroizolačná hmota napr. Flexdicht, kúpeľňová hydroizolácia dvojnásobná, zvislá plocha /spotreba 1,50kg/m2/</t>
  </si>
  <si>
    <t>-1776429676</t>
  </si>
  <si>
    <t>" vytiahnutie poistnej hydroizolácie na steny na v. 200mm "</t>
  </si>
  <si>
    <t>" m.č.214 "  (1,60+1,80)*2*0,20-0,70*0,20</t>
  </si>
  <si>
    <t>" m.č.215 "  (1,60+1,475)*2*0,20-0,70*0,20</t>
  </si>
  <si>
    <t>" m.č.216 "  ((3,06+2,575)*2+(1,30+0,90)*2+1,405*2+1,05*2)*0,20-(0,70+0,60*2)*0,20</t>
  </si>
  <si>
    <t>97</t>
  </si>
  <si>
    <t>2353201210</t>
  </si>
  <si>
    <t>Stierkové izolácie /napr. Flexdicht 1,50kg/m2/</t>
  </si>
  <si>
    <t>kg</t>
  </si>
  <si>
    <t>1856763187</t>
  </si>
  <si>
    <t>(12,72+6,046)*1,50</t>
  </si>
  <si>
    <t>98</t>
  </si>
  <si>
    <t>711471051</t>
  </si>
  <si>
    <t>Zhotovenie izolácie proti tlakovej vode PVC fóliou položenou voľne na vodorovnej ploche so zvarením spoju</t>
  </si>
  <si>
    <t>-1584558677</t>
  </si>
  <si>
    <t xml:space="preserve">" manipulačná plocha pod motorgenerátor "  4,50*3,20 </t>
  </si>
  <si>
    <t>283220000810</t>
  </si>
  <si>
    <t>Hydroizolačná fólia napr. TPO FATRAFOL P 922, hr. 1,5 mm</t>
  </si>
  <si>
    <t>808764852</t>
  </si>
  <si>
    <t>14,40*1,15</t>
  </si>
  <si>
    <t>100</t>
  </si>
  <si>
    <t>998711202</t>
  </si>
  <si>
    <t>Presun hmôt pre izoláciu proti vode v objektoch výšky nad 6 do 12 m</t>
  </si>
  <si>
    <t>842022967</t>
  </si>
  <si>
    <t>101</t>
  </si>
  <si>
    <t>597662638</t>
  </si>
  <si>
    <t>" ozn.1/za "  5</t>
  </si>
  <si>
    <t>" ozn.1a/za "  1</t>
  </si>
  <si>
    <t>102</t>
  </si>
  <si>
    <t>Akustické dvere 1krd 900x2000 mm v interiérovom prevedení podľa požadovaného dizajnu a špecifikácie výpisu zámočníckych výrobkov - ozn.1/za</t>
  </si>
  <si>
    <t>-2142485366</t>
  </si>
  <si>
    <t>" akustické dvere ozn. 1/za v špecifikácii podľa výpisu "  5</t>
  </si>
  <si>
    <t>" - zámok vložkový - systém generálneho kľúča, samozatvárač, kovanie nerez</t>
  </si>
  <si>
    <t>" - povrchová úprava nástrek RAL 7047</t>
  </si>
  <si>
    <t>103</t>
  </si>
  <si>
    <t>6116100045.PC1</t>
  </si>
  <si>
    <t>Akustické dvere 1krd 900x2000 mm v interiérovom prevedení podľa požadovaného dizajnu a špecifikácie výpisu zámočníckych výrobkov - ozn.1a/za</t>
  </si>
  <si>
    <t>-1486676506</t>
  </si>
  <si>
    <t>" akustické dvere ozn. 1a/za v špecifikácii podľa výpisu "  1</t>
  </si>
  <si>
    <t xml:space="preserve">" - dverné krídlo plné </t>
  </si>
  <si>
    <t>104</t>
  </si>
  <si>
    <t>714141102.R</t>
  </si>
  <si>
    <t>Montáž doplnkov akustických opatrení zvukotesných dverí so špeciálnou zárubňou dvojkrídlových</t>
  </si>
  <si>
    <t>899802019</t>
  </si>
  <si>
    <t>" ozn.2/za "  1</t>
  </si>
  <si>
    <t>105</t>
  </si>
  <si>
    <t>6116100044.PC2</t>
  </si>
  <si>
    <t>Akustické dvere dvere 2krd 1600x2000 mm v interiérovom prevedení podľa požadovaného dizajnu a špecifikácie výpisu zámočníckych výrobkov - ozn.2/za</t>
  </si>
  <si>
    <t>2136103092</t>
  </si>
  <si>
    <t>" akustické dvere ozn. 2/za v špecifikácii podľa výpisu "  1</t>
  </si>
  <si>
    <t xml:space="preserve">" - dverné krídla plné </t>
  </si>
  <si>
    <t>" - panikový úzáver</t>
  </si>
  <si>
    <t>" - povrchová úprava nástrek RAL 7047/RAL9005</t>
  </si>
  <si>
    <t>106</t>
  </si>
  <si>
    <t>19391976</t>
  </si>
  <si>
    <t>" ozn.5 "  2</t>
  </si>
  <si>
    <t>107</t>
  </si>
  <si>
    <t>Akustické okno interiérové 1krd 1500x1500 mm, zasklenie zvukoizolačné 3-sklo, povrchová úprava polotmavý lak dub parený, kotviaci, spojovací materiál, olištovanie - ozn.5</t>
  </si>
  <si>
    <t>-974718190</t>
  </si>
  <si>
    <t>108</t>
  </si>
  <si>
    <t>-686934396</t>
  </si>
  <si>
    <t>734</t>
  </si>
  <si>
    <t>Ústredné kúrenie - armatúry</t>
  </si>
  <si>
    <t>109</t>
  </si>
  <si>
    <t>734200821</t>
  </si>
  <si>
    <t>Demontáž armatúry závitovej s dvomi závitmi do G 1/2 -0,00045t</t>
  </si>
  <si>
    <t>-1327633357</t>
  </si>
  <si>
    <t>21*2</t>
  </si>
  <si>
    <t>110</t>
  </si>
  <si>
    <t>734209112</t>
  </si>
  <si>
    <t>Montáž závitovej armatúry s 2 závitmi do G 1/2</t>
  </si>
  <si>
    <t>-1432461095</t>
  </si>
  <si>
    <t>2*21</t>
  </si>
  <si>
    <t>111</t>
  </si>
  <si>
    <t>5512100350.PC1</t>
  </si>
  <si>
    <t>Ventil radiátorový termostatický rohový priamy 1/2", PN 10, niklovaná mosadz</t>
  </si>
  <si>
    <t>-1084395697</t>
  </si>
  <si>
    <t>112</t>
  </si>
  <si>
    <t>5512100350.PC2</t>
  </si>
  <si>
    <t>Ventil radiátorový do spiatočky rohový 1/2", PN 10, niklovaná mosadz</t>
  </si>
  <si>
    <t>1374888559</t>
  </si>
  <si>
    <t>113</t>
  </si>
  <si>
    <t>734223208</t>
  </si>
  <si>
    <t>Montáž termostatickej hlavice kvapalinovej jednoduchej</t>
  </si>
  <si>
    <t>súb.</t>
  </si>
  <si>
    <t>-1753921725</t>
  </si>
  <si>
    <t>114</t>
  </si>
  <si>
    <t>551280002000</t>
  </si>
  <si>
    <t>Termostatická hlavica kvapalinová, Clip-Clap, rozsah regulácie + 6,5 až +28°C, plast</t>
  </si>
  <si>
    <t>2127809786</t>
  </si>
  <si>
    <t>115</t>
  </si>
  <si>
    <t>734890801</t>
  </si>
  <si>
    <t>Vnútrostaveniskové premiestnenie vybúraných hmôt armatúr do 6m</t>
  </si>
  <si>
    <t>-1791022908</t>
  </si>
  <si>
    <t>116</t>
  </si>
  <si>
    <t>998734203</t>
  </si>
  <si>
    <t>Presun hmôt pre armatúry v objektoch výšky nad 6 do 24 m</t>
  </si>
  <si>
    <t>510095510</t>
  </si>
  <si>
    <t>735</t>
  </si>
  <si>
    <t>Ústredné kúrenie - vykurovacie telesá</t>
  </si>
  <si>
    <t>117</t>
  </si>
  <si>
    <t>735111810</t>
  </si>
  <si>
    <t>Demontáž radiátorov článkových,  -0,02380t</t>
  </si>
  <si>
    <t>-1879750275</t>
  </si>
  <si>
    <t>0,20*0,58*(26*4+23*2+21*3+22*1+25*8+24*1+32*1)</t>
  </si>
  <si>
    <t>118</t>
  </si>
  <si>
    <t>735154241</t>
  </si>
  <si>
    <t>Montáž vykurovacieho telesa panelového trojradového výšky 600 mm/ dĺžky 700-900 mm</t>
  </si>
  <si>
    <t>395016991</t>
  </si>
  <si>
    <t>" ozn.R2 550x700 "  3</t>
  </si>
  <si>
    <t>" ozn.R3 550x800 mm "  4</t>
  </si>
  <si>
    <t>" ozn.R4 550x900 mm "  13</t>
  </si>
  <si>
    <t>119</t>
  </si>
  <si>
    <t>735154242</t>
  </si>
  <si>
    <t>Montáž vykurovacieho telesa panelového trojradového výšky 600 mm/ dĺžky 1000-1200 mm</t>
  </si>
  <si>
    <t>1255941904</t>
  </si>
  <si>
    <t>" ozn. R5 550x1100 mm "  1</t>
  </si>
  <si>
    <t>120</t>
  </si>
  <si>
    <t>4845300379.PC2</t>
  </si>
  <si>
    <t>Teleso vykurovacie doskové trojradové oceľové napr. KORADO Radik Klasik R33 550x700 RAL 9016</t>
  </si>
  <si>
    <t>-667941752</t>
  </si>
  <si>
    <t>121</t>
  </si>
  <si>
    <t>4845300379.PC3</t>
  </si>
  <si>
    <t>Teleso vykurovacie doskové trojradové oceľové napr. KORADO Radik Klasik R33 550x800 RAL 9016</t>
  </si>
  <si>
    <t>-781297085</t>
  </si>
  <si>
    <t>122</t>
  </si>
  <si>
    <t>4845300379.PC4</t>
  </si>
  <si>
    <t>Teleso vykurovacie doskové trojradové oceľové napr. KORADO Radik Klasik R33 550x900 RAL 9016</t>
  </si>
  <si>
    <t>1696456892</t>
  </si>
  <si>
    <t>123</t>
  </si>
  <si>
    <t>4845300379.PC5</t>
  </si>
  <si>
    <t>Teleso vykurovacie doskové trojradové oceľové napr. KORADO Radik Klasik R33 550x1100 RAL 9005</t>
  </si>
  <si>
    <t>1447710712</t>
  </si>
  <si>
    <t>124</t>
  </si>
  <si>
    <t>4845300379.PC6</t>
  </si>
  <si>
    <t>Teleso vykurovacie doskové trojradové oceľové napr. KORADO Radik Klasok R33 990x900 RAL 9005</t>
  </si>
  <si>
    <t>292051162</t>
  </si>
  <si>
    <t>125</t>
  </si>
  <si>
    <t>5528100015.PC</t>
  </si>
  <si>
    <t>Konzola navrtavacia napr. Z-U290 0pre doskové radiátory KORADO Radik Klask R</t>
  </si>
  <si>
    <t>-1717793069</t>
  </si>
  <si>
    <t>126</t>
  </si>
  <si>
    <t>735191910</t>
  </si>
  <si>
    <t>Napustenie vody do vykurovacieho systému vrátane potrubia o v. pl. vykurovacích telies</t>
  </si>
  <si>
    <t>-1459043549</t>
  </si>
  <si>
    <t>" ozn.R2 550x700 "  3*0,55*0,70</t>
  </si>
  <si>
    <t>" ozn.R3 550x800 mm "  4*0,55*0,80</t>
  </si>
  <si>
    <t>" ozn.R4 550x900 mm "  13*0,55*0,90</t>
  </si>
  <si>
    <t>" ozn. R5 550x1100 mm "  1*0,55*1,10</t>
  </si>
  <si>
    <t>127</t>
  </si>
  <si>
    <t>735291800</t>
  </si>
  <si>
    <t>Demontáž konzol alebo držiakov vykurovacieho telesa, registra, konvektora do odpadu</t>
  </si>
  <si>
    <t>-124522936</t>
  </si>
  <si>
    <t>20*2</t>
  </si>
  <si>
    <t>128</t>
  </si>
  <si>
    <t>735494811</t>
  </si>
  <si>
    <t>Vypúšťanie vody z vykurovacích sústav o v. pl. vykurovacích telies</t>
  </si>
  <si>
    <t>630633806</t>
  </si>
  <si>
    <t>56,956</t>
  </si>
  <si>
    <t>129</t>
  </si>
  <si>
    <t>735890801</t>
  </si>
  <si>
    <t>Vnútrostaveniskové premiestnenie vybúraných hmôt vykurovacích telies do 6m</t>
  </si>
  <si>
    <t>1882001657</t>
  </si>
  <si>
    <t>130</t>
  </si>
  <si>
    <t>998735202</t>
  </si>
  <si>
    <t>Presun hmôt pre vykurovacie telesá v objektoch výšky nad 6 do 12 m</t>
  </si>
  <si>
    <t>-235786423</t>
  </si>
  <si>
    <t>762</t>
  </si>
  <si>
    <t>Konštrukcie tesárske</t>
  </si>
  <si>
    <t>131</t>
  </si>
  <si>
    <t>762512245</t>
  </si>
  <si>
    <t>Položenie podláh pod PVC na drevený podklad z drevotrieskových dosiek priskrutkovaním</t>
  </si>
  <si>
    <t>-717246657</t>
  </si>
  <si>
    <t>" rošt pódia v m.č.209 "</t>
  </si>
  <si>
    <t>5,775*2,00+(5,775+2,00)*0,175</t>
  </si>
  <si>
    <t>132</t>
  </si>
  <si>
    <t>607260000900</t>
  </si>
  <si>
    <t>Doska OSB 3 Superfinish ECO P+D nebrúsené hrxlxš 25x2500x1250 mm, JAFHOLZ</t>
  </si>
  <si>
    <t>-1723526069</t>
  </si>
  <si>
    <t>1,25*2,50*5</t>
  </si>
  <si>
    <t>133</t>
  </si>
  <si>
    <t>762522811</t>
  </si>
  <si>
    <t>Demontáž podláh s vankúšmi z dosiek hr. do 32 mm,  -0.01800t</t>
  </si>
  <si>
    <t>-1738168516</t>
  </si>
  <si>
    <t>" demontáž konštrukcie zdvojenej podlahy /OSB doska/ "</t>
  </si>
  <si>
    <t>3,60*2,70</t>
  </si>
  <si>
    <t>134</t>
  </si>
  <si>
    <t>762526110</t>
  </si>
  <si>
    <t>Položenie vankúšov pod podlahy osovej vzdialenosti do 650 mm</t>
  </si>
  <si>
    <t>527499488</t>
  </si>
  <si>
    <t>" rošt pódia profil 25/150 mm - m.č.209 "</t>
  </si>
  <si>
    <t>5,775*2,00</t>
  </si>
  <si>
    <t>135</t>
  </si>
  <si>
    <t>762595000</t>
  </si>
  <si>
    <t>Zakrytie kanálov - spojovacie a ochranné prostriedky - klince, skrutky</t>
  </si>
  <si>
    <t>1498438314</t>
  </si>
  <si>
    <t>0,182+15,625*0,025</t>
  </si>
  <si>
    <t>136</t>
  </si>
  <si>
    <t>605410000200</t>
  </si>
  <si>
    <t>Rezivo stavebné zo smreku - dosky bočné triedené hr. 25 mm, š. 100-200 mm, dĺ. 4000-6000 mm</t>
  </si>
  <si>
    <t>-184613443</t>
  </si>
  <si>
    <t>" profil 150/25 "  (2,00*13+5,575*3)*0,025*0,15</t>
  </si>
  <si>
    <t>0,160*0,10</t>
  </si>
  <si>
    <t>137</t>
  </si>
  <si>
    <t>3117000100.PC</t>
  </si>
  <si>
    <t>Uholník Bova BV/U 80/80/80 hr.2 mm z oceľového plechu žiarovo pozinkovaný akosť S280GD+Z275</t>
  </si>
  <si>
    <t>654958776</t>
  </si>
  <si>
    <t>11*4+2*4+2*12</t>
  </si>
  <si>
    <t>138</t>
  </si>
  <si>
    <t>998762202</t>
  </si>
  <si>
    <t>Presun hmôt pre konštrukcie tesárske v objektoch výšky do 12 m</t>
  </si>
  <si>
    <t>607860448</t>
  </si>
  <si>
    <t>139</t>
  </si>
  <si>
    <t>763115112</t>
  </si>
  <si>
    <t>Priečka sádrokartónová napr. Rigips hr. 100 mm jednoducho opláštená doskami RBI 12.5 mm s vloženou tepelnou izoláciou hr. 50 mm, podkonštrukcia R-CW 75</t>
  </si>
  <si>
    <t>-1644770728</t>
  </si>
  <si>
    <t>" 2.NP. - konštrukcia sádrokartónová ozn.Pr4 "</t>
  </si>
  <si>
    <t>2,825*3,30-0,90*2,02</t>
  </si>
  <si>
    <t>140</t>
  </si>
  <si>
    <t>763115311</t>
  </si>
  <si>
    <t>Priečka sádrokartónová napr. Rigips hr. 75 mm jednoducho opláštená doskami RBI 12.5 mm s vloženou tepelnou izoláciou hr. 50 mm, podkonštrukcia R-CW 50</t>
  </si>
  <si>
    <t>-139208924</t>
  </si>
  <si>
    <t>" 2.NP. - konštrukcia sádrokartónová ozn.Pr3 "</t>
  </si>
  <si>
    <t>(1,405*2+0,90)*3,30-0,70*2,02</t>
  </si>
  <si>
    <t>(2,575+1,60+3,35)*3,30-0,80*2,02*2</t>
  </si>
  <si>
    <t>141</t>
  </si>
  <si>
    <t>763115514</t>
  </si>
  <si>
    <t>Priečka sádrokartónová napr. Rigips hr. 150 mm, Rw=61 dB, dvojito opláštená doskami RB 12.5 mm s tep. izoláciou, podkonštrukcia R-CW 100</t>
  </si>
  <si>
    <t>1750673898</t>
  </si>
  <si>
    <t>" 2.NP. - konštrukcia sádrokartónová ozn.Pr2 "</t>
  </si>
  <si>
    <t>2,95*3,30-0,90*2,02</t>
  </si>
  <si>
    <t>6,00*2,90</t>
  </si>
  <si>
    <t>6,275*3,30</t>
  </si>
  <si>
    <t>(3,25+2,15)*3,30-0,90*2,02</t>
  </si>
  <si>
    <t>4,42*3,30-0,90*2,02</t>
  </si>
  <si>
    <t>2,95*3,30-1,50*1,50</t>
  </si>
  <si>
    <t>6,00*2,90-0,90*2,02*2</t>
  </si>
  <si>
    <t>142</t>
  </si>
  <si>
    <t>763116520</t>
  </si>
  <si>
    <t>Priečka sádrokartónová napr. Rigips hr. 255 mm, Rw=69 dB, obojstranne dvojito opláštená doskami Rigips MA Activ Air2x12.5 mm s vloženou tepelnou izoláciou, dvojitá podkonštrukcia 2xR-CW 100</t>
  </si>
  <si>
    <t>1820567235</t>
  </si>
  <si>
    <t>" 2.NP. - konštrukcia sádrokartónová ozn.Pr1 "</t>
  </si>
  <si>
    <t>2,70*3,27-0,90*2,02</t>
  </si>
  <si>
    <t>6,275*3,27</t>
  </si>
  <si>
    <t>5,725*3,27-1,50*1,50</t>
  </si>
  <si>
    <t>143</t>
  </si>
  <si>
    <t>763119521</t>
  </si>
  <si>
    <t>Demontáž sadrokartónovej priečky, jednoduchá nosná oceľová konštrukcia, jednoduché opláštenie, -0,03036t</t>
  </si>
  <si>
    <t>-649442295</t>
  </si>
  <si>
    <t>2,70*3,27</t>
  </si>
  <si>
    <t>144</t>
  </si>
  <si>
    <t>763120010.S</t>
  </si>
  <si>
    <t>Sadrokartónová inštalačná predstena pre sanitárne zariadenia, konštrukcia CD+UD, jednoducho opláštená doskou impregnovanou H2 12,5 mm</t>
  </si>
  <si>
    <t>1228419853</t>
  </si>
  <si>
    <t>" predsteny /kapotáž rozvodov a montážnych zostáv WC/ "</t>
  </si>
  <si>
    <t>" m.č.214 "  1,60*(1,35+0,15)</t>
  </si>
  <si>
    <t>" m.č.215 "  1,325*(1,35+0,15)</t>
  </si>
  <si>
    <t>" m.č.216 "  (0,90*2+1,11)*(1,35+0,15)</t>
  </si>
  <si>
    <t>145</t>
  </si>
  <si>
    <t>Predsadená sádrokartónová stena napr. Rigips hr. 75 mm, dvojito opláštená doskou RB 12.5 mm s vloženou tepelnou izoláciou, spriahnutá na oceľ. konštrukcií R-CW 50</t>
  </si>
  <si>
    <t>892087020</t>
  </si>
  <si>
    <t>" 2.NP. predstena parapetov - konštrukcia sádrokartónová ozn.Pr5 "</t>
  </si>
  <si>
    <t>" m.č.204,205,207,208 "  (2,575*9+1,20*2)*0,85</t>
  </si>
  <si>
    <t>" 2.NP. - konštrukcia sádrokartónová ozn.Pr5 "</t>
  </si>
  <si>
    <t>" m.č.201 "  (17,45+6,20+29,00)*3,30+(0,35+1,00)*3,30+0,55*2,90-1,60*2,00-0,90*2,00*5-0,80*2,00*4-0,70*2,00*1-2,675*2,90</t>
  </si>
  <si>
    <t>" m.č.202 "  (6,00+0,15)*2,90-1,50*1,50</t>
  </si>
  <si>
    <t>" m.č.203.3,4 "  (3,065+3,06)*3,30</t>
  </si>
  <si>
    <t>" m.č.204 "  6,275*3,30</t>
  </si>
  <si>
    <t>" m.č.205 "  (6,00+0,475)*3,30+(0,35+4,035)*2,90</t>
  </si>
  <si>
    <t>" m.č.207 "  5,25*2,90-0,90*2,00</t>
  </si>
  <si>
    <t>" m.č.209 "  5,975*3,30</t>
  </si>
  <si>
    <t>" m.č.210 "  6,275*2,90</t>
  </si>
  <si>
    <t>" schodisko "  (0,525+0,075)*3,30</t>
  </si>
  <si>
    <t>" úprava ostení dverných výplní "</t>
  </si>
  <si>
    <t>" k pol.1/za "  (1,07+2*2,075)*0,075*6</t>
  </si>
  <si>
    <t>" k pol.2/za "  (1,77+2*2,075)*0,075*2</t>
  </si>
  <si>
    <t>146</t>
  </si>
  <si>
    <t>763126620.R</t>
  </si>
  <si>
    <t>Predsadená sádrokartónová stena napr. Rigips hr. 90 mm, trojito opláštená doskou RB 2x12.5+1x15,0 mm s vloženou tepelnou izoláciou, spriahnutá na oceľ. konštrukcií R-CW 50</t>
  </si>
  <si>
    <t>362368910</t>
  </si>
  <si>
    <t>" 2.NP. - konštrukcia sádrokartónová ozn.Pr6 "</t>
  </si>
  <si>
    <t>" m.č.206 "  (5,72*2+2,70)*3,30-1,30*1,15</t>
  </si>
  <si>
    <t>147</t>
  </si>
  <si>
    <t>763126630.R</t>
  </si>
  <si>
    <t>Predsadená sádrokartónová stena napr. Rigips hr. 125 mm, dvojito opláštená doskou RB 12.5 mm s vloženou tepelnou izoláciou, spriahnutá na oceľ. konštrukcií R-CW 100</t>
  </si>
  <si>
    <t>-1616328003</t>
  </si>
  <si>
    <t>" 2.NP. - kapotáž okenných výplní - konštrukcia sádrokartónová ozn.Pr7 "</t>
  </si>
  <si>
    <t>" m.č.205 "  (2,575*3+1,20)*(2,02+0,15)</t>
  </si>
  <si>
    <t>" m.č.204 "  (2,575+1,20)*(2,02+0,15)</t>
  </si>
  <si>
    <t>" m.č.208 "  2,575*(2,02+0,15)</t>
  </si>
  <si>
    <t>" m.č.207 "  2,575*3*(2,02+0,15)</t>
  </si>
  <si>
    <t>148</t>
  </si>
  <si>
    <t>763126640.R</t>
  </si>
  <si>
    <t>Predsadená sádrokartónová stena napr. Rigips hr. 75 mm, dvojito opláštená doskou RB 12.5 mm s vloženou tepelnou izoláciou hr. 50 mm, voľne stojaca na podkonštrukcií z oceľových profilov UA 40/50/40 hr. 2mm</t>
  </si>
  <si>
    <t>-987349775</t>
  </si>
  <si>
    <t>" 2.NP. - konštrukcia sádrokartónová ozn.Pr5* "</t>
  </si>
  <si>
    <t>" m.č.205 "  5,90*3,30</t>
  </si>
  <si>
    <t>" m.č.209 "  5,90*3,30</t>
  </si>
  <si>
    <t>" m.č.208 "  2,55*3,30</t>
  </si>
  <si>
    <t>" m.č.204 "  1,20*3,30</t>
  </si>
  <si>
    <t>" m.č.207 "  2,35*3,30</t>
  </si>
  <si>
    <t>149</t>
  </si>
  <si>
    <t>763126685.R</t>
  </si>
  <si>
    <t>Predsadená sádrokartónová stena napr. Rigips hr. 125 mm, dvojito opláštená doskami Rigips MA Activ Air2x12.5 mm s vloženou tepelnou izoláciou, spriahnutá na oceľ. konštrukcií R-CW 100</t>
  </si>
  <si>
    <t>1775524785</t>
  </si>
  <si>
    <t>" 2.NP. - konštrukcia sádrokartónová ozn.Pr8 "</t>
  </si>
  <si>
    <t>" m.č.207 "  6,275*3,30-1,50*1,50</t>
  </si>
  <si>
    <t>150</t>
  </si>
  <si>
    <t>763137166.R</t>
  </si>
  <si>
    <t>Kazetový podhľad z minerálnych kaziet 600x600 mm, konštrukcia polozapustená, doska Perla OP biela</t>
  </si>
  <si>
    <t>108295974</t>
  </si>
  <si>
    <t>" m.č.201 "  28,20*1,80</t>
  </si>
  <si>
    <t>" m.č.202 "  5,40*1,80</t>
  </si>
  <si>
    <t>" m.č.203 "  9,33</t>
  </si>
  <si>
    <t>" m.č.203.1 "  3,25*2,185+1,428*0,875</t>
  </si>
  <si>
    <t>" m.č.203.2 "  5,40*1,105+3,25*1,36</t>
  </si>
  <si>
    <t>" m.č.203.3 "  2,875*2,47</t>
  </si>
  <si>
    <t>" m.č.204 "  2,40*5,40</t>
  </si>
  <si>
    <t>" m.č.206 "  14,23</t>
  </si>
  <si>
    <t>" m.č.208 "  4,20*5,40</t>
  </si>
  <si>
    <t>" m.č.209 "  6,60*5,40</t>
  </si>
  <si>
    <t>" m.č.210 "  16,47</t>
  </si>
  <si>
    <t>" m.č.211 "  14,31</t>
  </si>
  <si>
    <t>" m.č.212 "  6,13</t>
  </si>
  <si>
    <t>" m.č.217 "  11,98</t>
  </si>
  <si>
    <t>151</t>
  </si>
  <si>
    <t>763138222</t>
  </si>
  <si>
    <t>Podhľad sádrokartónový napr. Rigips RBI 12.5 mm závesný, dvojúrovňová oceľová podkonštrukcia CD</t>
  </si>
  <si>
    <t>-215033684</t>
  </si>
  <si>
    <t>" m.č.213-216 "  3,07+2,99+2,36+7,37</t>
  </si>
  <si>
    <t>152</t>
  </si>
  <si>
    <t>763138270.S</t>
  </si>
  <si>
    <t>Akustický podhľad sádrokartónový napr. Rigips Activ Air MA AA, doska akustická hr. 12,5 mm, vložená zvuková izolácia hr. 50 mm</t>
  </si>
  <si>
    <t>488234295</t>
  </si>
  <si>
    <t>" m.č.201 "  80,33-28,20*1,80</t>
  </si>
  <si>
    <t>" m.č.202 "  17,94-5,40*1,80</t>
  </si>
  <si>
    <t>" m.č.203.1 "  9,95-(3,25*2,185+1,428*0,875)</t>
  </si>
  <si>
    <t>" m.č.203.2 "  14,84-(5,40*1,105+3,25*1,36)</t>
  </si>
  <si>
    <t>" m.č.203.3 "  9,35-2,875*2,47</t>
  </si>
  <si>
    <t>" m.č.204 "  26,13-2,40*5,40</t>
  </si>
  <si>
    <t>" m.č.208 "  34,638-4,20*5,40</t>
  </si>
  <si>
    <t>" m.č.209 "  53,08-6,60*5,40</t>
  </si>
  <si>
    <t>" 2.NP. - zmeny výškových kót podhľadov "</t>
  </si>
  <si>
    <t>" m.č.202 "  (1,80+5,40)*2*0,27                    " od kóty +2,600 po +2,870 "</t>
  </si>
  <si>
    <t>" m.č.203.1 "  0,275*0,17+0,60*0,17*0,5    " od kóty +2,530 po +2,700 "</t>
  </si>
  <si>
    <t>" m.č.203.3 "  2,875*0,17                              " od kóty +2,700 po +2,870 "</t>
  </si>
  <si>
    <t>" m.č.203.2 "  3,60*0,17                              " od kóty +2,700 po +2,870 "</t>
  </si>
  <si>
    <t xml:space="preserve">                           0,275*0,17+0,60*0,17*0,5    " od kóty +2,530 po +2,700 "</t>
  </si>
  <si>
    <t>" m.č.208 "  (4,20+5,40)*0,27                      " od kóty +2,600 po +2,870 "</t>
  </si>
  <si>
    <t>" m.č.209 "  (0,275+2,575)*0,45     " od kóty +2,500 po +2,950 "</t>
  </si>
  <si>
    <t xml:space="preserve">                        (1,50*2+5,40)*0,15    "od kóty +2,950 po +3,100 "</t>
  </si>
  <si>
    <t>153</t>
  </si>
  <si>
    <t>763138280</t>
  </si>
  <si>
    <t>Akustický podhľad sádrokartónový napr. Rigips Rigiton, doska Rigiton RL, vložená zvuková izolácia hr. 50 mm</t>
  </si>
  <si>
    <t>-1673537164</t>
  </si>
  <si>
    <t>" m.č.207 "  53,20</t>
  </si>
  <si>
    <t>154</t>
  </si>
  <si>
    <t>763147111</t>
  </si>
  <si>
    <t>Obklad steny sadrokartónom napr. RIGIPS, hr.konštrukcie 25 mm,doska RB 12,5 mm, lepený</t>
  </si>
  <si>
    <t>710274909</t>
  </si>
  <si>
    <t>" 2.NP. - sádrokartónový obklad /dorovnanie do línie predsadených stien/ "</t>
  </si>
  <si>
    <t>" m.č.209,208,207,204 "  (0,40*3,30+0,35*2,90)*4</t>
  </si>
  <si>
    <t>" m.č.205 "  (0,25*2+0,40)*2,02+9,835*0,40</t>
  </si>
  <si>
    <t>" m.č.207 "  (0,075+0,40+0,25)*2,02+8,445*0,40</t>
  </si>
  <si>
    <t>" m.č.208 "  0,40*2,02+2,90*0,40</t>
  </si>
  <si>
    <t>" m.č.204 "  0,40*2,02+4,185*0,40</t>
  </si>
  <si>
    <t xml:space="preserve">" 2.NP. - obklad ostení okná /v ploche stien so sdk obkladom/ "  </t>
  </si>
  <si>
    <t>" m.č.206 "  (1,30+2*1,15)*0,285*1+0,20*0,85*2</t>
  </si>
  <si>
    <t>155</t>
  </si>
  <si>
    <t>763161620.R</t>
  </si>
  <si>
    <t>Úprava plnoplošného sádrokartónového stropu s vytvorením niky pre roletu, rozmer š. 200 mm v. 100 mm</t>
  </si>
  <si>
    <t>-423316179</t>
  </si>
  <si>
    <t>" m.č.208 "  2,80</t>
  </si>
  <si>
    <t>" m.č.202 "  2,65</t>
  </si>
  <si>
    <t>156</t>
  </si>
  <si>
    <t>763161621.R</t>
  </si>
  <si>
    <t>Úprava plnoplošného sádrokartónového stropu s vytvorením niky pre projekčné plátno, rozmer š. 100 mm v. 250 mm</t>
  </si>
  <si>
    <t>-1615090136</t>
  </si>
  <si>
    <t>" m.č.209 "  2,75</t>
  </si>
  <si>
    <t>157</t>
  </si>
  <si>
    <t>763161690.R</t>
  </si>
  <si>
    <t>Doplnkové práce pre sádrokartónové podhľady - vyrezanie otvoru pre montáž zapustených svietidiel</t>
  </si>
  <si>
    <t>-573433993</t>
  </si>
  <si>
    <t>" vyrezanie otvoru pre osadenie svietidla Faro Argon - viď v.č.A05 "</t>
  </si>
  <si>
    <t>" m.č.209 "  3</t>
  </si>
  <si>
    <t>" m.č.208 "  6</t>
  </si>
  <si>
    <t>" m.č.202 "  3</t>
  </si>
  <si>
    <t>" m.č.201 "  22</t>
  </si>
  <si>
    <t>" m.č.204 "  6</t>
  </si>
  <si>
    <t>158</t>
  </si>
  <si>
    <t>1965324667</t>
  </si>
  <si>
    <t>764</t>
  </si>
  <si>
    <t>Konštrukcie klampiarske</t>
  </si>
  <si>
    <t>159</t>
  </si>
  <si>
    <t>764410440</t>
  </si>
  <si>
    <t>Oplechovanie parapetov z pozinkovaného farbeného PZf plechu, vrátane rohov r.š. 250 mm</t>
  </si>
  <si>
    <t>-1546679124</t>
  </si>
  <si>
    <t>" 2.NP. "  2,575*2</t>
  </si>
  <si>
    <t>160</t>
  </si>
  <si>
    <t>764410850</t>
  </si>
  <si>
    <t>Demontáž oplechovania parapetov rš od 100 do 330 mm,  -0,00135t</t>
  </si>
  <si>
    <t>-203958552</t>
  </si>
  <si>
    <t>161</t>
  </si>
  <si>
    <t>998764202</t>
  </si>
  <si>
    <t>Presun hmôt pre konštrukcie klampiarske v objektoch výšky nad 6 do 12 m</t>
  </si>
  <si>
    <t>-1637613758</t>
  </si>
  <si>
    <t>162</t>
  </si>
  <si>
    <t>766621081.R</t>
  </si>
  <si>
    <t>Montáž okien a stien plastových na PUR penu vrátane obojstranného olištovania pripojovacej škáry</t>
  </si>
  <si>
    <t>1643683368</t>
  </si>
  <si>
    <t>" ozn.2a/PL "  (2,55+3,27)*2*1</t>
  </si>
  <si>
    <t>163</t>
  </si>
  <si>
    <t>6114100001.PC03</t>
  </si>
  <si>
    <t>Plastová stena interiér, šxv 2700x3270 mm s 2krd dverami šxv 1650x2000 mm, nadsvetlík a bočný svetlík, zaskl.zvukoizolačné dvojsklo číre a plná zvukoizolač. výplň, 6 komorový profil biely, samozatvárač, vložkový zámok, systém generálneho kľúča - ozn.2a/PL</t>
  </si>
  <si>
    <t>-1160318721</t>
  </si>
  <si>
    <t>164</t>
  </si>
  <si>
    <t>766621268.R</t>
  </si>
  <si>
    <t>Montáž okien drevených na PUR penu vrátane obojstranného olištovania pripojovacej spáry</t>
  </si>
  <si>
    <t>-1692424425</t>
  </si>
  <si>
    <t>" ozn.6 "  1</t>
  </si>
  <si>
    <t>165</t>
  </si>
  <si>
    <t>6116100044.PC4</t>
  </si>
  <si>
    <t>Okno interiérové 1krd 1500x1500 mm, zasklenie 3-sklo, povrchová úprava polotmavý lak dub parený, kotviaci, spojovací materiál, olištovanie - ozn.6</t>
  </si>
  <si>
    <t>36420028</t>
  </si>
  <si>
    <t>166</t>
  </si>
  <si>
    <t>766621400</t>
  </si>
  <si>
    <t>Montáž okien plastových s hydroizolačnými ISO páskami (exteriérová a interiérová)</t>
  </si>
  <si>
    <t>-1764817782</t>
  </si>
  <si>
    <t>" štúdio ul.J.M.Hurbana 6 "</t>
  </si>
  <si>
    <t>" ozn.4/PL "  (2,575+1,90)*2*2</t>
  </si>
  <si>
    <t>167</t>
  </si>
  <si>
    <t>283290005900</t>
  </si>
  <si>
    <t>Tesniaca fólia CX exteriér, š. 90 mm, dĺ. 30 m, pre tesnenie pripájacej škáry okenného rámu a muriva, polymér</t>
  </si>
  <si>
    <t>1041153104</t>
  </si>
  <si>
    <t>168</t>
  </si>
  <si>
    <t>283290006300</t>
  </si>
  <si>
    <t>Tesniaca fólia CX interiér, š. 90 mm, dĺ. 30 m, pre tesnenie pripájacej škáry okenného rámu a muriva, polymér</t>
  </si>
  <si>
    <t>1419448093</t>
  </si>
  <si>
    <t>169</t>
  </si>
  <si>
    <t>6114100001.PC</t>
  </si>
  <si>
    <t>Plastové okno 4krd 2xFix+1xS+1xO, vxš 2575x1900 mm, izolačné trojsklo číre Ug max 1,0 W/m2K, 7 komorový profil biely, polep interiér priehľadnou fóliou so zvýšenou ochranou proti UV - ozn.4/PL</t>
  </si>
  <si>
    <t>-654080791</t>
  </si>
  <si>
    <t>170</t>
  </si>
  <si>
    <t>6114990000.PC</t>
  </si>
  <si>
    <t>Úprava okennej výplne pre prestup VZT potrubia</t>
  </si>
  <si>
    <t>-942351715</t>
  </si>
  <si>
    <t>" úprava okennej výplne okna v m.č.203.2 podľa schémy na v.č.A04 "  1</t>
  </si>
  <si>
    <t>" - demontáž sklenej výplne 1750x1150 mm "</t>
  </si>
  <si>
    <t>" - náhrada sklenej výplne tepelnoizolačným panelom s vyrezaním otvoru 1700x450 mm "</t>
  </si>
  <si>
    <t>171</t>
  </si>
  <si>
    <t>766662112</t>
  </si>
  <si>
    <t>Montáž dverového krídla otočného jednokrídlového poldrážkového, do existujúcej zárubne, vrátane kovania</t>
  </si>
  <si>
    <t>1730601264</t>
  </si>
  <si>
    <t>" ozn.1 "  8</t>
  </si>
  <si>
    <t>" ozn.2 "  3</t>
  </si>
  <si>
    <t>" ozn.3 "  1</t>
  </si>
  <si>
    <t>" ozn.4 "  3</t>
  </si>
  <si>
    <t>172</t>
  </si>
  <si>
    <t>549150000600</t>
  </si>
  <si>
    <t>Kľučka dverová 2x, 2x rozeta BB, FAB, nehrdzavejúca oceľ, povrch nerez brúsený</t>
  </si>
  <si>
    <t>-1099696955</t>
  </si>
  <si>
    <t>173</t>
  </si>
  <si>
    <t>549150000601</t>
  </si>
  <si>
    <t>Kľučka dverová 2x, 2x rozeta BB, WC zámok, nehrdzavejúca oceľ, povrch nerez brúsený</t>
  </si>
  <si>
    <t>73058109</t>
  </si>
  <si>
    <t>174</t>
  </si>
  <si>
    <t>6116100004.PC1</t>
  </si>
  <si>
    <t>Dvere vnútorné jednokrídlové, šírka 600-900 mm, polodrážka, plné, povrch HPL fólia RAL 7047, hrana ABS 05, vložkový zámok, systém generálneho kľúča - ozn.1,2</t>
  </si>
  <si>
    <t>-281482262</t>
  </si>
  <si>
    <t>175</t>
  </si>
  <si>
    <t>6116100004.PC2</t>
  </si>
  <si>
    <t>Dvere vnútorné jednokrídlové, šírka 600-900 mm, polodrážka, plné, povrch HPL fólia RAL 7036, hrana ABS 05, vložkový zámok, systém generálneho kľúča - ozn.1</t>
  </si>
  <si>
    <t>-2053022178</t>
  </si>
  <si>
    <t>176</t>
  </si>
  <si>
    <t>6116100004.PC3</t>
  </si>
  <si>
    <t>Dvere vnútorné jednokrídlové, šírka 600-900 mm, polodrážka, plné, povrch HPL fólia RAL 7047, hrana ABS 05, zámok WC - ozn.1,3</t>
  </si>
  <si>
    <t>952269137</t>
  </si>
  <si>
    <t>177</t>
  </si>
  <si>
    <t>6116100004.PC4</t>
  </si>
  <si>
    <t>Dvere vnútorné jednokrídlové, šírka 600-900 mm, polodrážka, plné s pásovým presklením, povrch HPL fólia RAL 7047, hrana ABS 05, vložkový zámok, systém generálneho kľúča - ozn.4</t>
  </si>
  <si>
    <t>246606512</t>
  </si>
  <si>
    <t>178</t>
  </si>
  <si>
    <t>766694124.S</t>
  </si>
  <si>
    <t>Montáž parapetnej dosky drevenej šírky nad 300 mm, dĺžky nad 2600 mm</t>
  </si>
  <si>
    <t>1764660167</t>
  </si>
  <si>
    <t>" ozn.Par - dl.2,80 m "  9+3</t>
  </si>
  <si>
    <t>179</t>
  </si>
  <si>
    <t>611550000400</t>
  </si>
  <si>
    <t>Parapetná doska atypická vnútorná, šírka 340 mm čelo výška 100 mm, z drevotriesky laminovanej, farba biela, vrátane úpravy bočných plôch - ozn.Par</t>
  </si>
  <si>
    <t>516757771</t>
  </si>
  <si>
    <t>" nové parapetné dosky /upraviť šírku po priamom zameraní na stavbe/ "</t>
  </si>
  <si>
    <t>2,80*9</t>
  </si>
  <si>
    <t>25,20*1,05</t>
  </si>
  <si>
    <t>180</t>
  </si>
  <si>
    <t>611550000401</t>
  </si>
  <si>
    <t>Parapetná doska atypická vnútorná, šírka 350 mm čelo výška 100 mm, z drevotriesky laminovanej, farba svetlosivá RAL 7047, vrátane úpravy bočných plôch - ozn.Par</t>
  </si>
  <si>
    <t>-2105481196</t>
  </si>
  <si>
    <t>2,80*3</t>
  </si>
  <si>
    <t>8,40*1,05</t>
  </si>
  <si>
    <t>181</t>
  </si>
  <si>
    <t>766694983.S</t>
  </si>
  <si>
    <t>Demontáž parapetnej dosky drevenej šírky nad 300 mm, dĺžky nad 1600 mm, -0,008t</t>
  </si>
  <si>
    <t>-582041086</t>
  </si>
  <si>
    <t>" dmtz pôvodných werzalitových parapetných dosiek pri nekapotovaných oknách "  12</t>
  </si>
  <si>
    <t>182</t>
  </si>
  <si>
    <t>766702111</t>
  </si>
  <si>
    <t>Montáž zárubní obložkových pre dvere jednokrídlové</t>
  </si>
  <si>
    <t>1284766175</t>
  </si>
  <si>
    <t>" š.600 mm "  1</t>
  </si>
  <si>
    <t>" š.700 mm "  3</t>
  </si>
  <si>
    <t>" š.800 mm "  11</t>
  </si>
  <si>
    <t>183</t>
  </si>
  <si>
    <t>6118100012.PC</t>
  </si>
  <si>
    <t>Zárubňa vnútorná obložková, šírka 600-900 mm, výška1970 mm, DTD doska, povrch HPL fólia RAL 7047, pre stenu hrúbky 60-170 mm, pre jednokrídlové dvere</t>
  </si>
  <si>
    <t>954805419</t>
  </si>
  <si>
    <t>184</t>
  </si>
  <si>
    <t>-2084921352</t>
  </si>
  <si>
    <t>767</t>
  </si>
  <si>
    <t>Konštrukcie doplnkové kovové</t>
  </si>
  <si>
    <t>185</t>
  </si>
  <si>
    <t>767113130.R</t>
  </si>
  <si>
    <t>Montáž interiérových stien a priečok celosklenených, kotvenie do eloxovaných Al profilov</t>
  </si>
  <si>
    <t>1946913374</t>
  </si>
  <si>
    <t>" ozn.Skl "  2,70*3,27</t>
  </si>
  <si>
    <t>186</t>
  </si>
  <si>
    <t>5534100668.PC2</t>
  </si>
  <si>
    <t>Celosklenená interiérová priečka samonosná bezrámová 2700x3270 mm s 1krd dverami 800x2000 mm z bezpečnostného kaleného skla ESG 10 mm, kotvenie do eloxovaných Al profilov KL20, kovanie, zámok vložkový, dverný doraz - ozn.Skl</t>
  </si>
  <si>
    <t>1804212219</t>
  </si>
  <si>
    <t>187</t>
  </si>
  <si>
    <t>767162110.1</t>
  </si>
  <si>
    <t>Montáž zábradlia rovného z profilovej ocele s ukotvením do betónu, s hmotnosťou 1 m zábradlia do 20 kg</t>
  </si>
  <si>
    <t>-1668652354</t>
  </si>
  <si>
    <t>" zábradlie rampy "</t>
  </si>
  <si>
    <t>10,70</t>
  </si>
  <si>
    <t>188</t>
  </si>
  <si>
    <t>311990006910</t>
  </si>
  <si>
    <t>Klinová kotva HILTI HSA-BW M10 žiarovo pozinkovaná</t>
  </si>
  <si>
    <t>2097978337</t>
  </si>
  <si>
    <t>9*4</t>
  </si>
  <si>
    <t>189</t>
  </si>
  <si>
    <t>55310000-PC01</t>
  </si>
  <si>
    <t>Zábradlie rampy z oceľových tenkostenných prvkov vrátane povrchovej úpravy pozinkovaním, 1x vodiaca tyč, 2x madlo</t>
  </si>
  <si>
    <t>1449850898</t>
  </si>
  <si>
    <t>" zábradlie rampy "  10,70</t>
  </si>
  <si>
    <t>" materiál oceľ, povrchová úprava žiarový pozink + náter</t>
  </si>
  <si>
    <t xml:space="preserve">" - madlo Jakl 40/40/4 mm  21,36 m </t>
  </si>
  <si>
    <t>" - stĺpik Jakl 40/40/4 mm  8,10 m</t>
  </si>
  <si>
    <t>" - vodiaca tyč Jakl 20/40/3 mm  10,68 m</t>
  </si>
  <si>
    <t>" - kotevná platňa 80/100/3 mm  9 ks</t>
  </si>
  <si>
    <t>190</t>
  </si>
  <si>
    <t>767635010</t>
  </si>
  <si>
    <t>Montáž ochrannej, bezpečnostnej a protislnečnej fólie na okná</t>
  </si>
  <si>
    <t>-101262632</t>
  </si>
  <si>
    <t>" ozn.FO - znepriehľadnenie okien s kapotážou "</t>
  </si>
  <si>
    <t>" m.č.205 "  2,575*1,90*3+1,20*1,90*1</t>
  </si>
  <si>
    <t>" m.č.204 "  2,575*1,90*1+1,20*1,90*1</t>
  </si>
  <si>
    <t>" m.č.208 "  2,575*1,90*1</t>
  </si>
  <si>
    <t>" m.č.207 "  2,575*1,90*3</t>
  </si>
  <si>
    <t>191</t>
  </si>
  <si>
    <t>283290007400</t>
  </si>
  <si>
    <t>Fólia na sklo napr. Image PerfectTM 5700PA High Permormace Film, RAL 7043 Traffic grez B</t>
  </si>
  <si>
    <t>-2133094471</t>
  </si>
  <si>
    <t>43,702*1,15</t>
  </si>
  <si>
    <t>192</t>
  </si>
  <si>
    <t>767911130</t>
  </si>
  <si>
    <t>Montáž oplotenia strojového pletiva, s výškou nad 1,6 m</t>
  </si>
  <si>
    <t>1576533486</t>
  </si>
  <si>
    <t>" oplotenie plochy pod motorgenerátor "</t>
  </si>
  <si>
    <t>(4,30+3,00)*2-0,90</t>
  </si>
  <si>
    <t>193</t>
  </si>
  <si>
    <t>313290000400</t>
  </si>
  <si>
    <t>Pletivo poplastované pletené štvorhranné napr. FLUIDEX 522 PRO, oko 50 mm, drôt d 2,2 mm, vxl 1,75x25 m, bez napínacieho drôtu, RAL6005</t>
  </si>
  <si>
    <t>bal</t>
  </si>
  <si>
    <t>-1951987711</t>
  </si>
  <si>
    <t>194</t>
  </si>
  <si>
    <t>1561530400</t>
  </si>
  <si>
    <t>Drôt D 2,2/50m poplastovaný napínací</t>
  </si>
  <si>
    <t>-504533122</t>
  </si>
  <si>
    <t>195</t>
  </si>
  <si>
    <t>1561531900</t>
  </si>
  <si>
    <t>Viazací drôt poplastovaný 1,5/20m</t>
  </si>
  <si>
    <t>2007094253</t>
  </si>
  <si>
    <t>196</t>
  </si>
  <si>
    <t>5534651300</t>
  </si>
  <si>
    <t>Objímka so skrutkou a maticou pr.48 mm</t>
  </si>
  <si>
    <t>-1461046692</t>
  </si>
  <si>
    <t>197</t>
  </si>
  <si>
    <t>5534651410</t>
  </si>
  <si>
    <t>Spinka Univers poplastovaná</t>
  </si>
  <si>
    <t>1643093395</t>
  </si>
  <si>
    <t>198</t>
  </si>
  <si>
    <t>5534651900</t>
  </si>
  <si>
    <t>Kliešte Univers</t>
  </si>
  <si>
    <t>1580046638</t>
  </si>
  <si>
    <t>199</t>
  </si>
  <si>
    <t>5534652100</t>
  </si>
  <si>
    <t>Napinák poplastovaný č.3</t>
  </si>
  <si>
    <t>737005129</t>
  </si>
  <si>
    <t>200</t>
  </si>
  <si>
    <t>767916550.S</t>
  </si>
  <si>
    <t>Osadenie stĺpika oceľového plotového výšky do 2 m na oceľovú platňu</t>
  </si>
  <si>
    <t>-222092467</t>
  </si>
  <si>
    <t>201</t>
  </si>
  <si>
    <t>5534651001</t>
  </si>
  <si>
    <t>Stĺpik plotový napr. Univers 48/2,00 m</t>
  </si>
  <si>
    <t>-1872362934</t>
  </si>
  <si>
    <t>202</t>
  </si>
  <si>
    <t>5534651003</t>
  </si>
  <si>
    <t>Kotviaca pätka pre stĺpik a vzperu napr. Univers</t>
  </si>
  <si>
    <t>-808537097</t>
  </si>
  <si>
    <t>203</t>
  </si>
  <si>
    <t>767920210</t>
  </si>
  <si>
    <t>Montáž vrát a vrátok k oploteniu osadzovaných na stĺpiky oceľové, s plochou jednotlivo do 2 m2</t>
  </si>
  <si>
    <t>-2016288285</t>
  </si>
  <si>
    <t>" oplotenie plochy pod motorgenerátor "  1</t>
  </si>
  <si>
    <t>204</t>
  </si>
  <si>
    <t>553510011.PC02</t>
  </si>
  <si>
    <t>Brána jednokrídlová, šxv 0,90x1,80 m, stĺpiky s pätkou pre kotvenie do betónu, výplň brány pletivo, povrchová úprava RAL</t>
  </si>
  <si>
    <t>1872101119</t>
  </si>
  <si>
    <t>205</t>
  </si>
  <si>
    <t>767996801</t>
  </si>
  <si>
    <t>Demontáž ostatných doplnkov stavieb s hmotnosťou jednotlivých dielov konštrukcií do 50 kg,  -0,00100t</t>
  </si>
  <si>
    <t>-1817290520</t>
  </si>
  <si>
    <t>" demontáž kovových tieniacich lamiel pred sklobetónovými nadsvetlíkmi /odhad 2,00 kg/ks/ "</t>
  </si>
  <si>
    <t>2*13*2,00</t>
  </si>
  <si>
    <t>206</t>
  </si>
  <si>
    <t>998767201</t>
  </si>
  <si>
    <t>Presun hmôt pre kovové stavebné doplnkové konštrukcie v objektoch výšky do 6 m</t>
  </si>
  <si>
    <t>-766547751</t>
  </si>
  <si>
    <t>771</t>
  </si>
  <si>
    <t>Podlahy z dlaždíc</t>
  </si>
  <si>
    <t>207</t>
  </si>
  <si>
    <t>771275308</t>
  </si>
  <si>
    <t>Montáž obkladov schodiskových stupňov dlaždicami do flexibilného tmelu veľ. 300 x 600 mm</t>
  </si>
  <si>
    <t>1953051868</t>
  </si>
  <si>
    <t>" vonkajšie schodisko "</t>
  </si>
  <si>
    <t>1,20*0,27*2             " nástupnice "</t>
  </si>
  <si>
    <t>1,20*0,185*2           " podstupnice "</t>
  </si>
  <si>
    <t>208</t>
  </si>
  <si>
    <t>5977400021.PC</t>
  </si>
  <si>
    <t>Dlaždice keramické gres, lxvxhr 298x598x9 mm, pritisklz R12, trieda odolnosti V</t>
  </si>
  <si>
    <t>-1155653323</t>
  </si>
  <si>
    <t>1,20*0,30*2</t>
  </si>
  <si>
    <t>209</t>
  </si>
  <si>
    <t>5977400023.PC</t>
  </si>
  <si>
    <t>Dlaždice keramické gres, lxvxhr 298x598x9 mm, pritisklz R12, trieda odolnosti V, upravená hrana, drážky</t>
  </si>
  <si>
    <t>250837777</t>
  </si>
  <si>
    <t>210</t>
  </si>
  <si>
    <t>771275902</t>
  </si>
  <si>
    <t>Montáž profilu okapovej hrany</t>
  </si>
  <si>
    <t>707112532</t>
  </si>
  <si>
    <t>" ukončenie dlaždenej plochy rampy "</t>
  </si>
  <si>
    <t>3,00+2,80+1,50+2,70+0,27*2+1,30</t>
  </si>
  <si>
    <t>211</t>
  </si>
  <si>
    <t>5534300087.PC</t>
  </si>
  <si>
    <t>Ukončovací terasový profil napr. Schluter Bara RW 15 2,50 m/ks</t>
  </si>
  <si>
    <t>1809886673</t>
  </si>
  <si>
    <t>212</t>
  </si>
  <si>
    <t>771415004.S</t>
  </si>
  <si>
    <t>Montáž soklíkov z obkladačiek do tmelu veľ. 300 x 80 mm</t>
  </si>
  <si>
    <t>1072787490</t>
  </si>
  <si>
    <t>" rampa a vonkajšie schodisko "</t>
  </si>
  <si>
    <t>0,80+5,40+0,95+0,15*2-2,40</t>
  </si>
  <si>
    <t>3,00</t>
  </si>
  <si>
    <t>213</t>
  </si>
  <si>
    <t>-1391480782</t>
  </si>
  <si>
    <t>8,05*0,08*1,55</t>
  </si>
  <si>
    <t>214</t>
  </si>
  <si>
    <t>771541115</t>
  </si>
  <si>
    <t>Montáž podláh z dlaždíc gres kladených do tmelu veľ. 300 x 300 mm</t>
  </si>
  <si>
    <t>-574399877</t>
  </si>
  <si>
    <t>" m.č.213-216 "  3,07+2,99+2,36+7,27</t>
  </si>
  <si>
    <t>215</t>
  </si>
  <si>
    <t>5977400024.PC</t>
  </si>
  <si>
    <t>Dlaždice keramické gres, lxvxhr 298x298x9 mm</t>
  </si>
  <si>
    <t>-1961683042</t>
  </si>
  <si>
    <t>15,69*1,05</t>
  </si>
  <si>
    <t>16,475*1,02 'Prepočítané koeficientom množstva</t>
  </si>
  <si>
    <t>216</t>
  </si>
  <si>
    <t>771541220</t>
  </si>
  <si>
    <t>Montáž podláh z dlaždíc gres kladených do tmelu flexibil. mrazuvzdorného veľ. 300 x 600 mm</t>
  </si>
  <si>
    <t>647640822</t>
  </si>
  <si>
    <t>" podlaha rampa a vonkajšie schodisko "</t>
  </si>
  <si>
    <t>1,50*1,50*3+2,40*1,50</t>
  </si>
  <si>
    <t>5,40*0,75+2,40*0,15-1,20*0,27</t>
  </si>
  <si>
    <t>217</t>
  </si>
  <si>
    <t>715074549</t>
  </si>
  <si>
    <t>14,346*1,05</t>
  </si>
  <si>
    <t>218</t>
  </si>
  <si>
    <t>771579811</t>
  </si>
  <si>
    <t>Montáž prechodového profilu</t>
  </si>
  <si>
    <t>2054085086</t>
  </si>
  <si>
    <t>" prechodová lišta v dverných otvoroch "</t>
  </si>
  <si>
    <t>" dl.0,75 m "  1*0,75</t>
  </si>
  <si>
    <t>" dl.0,85 m "  4*0,85</t>
  </si>
  <si>
    <t>219</t>
  </si>
  <si>
    <t>611990001500</t>
  </si>
  <si>
    <t>Lišta prechodová Al narážacia napr. Schluter Sheine</t>
  </si>
  <si>
    <t>571426410</t>
  </si>
  <si>
    <t>220</t>
  </si>
  <si>
    <t>998771202</t>
  </si>
  <si>
    <t>Presun hmôt pre podlahy z dlaždíc v objektoch výšky nad 6 do 12 m</t>
  </si>
  <si>
    <t>1949378885</t>
  </si>
  <si>
    <t>775</t>
  </si>
  <si>
    <t>Podlahy vlysové a parketové</t>
  </si>
  <si>
    <t>221</t>
  </si>
  <si>
    <t>775413130</t>
  </si>
  <si>
    <t>Montáž podlahových soklíkov alebo líšt obvodových lepením</t>
  </si>
  <si>
    <t>-1017057314</t>
  </si>
  <si>
    <t>" m.č.210 "  2,544*2+3,705*2+2,575*2+0,20*2-0,80</t>
  </si>
  <si>
    <t>" m.č.211 "  (4,85+2,95)*2+0,20*2-0,80</t>
  </si>
  <si>
    <t>" m.č.212 "  (2,125+2,825)*2-0,80*2</t>
  </si>
  <si>
    <t>" m.č.217 "  (4,05+2,825)*2+0,20*2-0,80</t>
  </si>
  <si>
    <t>222</t>
  </si>
  <si>
    <t>6119900043.PC</t>
  </si>
  <si>
    <t>Lišta soklová vodeodolná Cubu Flex 60 12,6x60x2500 mm, HDF jadro s plášťom na bázi polyolefínu</t>
  </si>
  <si>
    <t>-573518511</t>
  </si>
  <si>
    <t>2,50*25</t>
  </si>
  <si>
    <t>223</t>
  </si>
  <si>
    <t>775521810</t>
  </si>
  <si>
    <t>Demontáž podláh drevených, laminátových, parketových položených voľne alebo spoj click, vrátane líšt -0,0150t</t>
  </si>
  <si>
    <t>2133171003</t>
  </si>
  <si>
    <t>" odstránenie nášľapnej vrstvy podláh - lamino "</t>
  </si>
  <si>
    <t>6,485*(5,675+5,40+2,85+8,775)</t>
  </si>
  <si>
    <t>224</t>
  </si>
  <si>
    <t>775550110</t>
  </si>
  <si>
    <t>Montáž podlahy z laminátových a drevených parkiet, click spoj, položená voľne</t>
  </si>
  <si>
    <t>1046887683</t>
  </si>
  <si>
    <t>" m.č.210-212 "  16,47+13,95+6,13</t>
  </si>
  <si>
    <t>225</t>
  </si>
  <si>
    <t>284110004655</t>
  </si>
  <si>
    <t>Podlaha PVC vinyl 22x150 mm hr. 8 mm, systém click Droplock, trieda záťaže 33</t>
  </si>
  <si>
    <t>696259216</t>
  </si>
  <si>
    <t>50,80*1,10</t>
  </si>
  <si>
    <t>226</t>
  </si>
  <si>
    <t>998775202</t>
  </si>
  <si>
    <t>Presun hmôt pre podlahy vlysové a parketové v objektoch výšky nad 6 do 12 m</t>
  </si>
  <si>
    <t>506252793</t>
  </si>
  <si>
    <t>227</t>
  </si>
  <si>
    <t>776270117.S</t>
  </si>
  <si>
    <t>Lepenie schodových hrán</t>
  </si>
  <si>
    <t>-639531915</t>
  </si>
  <si>
    <t>" úprava hrany pódia m.č.209 "</t>
  </si>
  <si>
    <t>5,775+2,00</t>
  </si>
  <si>
    <t>228</t>
  </si>
  <si>
    <t>697410003801</t>
  </si>
  <si>
    <t>Schodisková lišta pre vinyl a koberce do hr. 5 mm  2,70 m/ks</t>
  </si>
  <si>
    <t>1759719762</t>
  </si>
  <si>
    <t>229</t>
  </si>
  <si>
    <t>1047755138</t>
  </si>
  <si>
    <t>" m.č.202 "  (2,85+6,485)*2-0,90</t>
  </si>
  <si>
    <t>" m.č.203 "  (2,00+4,40)*2-0,80*4</t>
  </si>
  <si>
    <t>" m.č.203.1 "  (3,06+3,25)*2-0,80</t>
  </si>
  <si>
    <t>" m.č.203.2 "  (3,29+5,40)*2+0,225*2-0,80</t>
  </si>
  <si>
    <t>" m.č.203.3 "  (3,29+2,875)*2-0,80</t>
  </si>
  <si>
    <t>" m.č.203.4 "  (2,875+3,06)*2-0,80</t>
  </si>
  <si>
    <t>" m.č.204 "  (6,25+4,185)*2-0,90</t>
  </si>
  <si>
    <t>" m.č.207 "  (6,275+8,37)*2-0,90</t>
  </si>
  <si>
    <t>" m.č.208 "  (6,50+5,575)*2-0,90</t>
  </si>
  <si>
    <t>" m.č.209 "  (6,50+8,545)*2+0,225*2*2-0,90</t>
  </si>
  <si>
    <t>230</t>
  </si>
  <si>
    <t>-495437460</t>
  </si>
  <si>
    <t>180,52*1,10</t>
  </si>
  <si>
    <t>231</t>
  </si>
  <si>
    <t>1132493941</t>
  </si>
  <si>
    <t>232</t>
  </si>
  <si>
    <t>-1050188639</t>
  </si>
  <si>
    <t>6,485*2,85</t>
  </si>
  <si>
    <t>6,485*2,575</t>
  </si>
  <si>
    <t>" odstránenie nášľapnej vrstvy podláh na OSB doske "</t>
  </si>
  <si>
    <t>2,70*3,60+1,30*0,15</t>
  </si>
  <si>
    <t>233</t>
  </si>
  <si>
    <t>776511820</t>
  </si>
  <si>
    <t>Odstránenie povlakových podláh z nášľapnej plochy lepených s podložkou,  -0,00100t</t>
  </si>
  <si>
    <t>-560240425</t>
  </si>
  <si>
    <t>" vyrezanie pásu PVC podlahoviny pre osadenie plast.interiérovej steny ozn.1/PL "</t>
  </si>
  <si>
    <t>3,90*0,05</t>
  </si>
  <si>
    <t>6,485*(2,65+8,775+8,50+8,375+2,70)</t>
  </si>
  <si>
    <t>2,70*(3,55+1,475+25,835)</t>
  </si>
  <si>
    <t>" odstránenie podkladnej pôvodnej podlahy PVC pod kobercom "</t>
  </si>
  <si>
    <t>" odstránenie podkladnej pôvodnej podlahy PVC pod laminoodlahou "</t>
  </si>
  <si>
    <t>6,485*(5,675+5,40+2,85+2,70+8,775)</t>
  </si>
  <si>
    <t>234</t>
  </si>
  <si>
    <t>-1896363611</t>
  </si>
  <si>
    <t>" m.č.202-204 "  17,94+9,33+9,95+14,84+9,35+8,73+26,13</t>
  </si>
  <si>
    <t>" m.č.207-209 "  53,20+34,68+53,08+0,175*(5,775+2,00)</t>
  </si>
  <si>
    <t>235</t>
  </si>
  <si>
    <t>Kobercový štvorec napr. Desso FORTO, plošná hmotnosť 4650 g, horľavosť Bfl-s1, záťažová trieda 33, antistatická úprava</t>
  </si>
  <si>
    <t>-1877083917</t>
  </si>
  <si>
    <t>238,591</t>
  </si>
  <si>
    <t>238,591*0,15                    " prírez, zatiahnutie do soklov "</t>
  </si>
  <si>
    <t>236</t>
  </si>
  <si>
    <t>927209978</t>
  </si>
  <si>
    <t>" pred penetráciou podkladu "  457,45</t>
  </si>
  <si>
    <t>" pred pokládkou nášľapných vrstiev "  457,45</t>
  </si>
  <si>
    <t>237</t>
  </si>
  <si>
    <t>-739844476</t>
  </si>
  <si>
    <t>" vyspravenie podkladu po odstránení pôvodnej podlahovej krytiny "</t>
  </si>
  <si>
    <t>" pod epoxidovú stierku "  156,00</t>
  </si>
  <si>
    <t>" pod gresovú dlažbu "  15,69</t>
  </si>
  <si>
    <t>" pod textilnú podlahovinu "  237,23</t>
  </si>
  <si>
    <t>" pod vinyl podlahovinu "  48,53</t>
  </si>
  <si>
    <t>238</t>
  </si>
  <si>
    <t>-1460383931</t>
  </si>
  <si>
    <t>" pod plochy textilnej podlahy "</t>
  </si>
  <si>
    <t>" m.č.207-209 "  53,20+34,68+53,08</t>
  </si>
  <si>
    <t>" pod plochy vinyl click podlahy "</t>
  </si>
  <si>
    <t>" pod plochy epoxidovej stierky "</t>
  </si>
  <si>
    <t>" m.č.201 "  80,33</t>
  </si>
  <si>
    <t>" m.č.205,206 "  61,44+14,23</t>
  </si>
  <si>
    <t>" pod plochy keramickej podlahy "</t>
  </si>
  <si>
    <t>239</t>
  </si>
  <si>
    <t>-494189925</t>
  </si>
  <si>
    <t>457,45</t>
  </si>
  <si>
    <t>240</t>
  </si>
  <si>
    <t>944658886</t>
  </si>
  <si>
    <t>777</t>
  </si>
  <si>
    <t>Podlahy syntetické</t>
  </si>
  <si>
    <t>241</t>
  </si>
  <si>
    <t>777511032</t>
  </si>
  <si>
    <t>Epoxidová stierka hr. 2 mm, napr. Sikafloor 390 ECF elektrostaticky vodivá, 2x penetrácia, 1x stierka, zemniaca sada</t>
  </si>
  <si>
    <t>15022823</t>
  </si>
  <si>
    <t>242</t>
  </si>
  <si>
    <t>777511033</t>
  </si>
  <si>
    <t>Epoxidová stierka hr. 2 mm na zvislé a sklonené plochy, Sikafloor 390 ECF, 2x penetrácia, 2x stierka, zemniaca sada</t>
  </si>
  <si>
    <t>1799940028</t>
  </si>
  <si>
    <t>" úprava sokla - vytiahnutie na v. 100 mm "</t>
  </si>
  <si>
    <t>" m.č.201 "  29,00*2+2,70+1,50*2+0,30*2-1,60-0,90*2-0,80*5-0,70*1-0,90*6-1,60*1</t>
  </si>
  <si>
    <t>" m.č.205 "  (9,835+6,175)*2-1,60</t>
  </si>
  <si>
    <t>" m.č.206 "  (5,63+2,52+0,225)*2-0,90</t>
  </si>
  <si>
    <t>95,47*0,10</t>
  </si>
  <si>
    <t>243</t>
  </si>
  <si>
    <t>777990050.R</t>
  </si>
  <si>
    <t>Fabión z epoxidovej malty polomer 50 mm, v. 50 mm</t>
  </si>
  <si>
    <t>-776938672</t>
  </si>
  <si>
    <t>244</t>
  </si>
  <si>
    <t>998777202</t>
  </si>
  <si>
    <t>Presun hmôt pre podlahy syntetické v objektoch výšky nad 6 do 12 m</t>
  </si>
  <si>
    <t>1651138866</t>
  </si>
  <si>
    <t>781</t>
  </si>
  <si>
    <t>Obklady</t>
  </si>
  <si>
    <t>245</t>
  </si>
  <si>
    <t>781445103</t>
  </si>
  <si>
    <t>Montáž obkladov vnútor. stien z obkladačiek kladených do tmelu veľ. 200x400 mm</t>
  </si>
  <si>
    <t>-261366904</t>
  </si>
  <si>
    <t>" na podklade zo sádrokartónu "</t>
  </si>
  <si>
    <t xml:space="preserve">" m.č.213 "  (3,35+0,90)*1,80-0,70*1,80*2 </t>
  </si>
  <si>
    <t>" m.č.214 "  (1,60+1,80)*1,80+1,60*(1,35+0,15)*0,15</t>
  </si>
  <si>
    <t>" m.č.215 "  (1,60*2+1,475)*1,80-0,70*1,80+1,325*(1,35+0,15)</t>
  </si>
  <si>
    <t>" m.č.216 "  (2,575+1,405*2+1,05+1,33*2+0,90)*1,80-0,60*1,80*2+(0,90*2+1,11)*(1,35+0,15)</t>
  </si>
  <si>
    <t>" na podklade omietanom "</t>
  </si>
  <si>
    <t>" m.č.213 "  (3,35+0,90)*1,80-0,70*1,80</t>
  </si>
  <si>
    <t>" m.č.215 "  1,325*1,80-1,325*1,35</t>
  </si>
  <si>
    <t>" m.č.216 "  (2,575+0,90*2+1,11+3,05)*1,80-2,575*0,85+0,255*(0,85*2+2,575)-(0,90*2+1,11)*1,35</t>
  </si>
  <si>
    <t>246</t>
  </si>
  <si>
    <t>5976400015.PC</t>
  </si>
  <si>
    <t>Obkladačky keramické lxvxhr 398x198 mm</t>
  </si>
  <si>
    <t>1972799784</t>
  </si>
  <si>
    <t>62,951*1,10</t>
  </si>
  <si>
    <t>247</t>
  </si>
  <si>
    <t>781491115.S</t>
  </si>
  <si>
    <t>Montáž nerezových profilov pre obklad do tmelu - roh steny</t>
  </si>
  <si>
    <t>1920075116</t>
  </si>
  <si>
    <t>" ukončenie hornej, dolnej, zvislej hrany a vonkajšieho rohu obkladu "</t>
  </si>
  <si>
    <t>" m.č.213 "  (3,35+0,90)*2-0,70*3</t>
  </si>
  <si>
    <t>" m.č.214 "  (1,60+1,80)*2+1,60-0,80</t>
  </si>
  <si>
    <t>" m.č.215 "  (1,60+1,475)*2+1,325-0,70</t>
  </si>
  <si>
    <t>" m.č.216 "  (3,06+2,575)*2+1,405*2+1,05+1,33*2-0,70-0,60+2,575+0,90*2+1,11</t>
  </si>
  <si>
    <t>248</t>
  </si>
  <si>
    <t>611990004310.PC01</t>
  </si>
  <si>
    <t>Ukončovací profil nerez tvaru L 10x24 mm 2,50m/ks, brúsená nerez</t>
  </si>
  <si>
    <t>-1553224314</t>
  </si>
  <si>
    <t>249</t>
  </si>
  <si>
    <t>998781202</t>
  </si>
  <si>
    <t>Presun hmôt pre obklady keramické v objektoch výšky nad 6 do 12 m</t>
  </si>
  <si>
    <t>-1235179602</t>
  </si>
  <si>
    <t>783</t>
  </si>
  <si>
    <t>Nátery</t>
  </si>
  <si>
    <t>250</t>
  </si>
  <si>
    <t>783401811.S</t>
  </si>
  <si>
    <t>Odstránenie starých náterov z kovových potrubí a armatúr potrubie do DN 50</t>
  </si>
  <si>
    <t>996675858</t>
  </si>
  <si>
    <t>" pripojovacie potrubie k vykurovacím telesám "</t>
  </si>
  <si>
    <t>" 2.NP. "  137,60</t>
  </si>
  <si>
    <t>251</t>
  </si>
  <si>
    <t>783424141.S</t>
  </si>
  <si>
    <t>Nátery kov.potr.a armatúr v kanáloch a šachtách syntetické potrubie do DN 50 mm dvojnás. so základným náterom - 105µm</t>
  </si>
  <si>
    <t>-330663101</t>
  </si>
  <si>
    <t>252</t>
  </si>
  <si>
    <t>784402801</t>
  </si>
  <si>
    <t>Odstránenie malieb oškrabaním, výšky do 3,80 m</t>
  </si>
  <si>
    <t>1795024653</t>
  </si>
  <si>
    <t>" strop nad 2.NP. "</t>
  </si>
  <si>
    <t>" m.č.207 "  5,35*2,90+5,35*(0,275+0,40)-0,90*2,00+(1,05+2*2,05)*0,10</t>
  </si>
  <si>
    <t>" m.č.xxx - časť chodba "  2,00*3,30-0,80*2,00</t>
  </si>
  <si>
    <t>" odpočet plochy otlčených keramických obkladov "  -8,288</t>
  </si>
  <si>
    <t>" ostenia zakapotovaných okien "</t>
  </si>
  <si>
    <t>(1,575+2*1,90)*0,25*9</t>
  </si>
  <si>
    <t>253</t>
  </si>
  <si>
    <t>-1269962087</t>
  </si>
  <si>
    <t>430,486+162,945+774,40</t>
  </si>
  <si>
    <t>254</t>
  </si>
  <si>
    <t>784418011.S</t>
  </si>
  <si>
    <t>Zakrývanie otvorov, podláh a zariadení fóliou v miestnostiach alebo na schodisku</t>
  </si>
  <si>
    <t>-438091726</t>
  </si>
  <si>
    <t>450,00</t>
  </si>
  <si>
    <t>255</t>
  </si>
  <si>
    <t>784452271.S</t>
  </si>
  <si>
    <t>Maľby z maliarskych zmesí na vodnej báze, ručne nanášané dvojnásobné základné na podklad jemnozrnný výšky do 3,80 m</t>
  </si>
  <si>
    <t>82326913</t>
  </si>
  <si>
    <t>" 2.NP. - podľa špecifikácie viď v.č.A04 /RAL 9003/ "</t>
  </si>
  <si>
    <t>" steny "</t>
  </si>
  <si>
    <t>" m.č.201 "  (29,00*2+2,55+1,50*2+0,35)*3,30-1,80*2,10-1,10*2,10-0,90*2,00*6-0,80*2,00*5-0,70*2,00-1,60*2,10-0,90*2,00*2</t>
  </si>
  <si>
    <t xml:space="preserve">                       (1,07+2*2,075)*5*0,075+(1,77+2*2,075)*0,075</t>
  </si>
  <si>
    <t>" m.č.206 "  (5,72*2+2,70)*3,30-1,30*1,15+(1,30+2*1,15)*0,25+0,85*0,225*2</t>
  </si>
  <si>
    <t>" m.č.212 "  (2,125+2,825)*2*3,30+2,55*0,275-0,80*2,00*2</t>
  </si>
  <si>
    <t>" m.č.213 "  (3,35+0,90)*2*3,30+0,90*0,275-0,70*2,00*3</t>
  </si>
  <si>
    <t>" m.č.214 "  (1,80+1,60)*2*3,30+1,60*0,275-0,80*2,00</t>
  </si>
  <si>
    <t>" m.č.215 "  (1,475+1,60)*2*3,30-0,70*2,00</t>
  </si>
  <si>
    <t>" m.č.216 "  (2,81*2+2,575*2+1,33*2+1,405*2+0,90+1,05)*3,30-2,575*1,90-0,60*2,00*2-0,70*2,00+(2,575+2*1,90)*0,25+0,85*0,225*2</t>
  </si>
  <si>
    <t>" m.č.217 "  (2,825+4,05)*2*3,30-0,80*2,00-2,575*1,90+(2,575+2*1,90)*0,25+0,85*0,225*2</t>
  </si>
  <si>
    <t>" odpočet plochy keramického obkladu "  -(21,462+40,949)</t>
  </si>
  <si>
    <t>" stropy "</t>
  </si>
  <si>
    <t>" 2.NP. - časť priestorov so stavebnými úpravami "</t>
  </si>
  <si>
    <t>" m.č.xxx "  5,975*3,30+(1,75+3,20)*2,90+0,275*2,87*3-0,80*1,97</t>
  </si>
  <si>
    <t>784452371.R</t>
  </si>
  <si>
    <t>Maľby z maliarskych zmesí na vodnej báze, ručne nanášané tónované dvojnásobné na jemnozrnný podklad výšky do 3,80 m</t>
  </si>
  <si>
    <t>1812274109</t>
  </si>
  <si>
    <t>" 2.NP. - podľa špecifikácie viď v.č.A04 /RAL 9005/ "</t>
  </si>
  <si>
    <t>" m.č.205 "  (6,175+9,835)*2*3,30-1,60*2,00+(1,77+2*2,075)*0,075</t>
  </si>
  <si>
    <t>" strop "</t>
  </si>
  <si>
    <t>257</t>
  </si>
  <si>
    <t>784452371.S</t>
  </si>
  <si>
    <t>-1589338028</t>
  </si>
  <si>
    <t>" 2.NP. - podľa špecifikácie viď v.č.A04 /RAL 1015,7036,7047/ "</t>
  </si>
  <si>
    <t>" m.č.202 "  (6,00+2,775)*2*3,30-1,50*1,50-0,90*2,00-2,575*1,90+(2,575+2*1,90)*0,25+0,85*0,225*2+(2,55+2*2,87)*0,27</t>
  </si>
  <si>
    <t>" m.č.203 "  (4,125+2,00)*2*3,30-0,80*2,00*4+(2,00+2*2,87)*0,275</t>
  </si>
  <si>
    <t>" m.č.203.1 "  (2,785+3,25)*2*3,30+(3,25+2*2,87)*0,275-0,80*2,00</t>
  </si>
  <si>
    <t>" m.č.203.2 "  (3,065+5,40)*2*3,30-0,80*2,00-2,575*1,90*2+(2,575+2*1,90)*0,25+0,85*0,225*4</t>
  </si>
  <si>
    <t>" m.č.203.3 "  (3,065+2,875)*2*3,30-0,80*2,00-1,50*1,50-2,575*1,90+(2,575+2*1,90)*0,25+0,85*0,225*2</t>
  </si>
  <si>
    <t>" m.č.203.4 "  (2,785+2,875)*2*3,30-1,50*1,50-0,80*1,97+(2,60+2*2,87)*0,275</t>
  </si>
  <si>
    <t>" m.č.204 "  (6,00+4,11)*2*3,30-0,90*2,00+(2,50+2*2,87)*0,275</t>
  </si>
  <si>
    <t>" m.č.207 "  (6,00+8,37)*2*3,30-1,50*1,50*2-0,90*2,00+(5,30+2*2,87)*0,275+(1,07+2*2,075)*0,075</t>
  </si>
  <si>
    <t>" m.č.208 "  (6,00+5,575)*2*3,30-1,50*1,50-0,90*2,00-2,575*1,90+(2,575+2*1,90)*0,25+0,85*0,225*2+(2,60+2*2,87)*0,275</t>
  </si>
  <si>
    <t>" m.č.209 "  (6,00+8,47)*2*3,30-0,90*2,00-2,575*1,90*3+(2,575+2*1,90)*0,25*3+0,85*0,225*6+(2,65+2*2,87)*0,275</t>
  </si>
  <si>
    <t>" m.č.210 "  (6,00+2,625)*2*3,30-0,80*2,00-2,575*1,90+(2,575+2*1,90)*0,25+0,85*0,225*2+(2,625+2*2,87)*0,275</t>
  </si>
  <si>
    <t>" m.č.211 "  (4,85+2,95)*2*3,30-0,80*2,00-2,575*1,90+(2,575+2*1,90)*0,25+0,85*0,225*2</t>
  </si>
  <si>
    <t>" m.č.204 "  26,13-3,00*5,40</t>
  </si>
  <si>
    <t>" m.č.202 "  6,00*0,27                     " od kóty +2,600 po +2,870 "</t>
  </si>
  <si>
    <t>" m.č.203.1 "  0,27*0,17+0,60*0,17*0,5    " od kóty +2,530 po +2,700 "</t>
  </si>
  <si>
    <t>" m.č.204 "  6,25*0,27                     " od kóty +2,600 po +2,870 "</t>
  </si>
  <si>
    <t>" m.č.208 "  6,095*0,27                   " od kóty +2,600 po +2,870 "</t>
  </si>
  <si>
    <t>" m.č.209 "  (0,275+2,67)*0,40     " od kóty +2,550 po +2,950 "</t>
  </si>
  <si>
    <t xml:space="preserve">                        (5,40+1,475)*0,15     " od kóty +2,950 po +3,100 "</t>
  </si>
  <si>
    <t>258</t>
  </si>
  <si>
    <t>1683602339</t>
  </si>
  <si>
    <t>" steny lepený sdk "  25,751</t>
  </si>
  <si>
    <t xml:space="preserve">" priečky sdk typ Pr1,Pr3,Pr4 "  (64,52+96,044+32,43+7,505)*2 </t>
  </si>
  <si>
    <t>" predsadené steny typ Pr5,Pr5*,Pr6,Pr7,Pr8 "  320,925+59,07+45,167+49,91+18,458</t>
  </si>
  <si>
    <t>" predsadné steny sanitárne "  8,753</t>
  </si>
  <si>
    <t>" odpočet keramických obkladov na sdk podklade "  -40,949</t>
  </si>
  <si>
    <t>259</t>
  </si>
  <si>
    <t>784481110</t>
  </si>
  <si>
    <t>Stierka stropov na podklad jemnozrnný výšky do 3,80 m</t>
  </si>
  <si>
    <t>-1075163736</t>
  </si>
  <si>
    <t>" plnoplošné prestierkovanie sdk povrchov /požiadavka kvality povrchu Q3/ "</t>
  </si>
  <si>
    <t>" podhľady plnoplošné "  15,79+98,979+53,20</t>
  </si>
  <si>
    <t>260</t>
  </si>
  <si>
    <t>784496600.S</t>
  </si>
  <si>
    <t>Maľby protiplesňovou farbou dvojnásobné ručne nanášané na jemnozrnný podklad do výšky 5, 00 m</t>
  </si>
  <si>
    <t>428618731</t>
  </si>
  <si>
    <t>33-M</t>
  </si>
  <si>
    <t>Montáže dopr.zariad.sklad.zar.a váh</t>
  </si>
  <si>
    <t>261</t>
  </si>
  <si>
    <t>33900-001</t>
  </si>
  <si>
    <t>Dodávka a montáž stoličkového výťahu napr. ACORN 180 ZM 210431</t>
  </si>
  <si>
    <t>1472781930</t>
  </si>
  <si>
    <t>" stoličkový výťah napr. Acorn 180 "  1</t>
  </si>
  <si>
    <t>" - nosnosť  120 kg</t>
  </si>
  <si>
    <t>" - menovitá rýchlosť  0,15 m/sek</t>
  </si>
  <si>
    <t>" - pohon so záberom ozubeného kolesa do hrebeňovej tyče</t>
  </si>
  <si>
    <t>" - napájanie 230 V 50 Kz, prevádzkové napätie 24 V, trakčné, odovzdávacie a pomocné obvody</t>
  </si>
  <si>
    <t>" - rozmer 560x370 mm</t>
  </si>
  <si>
    <t>" - ovládače v staniciach</t>
  </si>
  <si>
    <t>" - samonavíjací bezpečnostný pás</t>
  </si>
  <si>
    <t>" - vodiaca koľajnica 15 m</t>
  </si>
  <si>
    <t>OST</t>
  </si>
  <si>
    <t>Ostatné</t>
  </si>
  <si>
    <t>262</t>
  </si>
  <si>
    <t>10000-001</t>
  </si>
  <si>
    <t>Čistiaca gumená rohož rozmer 900x1500x10 mm s nábehovou hranou napr. RAMPMAT, materiál odolná guma SBR/NBR - dodávka a montáž</t>
  </si>
  <si>
    <t>-1868391050</t>
  </si>
  <si>
    <t>263</t>
  </si>
  <si>
    <t>-1473378526</t>
  </si>
  <si>
    <t>264</t>
  </si>
  <si>
    <t>-343314014</t>
  </si>
  <si>
    <t>265</t>
  </si>
  <si>
    <t>-1122932130</t>
  </si>
  <si>
    <t>SO01.02 - SO01.02  Rekonštrukcia priestorov na ul. J.M.Hurbana 6 - Vnútorné silnoprúdové rozvody - zmena č.1</t>
  </si>
  <si>
    <t xml:space="preserve">    21-M-1 - Elektromontáže - UPS a motorgenerátor</t>
  </si>
  <si>
    <t xml:space="preserve">    21-M-2 - Elektromontáže - Scénické osvetlenie</t>
  </si>
  <si>
    <t xml:space="preserve">    21-M-3 - Rozvádzače a meranie spotreby</t>
  </si>
  <si>
    <t>210010002.S1</t>
  </si>
  <si>
    <t>Rúrka ohybná elektroinštalačná ohybná D 13 mm, uložená pod omietkou</t>
  </si>
  <si>
    <t>1210294522</t>
  </si>
  <si>
    <t>286120-101PC</t>
  </si>
  <si>
    <t>Rúrka PVC ohybná  Φ 13 mm ( m )</t>
  </si>
  <si>
    <t>-584938993</t>
  </si>
  <si>
    <t>210010002.S2</t>
  </si>
  <si>
    <t>Rúrka ohybná elektroinštalačná ohybná D 23 mm, uložená po omietkou</t>
  </si>
  <si>
    <t>1059323171</t>
  </si>
  <si>
    <t>286120-100PC</t>
  </si>
  <si>
    <t>Rúrka PVC ohybná Φ 23 mm ( m )</t>
  </si>
  <si>
    <t>-726156061</t>
  </si>
  <si>
    <t>646427362</t>
  </si>
  <si>
    <t>231386863</t>
  </si>
  <si>
    <t>210010321.S</t>
  </si>
  <si>
    <t>Krabica (1903, KR 68) odbočná s viečkom, svorkovnicou vrátane zapojenia, kruhová</t>
  </si>
  <si>
    <t>-1889359804</t>
  </si>
  <si>
    <t>345345-201.PC</t>
  </si>
  <si>
    <t>Rozvodná škatuľa s víčkom a svorkovnicou typ  KU 68 - 1903</t>
  </si>
  <si>
    <t>1592316415</t>
  </si>
  <si>
    <t>-1943159933</t>
  </si>
  <si>
    <t>210011303.S</t>
  </si>
  <si>
    <t>Osadenie polyamidovej príchytky HM 10, do tehlového muriva</t>
  </si>
  <si>
    <t>641454537</t>
  </si>
  <si>
    <t>311310000700.S</t>
  </si>
  <si>
    <t>Hmoždinka dlhá, sivá M 10x80 mm plát 10 ks</t>
  </si>
  <si>
    <t>-169874041</t>
  </si>
  <si>
    <t>210020311</t>
  </si>
  <si>
    <t>Káblový žľab Mars, pozink. vrátane príslušenstva, 250/100 mm vrátane veka a podpery</t>
  </si>
  <si>
    <t>2009183780</t>
  </si>
  <si>
    <t>345750010400.PC</t>
  </si>
  <si>
    <t>Žlab káblový MARS 250x100 mm</t>
  </si>
  <si>
    <t>-775639634</t>
  </si>
  <si>
    <t>210020312.S</t>
  </si>
  <si>
    <t>Káblový žľab - káblový drôtený, 300/100 mm bez veka a podpery</t>
  </si>
  <si>
    <t>50317016</t>
  </si>
  <si>
    <t>345750010719.PC</t>
  </si>
  <si>
    <t>Žľab káblový 300z100 mm, drôtený</t>
  </si>
  <si>
    <t>935857382</t>
  </si>
  <si>
    <t>210020509.S</t>
  </si>
  <si>
    <t>Káblový žľab kovový 200/100 mm</t>
  </si>
  <si>
    <t>-530114810</t>
  </si>
  <si>
    <t>345750010720.PC</t>
  </si>
  <si>
    <t>Žľab káblový kovový čierny 200/100 mm</t>
  </si>
  <si>
    <t>957737416</t>
  </si>
  <si>
    <t>210-033.0</t>
  </si>
  <si>
    <t>Montáž rozvádzačov NN</t>
  </si>
  <si>
    <t>-1597408134</t>
  </si>
  <si>
    <t>210-034.0</t>
  </si>
  <si>
    <t>Rýha v murive pre vodiče šírka 3 cm do hĺbky 3 cm</t>
  </si>
  <si>
    <t>-1358230804</t>
  </si>
  <si>
    <t>210-034.1</t>
  </si>
  <si>
    <t>Rýha v murive pre vodiče šírka 7 cm do hĺbky 3 cm</t>
  </si>
  <si>
    <t>108970653</t>
  </si>
  <si>
    <t>210-034.2</t>
  </si>
  <si>
    <t>Rýha v murive pre vodiče šírka 15 cm do hĺbky 5 cm</t>
  </si>
  <si>
    <t>1414274851</t>
  </si>
  <si>
    <t>210-034.4</t>
  </si>
  <si>
    <t>Ukončenie kábla do upchávky P 21</t>
  </si>
  <si>
    <t>728972259</t>
  </si>
  <si>
    <t>210-034.5</t>
  </si>
  <si>
    <t>Prieraz stenou</t>
  </si>
  <si>
    <t>-1025300947</t>
  </si>
  <si>
    <t>210-034.6</t>
  </si>
  <si>
    <t>Manipulácia s vekom svietidiel, vypínačov a pod.</t>
  </si>
  <si>
    <t>1922529861</t>
  </si>
  <si>
    <t>900100-001PC</t>
  </si>
  <si>
    <t>Podružný materiál ( skrutky, matice, podložky, sádra a iné )</t>
  </si>
  <si>
    <t>-586887538</t>
  </si>
  <si>
    <t>210110001.S</t>
  </si>
  <si>
    <t>Jednopólový spínač - radenie 1, nástenný IP 44, vrátane zapojenia</t>
  </si>
  <si>
    <t>-937863611</t>
  </si>
  <si>
    <t>345310-100PC</t>
  </si>
  <si>
    <t>Spínač jednopólový, radenie 1, 250V, 10A, IP 20</t>
  </si>
  <si>
    <t>-2050980175</t>
  </si>
  <si>
    <t>1825780648</t>
  </si>
  <si>
    <t>-2139360144</t>
  </si>
  <si>
    <t>2061869551</t>
  </si>
  <si>
    <t>345310-102PC</t>
  </si>
  <si>
    <t>Tlačidlo s tlejivkou, 250V, 10A, IP 20</t>
  </si>
  <si>
    <t>387242561</t>
  </si>
  <si>
    <t>210110004.S</t>
  </si>
  <si>
    <t>Striedavý prepínač - radenie 6, nástenný, IP 44, vrátane zapojenia</t>
  </si>
  <si>
    <t>965605520</t>
  </si>
  <si>
    <t>345310-103PC</t>
  </si>
  <si>
    <t>Spínač striedavý , radenie 6, 250V, 10A, IP 20</t>
  </si>
  <si>
    <t>-1384216601</t>
  </si>
  <si>
    <t>210110094.S</t>
  </si>
  <si>
    <t>Spínač automatický so snímačom pohybu pre zapustenú montáž</t>
  </si>
  <si>
    <t>-425673871</t>
  </si>
  <si>
    <t>345345-100PC</t>
  </si>
  <si>
    <t>Automatický spínač.1, typ ......., 100W led,  IP 20</t>
  </si>
  <si>
    <t>680219782</t>
  </si>
  <si>
    <t>1670580110</t>
  </si>
  <si>
    <t>-1623082969</t>
  </si>
  <si>
    <t>210111031.S</t>
  </si>
  <si>
    <t>Zásuvka na povrchovú montáž IP 44, 250V / 16A, vrátane zapojenia 2P + PE</t>
  </si>
  <si>
    <t>-1984628203</t>
  </si>
  <si>
    <t>345345-102PC</t>
  </si>
  <si>
    <t>Zásuvka jednonásobná s ochranným kolíkom, 250V/16A, krytie IP 44</t>
  </si>
  <si>
    <t>464156003</t>
  </si>
  <si>
    <t>210111138.S</t>
  </si>
  <si>
    <t>Zásuvková podlahová krabica 8 modulov</t>
  </si>
  <si>
    <t>1869241378</t>
  </si>
  <si>
    <t>345345-103PC</t>
  </si>
  <si>
    <t>Zásuvková podlahová škatula 8 modulov, krytie IP 44</t>
  </si>
  <si>
    <t>-239428112</t>
  </si>
  <si>
    <t>-203555795</t>
  </si>
  <si>
    <t>1558080305</t>
  </si>
  <si>
    <t>-982784213</t>
  </si>
  <si>
    <t>-1351523483</t>
  </si>
  <si>
    <t>210111902.S</t>
  </si>
  <si>
    <t>Rámik trojnásobný vodorovný</t>
  </si>
  <si>
    <t>-1420127796</t>
  </si>
  <si>
    <t>345350004330.S</t>
  </si>
  <si>
    <t>Rámik trojnásobný vodorovný pre spínače a zásuvky</t>
  </si>
  <si>
    <t>548077230</t>
  </si>
  <si>
    <t>210111903.S</t>
  </si>
  <si>
    <t>Rámik štvornásobný vodorovný</t>
  </si>
  <si>
    <t>2145100139</t>
  </si>
  <si>
    <t>345350004331.S</t>
  </si>
  <si>
    <t>Rámik štvornásobný vodorovný pre spínače a zásuvky</t>
  </si>
  <si>
    <t>179319035</t>
  </si>
  <si>
    <t>210201903.S</t>
  </si>
  <si>
    <t>Montáž svietidla interiérového na stenu</t>
  </si>
  <si>
    <t>1045278919</t>
  </si>
  <si>
    <t>348120-001PC</t>
  </si>
  <si>
    <t>Svietidlo nástenné On Air LED červené 20W 230V, 300x300 mm, 1500 lm, opálový kryt, IP40 - typ B</t>
  </si>
  <si>
    <t>122641797</t>
  </si>
  <si>
    <t>348120-002PC</t>
  </si>
  <si>
    <t>Svietidlo nástenné LED panel 10W 230V 80x600 mm, 906 lm, 3000 stK,opálový kryt, IP40 - typ E</t>
  </si>
  <si>
    <t>-735844941</t>
  </si>
  <si>
    <t>348120-003PC</t>
  </si>
  <si>
    <t>Núdzové svetlo pre osvetlenie únikových ciest s príslušným piktogramom, LED zroj 3W, IP 20, záloha 1 hod - typ N</t>
  </si>
  <si>
    <t>-69769677</t>
  </si>
  <si>
    <t>210201913.S</t>
  </si>
  <si>
    <t>Montáž svietidla interiérového na strop</t>
  </si>
  <si>
    <t>945375996</t>
  </si>
  <si>
    <t>348110-001PC</t>
  </si>
  <si>
    <t>Svietidlo stropné LED 40W 230V, 600x600 mm, 4000 lm, 4000 st K, 50000 h, opálový kryt, IP40 - typ A,As</t>
  </si>
  <si>
    <t>1317041976</t>
  </si>
  <si>
    <t>348110-002PC</t>
  </si>
  <si>
    <t>Svietidlo stropné LED panel 16W 230V, 172x172 mm, 1400 lm, 4000 st K, opálový kryt, IP40 - typ C</t>
  </si>
  <si>
    <t>-953074123</t>
  </si>
  <si>
    <t>348110-003PC</t>
  </si>
  <si>
    <t>Svietidlo stropné LED panel 30W 230V, 1200x100 mm, 2400 lm, 3000 st K, opálový kryt, IP40 - typ D</t>
  </si>
  <si>
    <t>1880482024</t>
  </si>
  <si>
    <t>348110-004PC</t>
  </si>
  <si>
    <t>Svietidlo stropné LED panel 40W 230V, 1200x300 mm, 4000 lm, 4000 st K, opálový kryt, IP40 - typ F</t>
  </si>
  <si>
    <t>-1588092785</t>
  </si>
  <si>
    <t>210201942.S</t>
  </si>
  <si>
    <t>Montáž svietidla zavesného do 2,0 kg</t>
  </si>
  <si>
    <t>2132956234</t>
  </si>
  <si>
    <t>348310-001PC</t>
  </si>
  <si>
    <t>Svietidlo závesné LED 30W 230V, 1415x150 mm, 3810 lm, 4000 st K, opálový kryt, lankový záves, čierne, IP40 - typ G,Gs</t>
  </si>
  <si>
    <t>1491512533</t>
  </si>
  <si>
    <t>348310-002PC</t>
  </si>
  <si>
    <t>Svietidlo závesné LED 27W 230V, 2100 lm, 3000 st K, 5000 h, biele matné, IP20 - typ K</t>
  </si>
  <si>
    <t>610251126</t>
  </si>
  <si>
    <t>210201953.S</t>
  </si>
  <si>
    <t>Montáž svietidla zapusteného do 5 kg</t>
  </si>
  <si>
    <t>386225072</t>
  </si>
  <si>
    <t>348320-001PC</t>
  </si>
  <si>
    <t>Svietidlo Fargo argon bodové zabudované 2x5W 230V, 360 lm, 3000 st K, 5000 h, IP20 - typ H</t>
  </si>
  <si>
    <t>-2092065815</t>
  </si>
  <si>
    <t>-1319408519</t>
  </si>
  <si>
    <t>-739058774</t>
  </si>
  <si>
    <t>-2112996701</t>
  </si>
  <si>
    <t>-188271871</t>
  </si>
  <si>
    <t>210201957.S</t>
  </si>
  <si>
    <t>Montáž DALI reaptera vrátane napájacieho zdroja</t>
  </si>
  <si>
    <t>2000120048</t>
  </si>
  <si>
    <t>348310-005PC</t>
  </si>
  <si>
    <t>DALI repeater LI 190x30x21 mm, 230V 50 Hz, 64 adries, IP 20 - osadenie nad podhľad</t>
  </si>
  <si>
    <t>-994607402</t>
  </si>
  <si>
    <t>210201958.S</t>
  </si>
  <si>
    <t>Montáž DALI napájacieho zdroja do svietidiel</t>
  </si>
  <si>
    <t>1605057173</t>
  </si>
  <si>
    <t>348310-006PC</t>
  </si>
  <si>
    <t>DALI napájací zdroj do svietidiel  230V 50 Hz - k svietidlám As,Gs</t>
  </si>
  <si>
    <t>425658520</t>
  </si>
  <si>
    <t>210800628.S</t>
  </si>
  <si>
    <t>Vodič medený uložený pevne H07V-K (CYA)  450/750 V 6</t>
  </si>
  <si>
    <t>-4036349</t>
  </si>
  <si>
    <t>341110-212PC</t>
  </si>
  <si>
    <t>Kábel CYA 6 mm  z/ž</t>
  </si>
  <si>
    <t>-2003246158</t>
  </si>
  <si>
    <t>210800630.S</t>
  </si>
  <si>
    <t>Vodič medený uložený pevne H07V-K (CYA)  450/750 V 16</t>
  </si>
  <si>
    <t>1695202542</t>
  </si>
  <si>
    <t>341110-211PC</t>
  </si>
  <si>
    <t>Kábel CYA 16 mm  z/ž</t>
  </si>
  <si>
    <t>1955143544</t>
  </si>
  <si>
    <t>210800631.S</t>
  </si>
  <si>
    <t>Vodič medený uložený pevne H07V-K (CYA)  450/750 V 25</t>
  </si>
  <si>
    <t>-1348549816</t>
  </si>
  <si>
    <t>341110-210PC</t>
  </si>
  <si>
    <t>Kábel CYA 25 mm  z/ž</t>
  </si>
  <si>
    <t>1092926988</t>
  </si>
  <si>
    <t>210810029.S</t>
  </si>
  <si>
    <t>Kábel medený silový uložený voľne 1-CYKY 0,6/1 kV 5x70</t>
  </si>
  <si>
    <t>808749321</t>
  </si>
  <si>
    <t>341110-209PC</t>
  </si>
  <si>
    <t>Kábel CYKY-J 5C x 70</t>
  </si>
  <si>
    <t>429202204</t>
  </si>
  <si>
    <t>210880000.S1</t>
  </si>
  <si>
    <t>Kábel odolný voči zvýšeným teplotám, medený uložený pevne (CXKE-R) 300/500 V  2x1,5</t>
  </si>
  <si>
    <t>707616027</t>
  </si>
  <si>
    <t>341110-208PC</t>
  </si>
  <si>
    <t>Kábel CXKE-R 2A x 1,5</t>
  </si>
  <si>
    <t>225091143</t>
  </si>
  <si>
    <t>210880000.S2</t>
  </si>
  <si>
    <t>Kábel odolný voči zvýšeným teplotám, medený uložený pevne (CXKE-R) 300/500 V  3x1,5</t>
  </si>
  <si>
    <t>-1506938013</t>
  </si>
  <si>
    <t>341110-207PC</t>
  </si>
  <si>
    <t>Kábel CXKE-R 3A x 1,5</t>
  </si>
  <si>
    <t>-528395938</t>
  </si>
  <si>
    <t>603629374</t>
  </si>
  <si>
    <t>341110-206PC</t>
  </si>
  <si>
    <t>Kábel  CXKE-R  3J x 1,5</t>
  </si>
  <si>
    <t>1449805246</t>
  </si>
  <si>
    <t>210880000.S3</t>
  </si>
  <si>
    <t>Kábel odolný voči zvýšeným teplotám, medený uložený pevne (CXKE-V) 300/500 V  3x1,5</t>
  </si>
  <si>
    <t>1785762078</t>
  </si>
  <si>
    <t>341110-205PC</t>
  </si>
  <si>
    <t>Kábel  CXKE-V  3J x 1,5</t>
  </si>
  <si>
    <t>1823166074</t>
  </si>
  <si>
    <t>210880038.S1</t>
  </si>
  <si>
    <t>Kábel odolný voči zvýšeným teplotám, medený uložený pevne (CXKE-R) 300/500 V  3x4</t>
  </si>
  <si>
    <t>999704052</t>
  </si>
  <si>
    <t>341110-204PC</t>
  </si>
  <si>
    <t>Kábel CXKE-R 3C x 4,, ( m )</t>
  </si>
  <si>
    <t>-478245733</t>
  </si>
  <si>
    <t>210880038.S2</t>
  </si>
  <si>
    <t>Kábel odolný voči zvýšeným teplotám, medený uložený pevne (CXKE-R) 300/500 V  3x2,5</t>
  </si>
  <si>
    <t>1906034107</t>
  </si>
  <si>
    <t>341110-203PC</t>
  </si>
  <si>
    <t>Kábel CXKE-R 3C x 2,5</t>
  </si>
  <si>
    <t>-985332762</t>
  </si>
  <si>
    <t>210880046.S1</t>
  </si>
  <si>
    <t>Kábel odolný voči zvýšeným teplotám, medený uložený pevne (CXKE-R) 300/500 V  5x4</t>
  </si>
  <si>
    <t>1841416042</t>
  </si>
  <si>
    <t>341110-202PC</t>
  </si>
  <si>
    <t>Kábel CXKE-R 5C x 4</t>
  </si>
  <si>
    <t>582615075</t>
  </si>
  <si>
    <t>210880046.S2</t>
  </si>
  <si>
    <t>Kábel odolný voči zvýšeným teplotám, medený uložený pevne (CXKE-R) 300/500 V  5x1,5</t>
  </si>
  <si>
    <t>1563744871</t>
  </si>
  <si>
    <t>341110-201PC</t>
  </si>
  <si>
    <t>Kábel CXKE-R 5J x 1,5</t>
  </si>
  <si>
    <t>-1713634940</t>
  </si>
  <si>
    <t>210880047.S3</t>
  </si>
  <si>
    <t>Kábel odolný voči zvýšeným teplotám, medený uložený pevne (CXKE-RCSSS) 300/500 V  5x16</t>
  </si>
  <si>
    <t>-1996447320</t>
  </si>
  <si>
    <t>341110-200PC</t>
  </si>
  <si>
    <t>Kábel CXKE-R 5C x 16</t>
  </si>
  <si>
    <t>1763938737</t>
  </si>
  <si>
    <t>210880047.S4</t>
  </si>
  <si>
    <t>Kábel odolný voči zvýšeným teplotám, medený uložený pevne (CXKE-RCSSS) 300/500 V  5x2,5</t>
  </si>
  <si>
    <t>1265889680</t>
  </si>
  <si>
    <t>341110-301PC</t>
  </si>
  <si>
    <t>Kábel CXKE-R 5C x 2,5</t>
  </si>
  <si>
    <t>1827445472</t>
  </si>
  <si>
    <t>210902119.S</t>
  </si>
  <si>
    <t>Kábel hliníkový silový uložený pevne 1-AYKY 0,6/1 kV 4x120</t>
  </si>
  <si>
    <t>378282586</t>
  </si>
  <si>
    <t>341110-001PC</t>
  </si>
  <si>
    <t>Kábel AYKY-J 4C x 120</t>
  </si>
  <si>
    <t>-1081615892</t>
  </si>
  <si>
    <t>-1347214868</t>
  </si>
  <si>
    <t>-1025138084</t>
  </si>
  <si>
    <t>21-M-1</t>
  </si>
  <si>
    <t>Elektromontáže - UPS a motorgenerátor</t>
  </si>
  <si>
    <t>HZS000125.S</t>
  </si>
  <si>
    <t>Stavebno montážne práce mimoriadne odborné (Tr. 5) v rozsahu viac ako 8 hodín - montáž, komunikácia</t>
  </si>
  <si>
    <t>155529265</t>
  </si>
  <si>
    <t>384490002100.PC</t>
  </si>
  <si>
    <t>Zálohový zdroj napájania UPS 30kVA/30kW, záloha 11 min, hmotnosť 295 kg rozmer 444x800x1400 mm</t>
  </si>
  <si>
    <t>-645746832</t>
  </si>
  <si>
    <t>384490002200.PC</t>
  </si>
  <si>
    <t>Motorgenerátor záložný 110 kVA/88kW, automatický štart, hmotnosť 1500 kg, rozmer 2260x1000x1400 mm</t>
  </si>
  <si>
    <t>-502729171</t>
  </si>
  <si>
    <t>-1962660552</t>
  </si>
  <si>
    <t>21-M-2</t>
  </si>
  <si>
    <t>Elektromontáže - Scénické osvetlenie</t>
  </si>
  <si>
    <t>210100-001</t>
  </si>
  <si>
    <t>SO1. D+M Koľajové dráhy vrátane úchytov - set Podrobný popis položky - pozri špecifikáciu v projekte</t>
  </si>
  <si>
    <t>874403752</t>
  </si>
  <si>
    <t>210100-002</t>
  </si>
  <si>
    <t>SO2. D+M Priečne koľajové dráhy vrátane úchytov - set  Podrobný popis položky - pozri špecifikáciu v projekte</t>
  </si>
  <si>
    <t>541261161</t>
  </si>
  <si>
    <t>210100-004</t>
  </si>
  <si>
    <t>SO3. D+M Dvojitá koľajová dráha vrátane úchytov - set  Podrobný popis položky - pozri špecifikáciu v projekte</t>
  </si>
  <si>
    <t>797172639</t>
  </si>
  <si>
    <t>210100-105</t>
  </si>
  <si>
    <t>SO4. D+M Držiak svietidla polohovateľný ( DropArm)  Podrobný popis položky - pozri špecifikáciu v projekte /musí mať bezpečnostný čap a kľučku so zabezpečením proti vypadnutiu/</t>
  </si>
  <si>
    <t>-1108446852</t>
  </si>
  <si>
    <t>210100-106</t>
  </si>
  <si>
    <t>SO5. D+M Vozíky pre svetelnú techniku    Podrobný popis položky - pozri špecifikáciu v projekte</t>
  </si>
  <si>
    <t>2058403658</t>
  </si>
  <si>
    <t>210100-107</t>
  </si>
  <si>
    <t>SO6. D+M Pantograf   - jednoduché nožnice - nutnosťou je samosvorná prevodovka s pomerom 1:20  Podrobný popis položky - pozri špecifikáciu v projekte</t>
  </si>
  <si>
    <t>1460774629</t>
  </si>
  <si>
    <t>210100-009</t>
  </si>
  <si>
    <t>Montážny materiál</t>
  </si>
  <si>
    <t>1805958206</t>
  </si>
  <si>
    <t>210100-110</t>
  </si>
  <si>
    <t>SO7. D+M Rozbočovač DMX signálu Podrobný popis položky - pozri špecifikáciu v projekte</t>
  </si>
  <si>
    <t>-289852146</t>
  </si>
  <si>
    <t>210100-111</t>
  </si>
  <si>
    <t>SO8. D+M  Prevodník DMX/Ethernet  Podrobný popis položky - pozri špecifikáciu v projekte</t>
  </si>
  <si>
    <t>-1106379447</t>
  </si>
  <si>
    <t>210100-112</t>
  </si>
  <si>
    <t>D+M DMX káblové rozvody</t>
  </si>
  <si>
    <t>-626769030</t>
  </si>
  <si>
    <t>210100-113</t>
  </si>
  <si>
    <t>SO9. D+M Univerzálna svetelná konzola Podrobný popis položky - pozri špecifikáciu v projekte</t>
  </si>
  <si>
    <t>1693931490</t>
  </si>
  <si>
    <t>210100-114</t>
  </si>
  <si>
    <t>SO 10. D+M DMX nástenný ovládač  Podrobný popis položky - pozri špecifikáciu v projekte</t>
  </si>
  <si>
    <t>249639901</t>
  </si>
  <si>
    <t>210100-115</t>
  </si>
  <si>
    <t>SO 11. D+M Fresnelový reflektor RGBW LED, 2800K - 10 000K Podrobný popis položky - pozri špecifikáciu v projekte</t>
  </si>
  <si>
    <t>-1452802475</t>
  </si>
  <si>
    <t>210100-116</t>
  </si>
  <si>
    <t>D+M Orezávacie klapky k fresnelovému reflektoru RGBW LED, 2800K - 10 000K  - musia byť v čiernej farbe</t>
  </si>
  <si>
    <t>1945828170</t>
  </si>
  <si>
    <t>210100-117</t>
  </si>
  <si>
    <t>SO 12. D+M Fresnel LED 6 farebné svietidlo RGBACL  Podrobný popis položky - pozri špecifikáciu v projekte</t>
  </si>
  <si>
    <t>1238336075</t>
  </si>
  <si>
    <t>210100-118</t>
  </si>
  <si>
    <t>D+M Orezávacie klapky k fresnelovému LED 6 farebnému svietidlu RGBACL  - musia byť v čiernej farbe</t>
  </si>
  <si>
    <t>475232170</t>
  </si>
  <si>
    <t>210100-119</t>
  </si>
  <si>
    <t>SO 13. D+M Kompaktný TV LED softluxový reflektor s uhlom vyžarovania 100°  Podrobný popis položky - pozri špecifikáciu v projekte</t>
  </si>
  <si>
    <t>-1780411432</t>
  </si>
  <si>
    <t>210100-120</t>
  </si>
  <si>
    <t>D+M Napájaci zdroj pre kompaktný TV LED softluxový reflektor s uhlom vyžarovania 100°</t>
  </si>
  <si>
    <t>-1601822887</t>
  </si>
  <si>
    <t>210100-121</t>
  </si>
  <si>
    <t>D+M 4- cestné orezávacie klapky pre kompaktný TV LED softluxový reflektor s uhlom vyžarovania 100°  - musia byť v čiernej farbe</t>
  </si>
  <si>
    <t>1837619862</t>
  </si>
  <si>
    <t>210100-122</t>
  </si>
  <si>
    <t>D+M Orezávacia mriežka - foldable Snapgrid 40° pre kompaktný TV LED softluxový reflektor s uhlom vyžarovanie 100°</t>
  </si>
  <si>
    <t>1485253534</t>
  </si>
  <si>
    <t>210100-023</t>
  </si>
  <si>
    <t>Rozptyľovací vak Snapbag pre kompaktný TV LED sofluxový reflektor s uhlom vyžarovania 100 st.</t>
  </si>
  <si>
    <t>-1818799901</t>
  </si>
  <si>
    <t>210100-024</t>
  </si>
  <si>
    <t>Kompaktný TV LED sofluxový reflektor s uhlom vyžarovania 30 st, svietivosť 14000 lx/1m</t>
  </si>
  <si>
    <t>1676057885</t>
  </si>
  <si>
    <t>" kompaktný TV LED sofluxový reflektor "  4</t>
  </si>
  <si>
    <t>" - uhol vyžarovania 30 st meniteľný s použitím optických difúzerov</t>
  </si>
  <si>
    <t>" - svietivosť 14000 lx/1m</t>
  </si>
  <si>
    <t>" - teplotra bielej farby v rozsahu 2700 K - 6500 K a stmievanie  od 0% po 100 % bez blikania</t>
  </si>
  <si>
    <t>" - index podania farieb min CRI 95</t>
  </si>
  <si>
    <t>" - svietidlo musí byť vodeodolné s ochranným krytom IP51 a odolnosťou voči prachu</t>
  </si>
  <si>
    <t>" - tichý chod, pasívne chladenie bez ventilátora</t>
  </si>
  <si>
    <t>210100-025</t>
  </si>
  <si>
    <t>Napájací zdroj pre kompaktný tV LED sofluxový reflektor s uhlom vyžarovania 30st</t>
  </si>
  <si>
    <t>-1297537993</t>
  </si>
  <si>
    <t>210100-026</t>
  </si>
  <si>
    <t>Optický difúzer 1/4 pre kompaktný TV LED sofluxový reflektor s uhlom vyžarovania 30 st</t>
  </si>
  <si>
    <t>1143662273</t>
  </si>
  <si>
    <t>210100-027</t>
  </si>
  <si>
    <t>D+M Optický difúzer 1/2 pre kompaktný TV LED softluxový reflektor s uhlom vyžarovania 30°</t>
  </si>
  <si>
    <t>-502937848</t>
  </si>
  <si>
    <t>210100-028</t>
  </si>
  <si>
    <t>D+M Optický difúzer 1/1 pre kompaktný TV LED softluxový reflektor s uhlom vyžarovania 30°</t>
  </si>
  <si>
    <t>-884633411</t>
  </si>
  <si>
    <t>210100-029</t>
  </si>
  <si>
    <t>SO 15. D+M Ultra tenký a ľahký softluxový reflektor   Podrobný popis položky - pozri špecifikáciu v projekte</t>
  </si>
  <si>
    <t>1769202449</t>
  </si>
  <si>
    <t>210100-130</t>
  </si>
  <si>
    <t>SO 16. D+M Asymetrické lineárne LED svietidlo  Podrobný popis položky - pozri špecifikáciu v projekte</t>
  </si>
  <si>
    <t>1099401708</t>
  </si>
  <si>
    <t>210100-131</t>
  </si>
  <si>
    <t>SO 17. D+M Rotačný LED profilovací reflektor  Podrobný popis položky - pozri špecifikáciu v projekte</t>
  </si>
  <si>
    <t>-1881838229</t>
  </si>
  <si>
    <t>210100-032</t>
  </si>
  <si>
    <t>SO 18. D+M LED kompaktný fresnel reflektor - set 3 kusov   Podrobný popis položky - pozri špecifikáciu v projekte</t>
  </si>
  <si>
    <t>1381766221</t>
  </si>
  <si>
    <t>210100-033</t>
  </si>
  <si>
    <t>SO 19. D+M Profesionálny statív pre svetelnú techniku  Podrobný popis položky - pozri špecifikáciu v projekte</t>
  </si>
  <si>
    <t>-1615097244</t>
  </si>
  <si>
    <t>210100-134</t>
  </si>
  <si>
    <t>SO 20. D+M LED video stena Podrobný popis položky - pozri špecifikáciu v projekte</t>
  </si>
  <si>
    <t>594606163</t>
  </si>
  <si>
    <t>210100-135</t>
  </si>
  <si>
    <t>D+M Prijímacia karta pre LED stenu</t>
  </si>
  <si>
    <t>-505114656</t>
  </si>
  <si>
    <t>210100-136</t>
  </si>
  <si>
    <t>D+M Video procesor pre LED stenu</t>
  </si>
  <si>
    <t>158095885</t>
  </si>
  <si>
    <t>210100-137</t>
  </si>
  <si>
    <t>D+M Signál distribútor pre LED stenu</t>
  </si>
  <si>
    <t>-1994792952</t>
  </si>
  <si>
    <t>210100-138</t>
  </si>
  <si>
    <t>D+M Prepojovacie káble pre LED stenu</t>
  </si>
  <si>
    <t>518995845</t>
  </si>
  <si>
    <t>210100-139</t>
  </si>
  <si>
    <t>D+M Optické káble pre LED stenu</t>
  </si>
  <si>
    <t>-1247839431</t>
  </si>
  <si>
    <t>210100-140</t>
  </si>
  <si>
    <t>D+M Montážny rám pre LED stenu</t>
  </si>
  <si>
    <t>387308854</t>
  </si>
  <si>
    <t>210100-141</t>
  </si>
  <si>
    <t>SO 21. D+M Media server Podrobný popis položky - pozri špecifikáciu v projekte</t>
  </si>
  <si>
    <t>2079468981</t>
  </si>
  <si>
    <t>210100001</t>
  </si>
  <si>
    <t>Montážne náklady</t>
  </si>
  <si>
    <t>1989008624</t>
  </si>
  <si>
    <t>210100002</t>
  </si>
  <si>
    <t>Zaškolenie obsluhy ( rozsah 64 hodín )</t>
  </si>
  <si>
    <t>-90432660</t>
  </si>
  <si>
    <t>210100003</t>
  </si>
  <si>
    <t>-1072328583</t>
  </si>
  <si>
    <t>-11988622</t>
  </si>
  <si>
    <t>21-M-3</t>
  </si>
  <si>
    <t>Rozvádzače a meranie spotreby</t>
  </si>
  <si>
    <t>033</t>
  </si>
  <si>
    <t>Rozvádazč RTVS1 - rozvodnica, Krytie IP 40 / IP 20, oceloplechová skriňa na povrch, rozmer 800x1500x150 mm</t>
  </si>
  <si>
    <t>-1727692701</t>
  </si>
  <si>
    <t>" rozvádzač RTVS 1 "  1</t>
  </si>
  <si>
    <t>" - hlavný istič 10 kA, B125A, 3F - 1ks</t>
  </si>
  <si>
    <t>" - prepäťová ochrana 4-pólová   - 1ks</t>
  </si>
  <si>
    <t>" - ističe IJ 10A/B - 15ks</t>
  </si>
  <si>
    <t>" - prúdové chrániče s nadprúdovou ochranou 2-pólové 16A/0,03A/B - 39 ks</t>
  </si>
  <si>
    <t>" - prúdové chrániče s nadprúdovou ochranou 2-pólové 10A/0,03A/C - 8 ks</t>
  </si>
  <si>
    <t>" - prúdové chrániče s nadprúdovou ochranou 2-pólové 10A/0,03A/B - 1 ks</t>
  </si>
  <si>
    <t>" - ističe IJ 10A/C- 25ks</t>
  </si>
  <si>
    <t>" - ističe IT 63A/B- 1ks</t>
  </si>
  <si>
    <t>" - prúdové chrániče s nadprúdovou ochranou 4-pólové 25A/0,03A/B - 1 ks</t>
  </si>
  <si>
    <t>" - ističe IT 25/B- 4ks</t>
  </si>
  <si>
    <t>" - ističe IT 40A/C- 1ks</t>
  </si>
  <si>
    <t>" - svorky RS 2,5 - 297 ks</t>
  </si>
  <si>
    <t>" - svorky RS 4 - 8 ks</t>
  </si>
  <si>
    <t>" - svorky RS 70 - 5 ks</t>
  </si>
  <si>
    <t>" - prepínač siete 1-0-2 63A, 400A</t>
  </si>
  <si>
    <t>208931542</t>
  </si>
  <si>
    <t>033.1</t>
  </si>
  <si>
    <t>Nová rozvodnica, krytie IP 40 / IP 00,  plastová skriňa na povrch, 300x600</t>
  </si>
  <si>
    <t>-2063209252</t>
  </si>
  <si>
    <t>" spínacia skrinka SS "  1</t>
  </si>
  <si>
    <t>" - vtpínač do 5A, 230V - 33 ks</t>
  </si>
  <si>
    <t>760595725</t>
  </si>
  <si>
    <t>033.2</t>
  </si>
  <si>
    <t>Meranie spotreby elektrickej energie v rozvádzači RH1</t>
  </si>
  <si>
    <t>473472344</t>
  </si>
  <si>
    <t>" meranie spotreby "   1</t>
  </si>
  <si>
    <t>" - Istič 3-pólový BA 160A - 1ks, prúdové meniče 150/5A - 3ks,</t>
  </si>
  <si>
    <t>" - prúdové meniče 150/5A - 3ks,</t>
  </si>
  <si>
    <t>" - elektromer polopriamy 200/5.A - 1ks</t>
  </si>
  <si>
    <t>1638052317</t>
  </si>
  <si>
    <t>-884410172</t>
  </si>
  <si>
    <t>SO01.03.1 - SO01.03.1  Rekonštrukcia priestorov na ul.J.M.Hurbana 6 - Vnútorné SLP rozvody časť STA - zmena č.1</t>
  </si>
  <si>
    <t xml:space="preserve">    22-M-STA - Montáže oznamovacích a zabezpečovacích zariadení - STA</t>
  </si>
  <si>
    <t>22-M-STA</t>
  </si>
  <si>
    <t>Montáže oznamovacích a zabezpečovacích zariadení - STA</t>
  </si>
  <si>
    <t>000001.1</t>
  </si>
  <si>
    <t>Programovanie SAT</t>
  </si>
  <si>
    <t>-1115002765</t>
  </si>
  <si>
    <t>000002.1</t>
  </si>
  <si>
    <t>Oživenie ,zapojenie a nastavenie systému do trvalej prevádzky</t>
  </si>
  <si>
    <t>901122603</t>
  </si>
  <si>
    <t>000003.1</t>
  </si>
  <si>
    <t>Zaškolenie obsluhujúceho personálu</t>
  </si>
  <si>
    <t>-184028462</t>
  </si>
  <si>
    <t>999400-006.1</t>
  </si>
  <si>
    <t>DVBT ANT P-18 DTT/G</t>
  </si>
  <si>
    <t>-508363005</t>
  </si>
  <si>
    <t>999400-007.1</t>
  </si>
  <si>
    <t>Parabola pre príjem z viacerých družíc</t>
  </si>
  <si>
    <t>84317453</t>
  </si>
  <si>
    <t>999400-008.1</t>
  </si>
  <si>
    <t>LNB konvertor Quatro</t>
  </si>
  <si>
    <t>-336123344</t>
  </si>
  <si>
    <t>999400-005.1</t>
  </si>
  <si>
    <t>Anténny stojan</t>
  </si>
  <si>
    <t>-1084160681</t>
  </si>
  <si>
    <t>999400-010.1</t>
  </si>
  <si>
    <t>Pomocný materiál (konektory, prepoj. Káble, atď)</t>
  </si>
  <si>
    <t>sada</t>
  </si>
  <si>
    <t>-314106809</t>
  </si>
  <si>
    <t>999400-011.1</t>
  </si>
  <si>
    <t>Satelitný a terestriálny prjímač</t>
  </si>
  <si>
    <t>-1476059588</t>
  </si>
  <si>
    <t>999400-012.1</t>
  </si>
  <si>
    <t>Zosilňovač, zlučovač, rozbočovače, napájací zdroj</t>
  </si>
  <si>
    <t>1511032247</t>
  </si>
  <si>
    <t>999400-013.1</t>
  </si>
  <si>
    <t>-1572718498</t>
  </si>
  <si>
    <t>999400-014.1</t>
  </si>
  <si>
    <t>QLED TV prijímač 55" + držiak</t>
  </si>
  <si>
    <t>685850298</t>
  </si>
  <si>
    <t>999400-003.1</t>
  </si>
  <si>
    <t>Pomocný inštalačný materiál(skrutky, clipy,..)</t>
  </si>
  <si>
    <t>1821119463</t>
  </si>
  <si>
    <t>210040701.1</t>
  </si>
  <si>
    <t>Drážka pre rúrku alebo kábel do D 29 mm s vysekaním,zamurovaním a začistením</t>
  </si>
  <si>
    <t>-1981675080</t>
  </si>
  <si>
    <t>210270802.1</t>
  </si>
  <si>
    <t>Označovací káblový štítok z PVC roz.5,5x11,5(25-35 znak.)</t>
  </si>
  <si>
    <t>1677646077</t>
  </si>
  <si>
    <t>999400-004.1</t>
  </si>
  <si>
    <t>Krabica KU 68 LA/1HF</t>
  </si>
  <si>
    <t>599880206</t>
  </si>
  <si>
    <t>220260541.1</t>
  </si>
  <si>
    <t>Rúrka Kopex D 16, montáž vrátane napoj.krabíc,vývodiek,pripevnená príchytkami na povrchu</t>
  </si>
  <si>
    <t>79205605</t>
  </si>
  <si>
    <t>999400-002.1</t>
  </si>
  <si>
    <t>Rúrka ohybná FXP 20</t>
  </si>
  <si>
    <t>-1672297480</t>
  </si>
  <si>
    <t>220261661.1</t>
  </si>
  <si>
    <t>Vyznačenie trasy vedenia podľa plánu</t>
  </si>
  <si>
    <t>895429603</t>
  </si>
  <si>
    <t>220280221.1</t>
  </si>
  <si>
    <t>Káble bytové SYKFY 5 x 2 x 0,5 uložené v rúrkach,lištách,bez odvieč.a zavieč.krabíc</t>
  </si>
  <si>
    <t>-1597059946</t>
  </si>
  <si>
    <t>999400-001.1</t>
  </si>
  <si>
    <t>Koaxiálny kábel</t>
  </si>
  <si>
    <t>-662273752</t>
  </si>
  <si>
    <t>220990001.1</t>
  </si>
  <si>
    <t>Pomocné práce</t>
  </si>
  <si>
    <t>904060265</t>
  </si>
  <si>
    <t>SO01.03.2 - SO01.03.2  Rekonštrukcia priestorov na ul.J.M.Hurbana 6 - Vnútorné SLP rozvody časť SKS - zmena č.1</t>
  </si>
  <si>
    <t xml:space="preserve">    22-M-SKS - Montáže oznamovacích a zabezpečovacích zariadení - SKS</t>
  </si>
  <si>
    <t>22-M-SKS</t>
  </si>
  <si>
    <t>Montáže oznamovacích a zabezpečovacích zariadení - SKS</t>
  </si>
  <si>
    <t>000023.2</t>
  </si>
  <si>
    <t>Montáž dátovej zásuvky</t>
  </si>
  <si>
    <t>-1536132766</t>
  </si>
  <si>
    <t>000024.2</t>
  </si>
  <si>
    <t>Montáž patch panela</t>
  </si>
  <si>
    <t>302763415</t>
  </si>
  <si>
    <t>000025.2</t>
  </si>
  <si>
    <t>Ukončenie a zapojenie FTP kábla v patch paneloch a zásuvkách</t>
  </si>
  <si>
    <t>-153559336</t>
  </si>
  <si>
    <t>000026.2</t>
  </si>
  <si>
    <t>Ťahanie kabeláže</t>
  </si>
  <si>
    <t>-1274554377</t>
  </si>
  <si>
    <t>000027.2</t>
  </si>
  <si>
    <t>Popisy zásuviek, patch panelov a káblov</t>
  </si>
  <si>
    <t>1790429571</t>
  </si>
  <si>
    <t>000028.2</t>
  </si>
  <si>
    <t>Montáž UPS</t>
  </si>
  <si>
    <t>369023620</t>
  </si>
  <si>
    <t>000030.2</t>
  </si>
  <si>
    <t>Montáž prípojných WIFI bodov</t>
  </si>
  <si>
    <t>-1783853306</t>
  </si>
  <si>
    <t>000031.2</t>
  </si>
  <si>
    <t>Certifikačné meranie portov kabelážneho systému cat 6E</t>
  </si>
  <si>
    <t>-862420699</t>
  </si>
  <si>
    <t>000033.2</t>
  </si>
  <si>
    <t>Revízia IS podľa platných predpisov a vyhlášok</t>
  </si>
  <si>
    <t>1145310660</t>
  </si>
  <si>
    <t>000034.2</t>
  </si>
  <si>
    <t>-611616308</t>
  </si>
  <si>
    <t>000035.2</t>
  </si>
  <si>
    <t>Zapojovanie inštalačných prvkov a koncových zariadení</t>
  </si>
  <si>
    <t>-781705439</t>
  </si>
  <si>
    <t>000036.2</t>
  </si>
  <si>
    <t>Oživenie a uvedenie zariadení do prevádzky</t>
  </si>
  <si>
    <t>-913000562</t>
  </si>
  <si>
    <t>999600-011.2</t>
  </si>
  <si>
    <t>UPS napr. typ Smart-UPS SMT - ininterruptible powe supply 1500 VA - SMT 1500I - lien interactive AVR, LCD display, 8 outputs, IEC C13, shutdown software</t>
  </si>
  <si>
    <t>-558023231</t>
  </si>
  <si>
    <t>999600-011.2a</t>
  </si>
  <si>
    <t>Battery-net Replacement Battery for UPS APC Smart-UPS SC 1500-2U Rackmount/Tower 12 V Lead Acid</t>
  </si>
  <si>
    <t>1252452759</t>
  </si>
  <si>
    <t>999600-027.2</t>
  </si>
  <si>
    <t>Štítok popisný na zásuvku, patch panel a kábel</t>
  </si>
  <si>
    <t>-666885331</t>
  </si>
  <si>
    <t>999600-014.2</t>
  </si>
  <si>
    <t>Panel 19", 8x 230V, prepaťová ochrana, 3m</t>
  </si>
  <si>
    <t>-154724494</t>
  </si>
  <si>
    <t>999600-015.2</t>
  </si>
  <si>
    <t>Polica 19" 1U, 550mm</t>
  </si>
  <si>
    <t>-817482590</t>
  </si>
  <si>
    <t>999600-016.2</t>
  </si>
  <si>
    <t>Panelový organizér káblov 19" 1U</t>
  </si>
  <si>
    <t>-932404898</t>
  </si>
  <si>
    <t>999600-017.2</t>
  </si>
  <si>
    <t>Uchytávacia sada pre 1 zariadenie /4 skrutky/</t>
  </si>
  <si>
    <t>1562630707</t>
  </si>
  <si>
    <t>999600-018.2</t>
  </si>
  <si>
    <t>Patch panel, Cat 6A, 24xRJ45/s, čierny, osadený s KEJ-C6A-S-10G</t>
  </si>
  <si>
    <t>-413397288</t>
  </si>
  <si>
    <t>999600-019.2</t>
  </si>
  <si>
    <t>Zásuvka Modulo 50 Cat 6A 24xRJ45/s podpovrchová osadená s KEJ-C6A-S-10G</t>
  </si>
  <si>
    <t>2054560311</t>
  </si>
  <si>
    <t>999600-025.1.2</t>
  </si>
  <si>
    <t>Bezdrôtový prístupový bod WIFI AP napr. CISCO AIR-CAP2802I-e-K9</t>
  </si>
  <si>
    <t>-582130891</t>
  </si>
  <si>
    <t>999600-028.2.2</t>
  </si>
  <si>
    <t>Patch kabel STP, Cat 6A, LSOH šdý 1,5 m</t>
  </si>
  <si>
    <t>42599726</t>
  </si>
  <si>
    <t>999600-029.2.2</t>
  </si>
  <si>
    <t>FO patch panel pre 12x DSC, výbava</t>
  </si>
  <si>
    <t>-336381791</t>
  </si>
  <si>
    <t>999600-032.2</t>
  </si>
  <si>
    <t>Repeater 485</t>
  </si>
  <si>
    <t>1756039002</t>
  </si>
  <si>
    <t>999600-033.2</t>
  </si>
  <si>
    <t>Stopný záves bežny</t>
  </si>
  <si>
    <t>-1896504152</t>
  </si>
  <si>
    <t>999600-034.2</t>
  </si>
  <si>
    <t>Zdrojová ústredňa 20A v plastovej krabici</t>
  </si>
  <si>
    <t>952790100</t>
  </si>
  <si>
    <t>999600-030.2</t>
  </si>
  <si>
    <t>-417464496</t>
  </si>
  <si>
    <t>999600-031.2</t>
  </si>
  <si>
    <t>385358123</t>
  </si>
  <si>
    <t>999600-035.2</t>
  </si>
  <si>
    <t>1486999063</t>
  </si>
  <si>
    <t>210040701.2</t>
  </si>
  <si>
    <t>1322504606</t>
  </si>
  <si>
    <t>210270802.2</t>
  </si>
  <si>
    <t>-1914795087</t>
  </si>
  <si>
    <t>999600-004.2</t>
  </si>
  <si>
    <t>Spojovací káblový materiál</t>
  </si>
  <si>
    <t>-944815529</t>
  </si>
  <si>
    <t>999600-026.2</t>
  </si>
  <si>
    <t>Krabica pod omietku</t>
  </si>
  <si>
    <t>-1558555573</t>
  </si>
  <si>
    <t>999600-001.2</t>
  </si>
  <si>
    <t>Krabica  KU 68</t>
  </si>
  <si>
    <t>623999656</t>
  </si>
  <si>
    <t>220260731.2</t>
  </si>
  <si>
    <t>Žľab káblový PVC, montáž na vopred pripravené upevňovacie body včítane zakrytovania</t>
  </si>
  <si>
    <t>-517357236</t>
  </si>
  <si>
    <t>999600-002.2</t>
  </si>
  <si>
    <t>Žľab kábelový   100x100 mm, žľab s krytom</t>
  </si>
  <si>
    <t>1628434575</t>
  </si>
  <si>
    <t>999600-005.2</t>
  </si>
  <si>
    <t>Žľab kábelový  50x100 mm, žľab s krytom</t>
  </si>
  <si>
    <t>817453995</t>
  </si>
  <si>
    <t>220261661.2</t>
  </si>
  <si>
    <t>900292977</t>
  </si>
  <si>
    <t>220280221.2</t>
  </si>
  <si>
    <t>-1602568645</t>
  </si>
  <si>
    <t>999600-020.2</t>
  </si>
  <si>
    <t>Kábel STP 4x2xAWG23, Cat 6A , 550 MHz, LSOH, Euroclass B2ca - s1, d1, a1, 500 m na bubnoch</t>
  </si>
  <si>
    <t>1061533566</t>
  </si>
  <si>
    <t>1210834989</t>
  </si>
  <si>
    <t>341610-099.1</t>
  </si>
  <si>
    <t>Kábel medený bezhalogenový 1-CXKE-V-O 2x1,5 mm2</t>
  </si>
  <si>
    <t>-328611655</t>
  </si>
  <si>
    <t>999600-003.2</t>
  </si>
  <si>
    <t>263597172</t>
  </si>
  <si>
    <t>220300001.2</t>
  </si>
  <si>
    <t>Zhotovenie koncovej káblovej formy na jednom konci,do dĺžky 0,5 m,na kábli do 5 x 2</t>
  </si>
  <si>
    <t>1724418111</t>
  </si>
  <si>
    <t>220300699.2</t>
  </si>
  <si>
    <t>Utesnenie otvorov protipožiarnym tmelom</t>
  </si>
  <si>
    <t>-1935451100</t>
  </si>
  <si>
    <t>999600-006.2</t>
  </si>
  <si>
    <t>Protipožiarny tmel</t>
  </si>
  <si>
    <t>l</t>
  </si>
  <si>
    <t>1396885849</t>
  </si>
  <si>
    <t>SO01.03.3 - SO01.03.3  Rekonštrukcia priestorov na ul.J.M.Hurbana 6 - Vnútorné SLP rozvody časť KMS - zmena č.1</t>
  </si>
  <si>
    <t xml:space="preserve">    22-M-KMS - Montáže oznamovacích a zabezpečovacích zariadení - KMS</t>
  </si>
  <si>
    <t>22-M-KMS</t>
  </si>
  <si>
    <t>Montáže oznamovacích a zabezpečovacích zariadení - KMS</t>
  </si>
  <si>
    <t>000009.3</t>
  </si>
  <si>
    <t>Montáž a zapojenie statických kamier vnútorných</t>
  </si>
  <si>
    <t>-1311787549</t>
  </si>
  <si>
    <t>000010.3</t>
  </si>
  <si>
    <t>Montáž servera a diskového pola</t>
  </si>
  <si>
    <t>1749387025</t>
  </si>
  <si>
    <t>000012.3</t>
  </si>
  <si>
    <t>Montáž a zapojenie   monitorovacieho pracoviska obsluhy</t>
  </si>
  <si>
    <t>1809470477</t>
  </si>
  <si>
    <t>000014.3</t>
  </si>
  <si>
    <t>Oživenie a nastavenie systému</t>
  </si>
  <si>
    <t>-1190357767</t>
  </si>
  <si>
    <t>000015.3</t>
  </si>
  <si>
    <t>Revízia KMS podľa platných predpisov a vyhlášok</t>
  </si>
  <si>
    <t>1466206445</t>
  </si>
  <si>
    <t>000016.3</t>
  </si>
  <si>
    <t>1927580680</t>
  </si>
  <si>
    <t>999500-001.3</t>
  </si>
  <si>
    <t>4K; 12MP  H.265/H264+/MPEG-480M výstupný dátový tok 80 Mbps, výstupný dátový tok 256Mbps, rozlíšenie max.12MP, 8 IP kamery, HDMI &amp; VGA video out,1 × USB 2.0 and 1 × USB 3.0, 2 SATA interface, alarm I/O: 4/1, 380mm chassis, 8 PoE ports,2X SATA HDD do 8TB,</t>
  </si>
  <si>
    <t>-863919482</t>
  </si>
  <si>
    <t>999500-002.3</t>
  </si>
  <si>
    <t>Interný 3,5" pevný disk, Kapacita 2 TB, 7200 rpm, SATAIII/600, SATAII/300, 64 MB cache,  AV edícia vhodná pre CCTV,  MTBF 1 milión hodin, vhodné pre 24x7 prevádzku,nízká spotreba energie a prevádzková teplota.</t>
  </si>
  <si>
    <t>-838283993</t>
  </si>
  <si>
    <t>999500-003.3</t>
  </si>
  <si>
    <t>6MP Dome kamera@20fps, 1/2 9" Progressice Scan CMOS, Color 0,01 lux, 120 dB True WDR, H265+/MJPEG EXIR,up to 30m, IP67, IK10,, Fixed Lens, DC12V+PoE, HIK Connect cloud service</t>
  </si>
  <si>
    <t>-1396578093</t>
  </si>
  <si>
    <t>999500-004.3</t>
  </si>
  <si>
    <t>Adaptér pre kamery na inštaláciu na povrch, určený pre kamery série EBCS-DMIP2000AIR/3000AIR/3000IR-E, materiál hliník, farba biela, nosnosť 1kg D 110x33,5mm, -40 st.C--60 st.C</t>
  </si>
  <si>
    <t>1338921515</t>
  </si>
  <si>
    <t>210040701.3</t>
  </si>
  <si>
    <t>-706966300</t>
  </si>
  <si>
    <t>210270802.3</t>
  </si>
  <si>
    <t>-1381598048</t>
  </si>
  <si>
    <t>999500-008.3</t>
  </si>
  <si>
    <t>-1508094205</t>
  </si>
  <si>
    <t>220260541.3</t>
  </si>
  <si>
    <t>122372015</t>
  </si>
  <si>
    <t>999500-007.3</t>
  </si>
  <si>
    <t>154833987</t>
  </si>
  <si>
    <t>220261661.3</t>
  </si>
  <si>
    <t>-550866561</t>
  </si>
  <si>
    <t>220280221.3</t>
  </si>
  <si>
    <t>-146744633</t>
  </si>
  <si>
    <t>Pol500-006.3</t>
  </si>
  <si>
    <t>20321912</t>
  </si>
  <si>
    <t>220300699.3</t>
  </si>
  <si>
    <t>-960383111</t>
  </si>
  <si>
    <t>999500-009.3</t>
  </si>
  <si>
    <t>-980264731</t>
  </si>
  <si>
    <t>SO01.03.4 - SO01.03.4  Rekonštrukcia priestorov na ul.J.M.Hurbana 6 - Vnútorné SLP rozvody časť EPS - zmena č.1</t>
  </si>
  <si>
    <t xml:space="preserve">    22-M-EPS - Montáže oznamovacích a zabezpečovacích zariadení - EPS</t>
  </si>
  <si>
    <t>22-M-EPS</t>
  </si>
  <si>
    <t>Montáže oznamovacích a zabezpečovacích zariadení - EPS</t>
  </si>
  <si>
    <t>210040701.4</t>
  </si>
  <si>
    <t>1595962600</t>
  </si>
  <si>
    <t>210191019.4</t>
  </si>
  <si>
    <t>Montáž GSM komunikátora, programovanie</t>
  </si>
  <si>
    <t>-2010294385</t>
  </si>
  <si>
    <t>999300-002.4</t>
  </si>
  <si>
    <t>GSM komunikátor</t>
  </si>
  <si>
    <t>-810898913</t>
  </si>
  <si>
    <t>220260541.4</t>
  </si>
  <si>
    <t>1439670328</t>
  </si>
  <si>
    <t>999300-010.4</t>
  </si>
  <si>
    <t>Rúrka inštalačná tuhá PVC 1516 bezhalogénová</t>
  </si>
  <si>
    <t>-800565555</t>
  </si>
  <si>
    <t>220261661.4</t>
  </si>
  <si>
    <t>-1290871647</t>
  </si>
  <si>
    <t>220280221.4</t>
  </si>
  <si>
    <t>1294053480</t>
  </si>
  <si>
    <t>999300-011.4</t>
  </si>
  <si>
    <t>Nehorľavý kábel J-H/St/H-R 1x2x0,8</t>
  </si>
  <si>
    <t>-1735131721</t>
  </si>
  <si>
    <t>999300-012.4</t>
  </si>
  <si>
    <t>N2XH 2x1,5 FE180/PS90 B2s 1D0</t>
  </si>
  <si>
    <t>769904085</t>
  </si>
  <si>
    <t>220300001.4</t>
  </si>
  <si>
    <t>Zhotovenie koncovej káblovej formy na jednom konci, do dĺžky 0,5 m,na kábli do 5 x 2 mm</t>
  </si>
  <si>
    <t>555335475</t>
  </si>
  <si>
    <t>220300699.4</t>
  </si>
  <si>
    <t>-243137179</t>
  </si>
  <si>
    <t>999300-013.4</t>
  </si>
  <si>
    <t>Protipožiarna príchytka</t>
  </si>
  <si>
    <t>-254412364</t>
  </si>
  <si>
    <t>999300-014.4</t>
  </si>
  <si>
    <t>951192982</t>
  </si>
  <si>
    <t>220330111.4</t>
  </si>
  <si>
    <t>Zariadenie EPS, montáž zásuvky automatického hlásiča, zapojenie, preskúšanie na omietku</t>
  </si>
  <si>
    <t>-1004644716</t>
  </si>
  <si>
    <t>999300-006.4</t>
  </si>
  <si>
    <t>Základňa pre hlásiče</t>
  </si>
  <si>
    <t>-421393813</t>
  </si>
  <si>
    <t>220330166.4</t>
  </si>
  <si>
    <t>EPS, montáž poplachovej sirény, zapojenie, preskúšanie</t>
  </si>
  <si>
    <t>530565850</t>
  </si>
  <si>
    <t>999300-009.4</t>
  </si>
  <si>
    <t>Konvenčná požiarna siréna</t>
  </si>
  <si>
    <t>-1974111401</t>
  </si>
  <si>
    <t>220330191.4</t>
  </si>
  <si>
    <t>Meranie kontinuity,izolačného stavu a odporu 1 slučky(vedenia)od jedného signaliz.prvku k druhému</t>
  </si>
  <si>
    <t>-1618211417</t>
  </si>
  <si>
    <t>220330351.4</t>
  </si>
  <si>
    <t>Montáž požiarneho hlásiča</t>
  </si>
  <si>
    <t>1642445102</t>
  </si>
  <si>
    <t>999300-004.4</t>
  </si>
  <si>
    <t>Optický konvenčný hlásič</t>
  </si>
  <si>
    <t>55057887</t>
  </si>
  <si>
    <t>999300-005.4</t>
  </si>
  <si>
    <t>Teplotný konvenčný hlásič</t>
  </si>
  <si>
    <t>-58701833</t>
  </si>
  <si>
    <t>220330401.4</t>
  </si>
  <si>
    <t>Revízia požiarneho hlásiča FPK 5, vybratie,očistenie,odmeranie,preskúšanie funkcií,zmontovanie</t>
  </si>
  <si>
    <t>-924902186</t>
  </si>
  <si>
    <t>220330726.4</t>
  </si>
  <si>
    <t>Montáž požiarnej ústredne , zapojenie</t>
  </si>
  <si>
    <t>1291988107</t>
  </si>
  <si>
    <t>999300-001.4</t>
  </si>
  <si>
    <t>Konvenčná požiarna ústredňa , 2 konvenčné zóny , 2 krát strážený výstup, 1 slučka pre sirény, povrchová montáž</t>
  </si>
  <si>
    <t>-1769916136</t>
  </si>
  <si>
    <t>220330731.1.4</t>
  </si>
  <si>
    <t>Uvedenie systému požiarnej ústredne do trvalej prevádzky, zaškolenie obsluhy</t>
  </si>
  <si>
    <t>81761788</t>
  </si>
  <si>
    <t>220330751.1.4</t>
  </si>
  <si>
    <t>Revízia požiarnej ústredne, očistenie, kontrola stavu, premeranie, revízna správa</t>
  </si>
  <si>
    <t>1861412883</t>
  </si>
  <si>
    <t>220330791.4</t>
  </si>
  <si>
    <t>Revízia signálneho svietidla MHY 104, očistenie od povrchu a vnútra svietidla, kontrola vodičov</t>
  </si>
  <si>
    <t>-1546267704</t>
  </si>
  <si>
    <t>220410571.4</t>
  </si>
  <si>
    <t>Montáž galvanického článku S2 akumulátorovej batérie,postavenie,pripojenie,ochrana svoriek</t>
  </si>
  <si>
    <t>440807249</t>
  </si>
  <si>
    <t>999300-003.4</t>
  </si>
  <si>
    <t>Akumulátor 12V/10Ah</t>
  </si>
  <si>
    <t>-1136290260</t>
  </si>
  <si>
    <t>757190101.4</t>
  </si>
  <si>
    <t>Montáž tlačidlového hlásiča na omietku</t>
  </si>
  <si>
    <t>-1562769446</t>
  </si>
  <si>
    <t>757190111.4</t>
  </si>
  <si>
    <t>Montáž zásuvky hlásiča na omietku</t>
  </si>
  <si>
    <t>1770571290</t>
  </si>
  <si>
    <t>999300-007.4</t>
  </si>
  <si>
    <t>Tlačidlový hlásič typ A, priamy</t>
  </si>
  <si>
    <t>-690851591</t>
  </si>
  <si>
    <t>999300-008.4</t>
  </si>
  <si>
    <t>Krabica KU 68</t>
  </si>
  <si>
    <t>1760956395</t>
  </si>
  <si>
    <t>922220000.4</t>
  </si>
  <si>
    <t>Montáž popisného štítku</t>
  </si>
  <si>
    <t>508017705</t>
  </si>
  <si>
    <t>SO01.03.5 - SO01.03.5  Rekonštrukcia priestorov na ul.J.M.Hurbana 6 - Vnútorné SLP rozvody časť EZS - zmena č.1</t>
  </si>
  <si>
    <t xml:space="preserve">    22-M-EZS - Montáže oznamovacích a zabezpečovacích zariadení - EZS</t>
  </si>
  <si>
    <t>22-M-EZS</t>
  </si>
  <si>
    <t>Montáže oznamovacích a zabezpečovacích zariadení - EZS</t>
  </si>
  <si>
    <t>210040701.5</t>
  </si>
  <si>
    <t>857226770</t>
  </si>
  <si>
    <t>210270802.5</t>
  </si>
  <si>
    <t>1272012862</t>
  </si>
  <si>
    <t>220260541.5</t>
  </si>
  <si>
    <t>1511103177</t>
  </si>
  <si>
    <t>999200-009.5</t>
  </si>
  <si>
    <t>-437597785</t>
  </si>
  <si>
    <t>220261661.5</t>
  </si>
  <si>
    <t>-1437365474</t>
  </si>
  <si>
    <t>220280221.5</t>
  </si>
  <si>
    <t>-152360613</t>
  </si>
  <si>
    <t>999200-010.5</t>
  </si>
  <si>
    <t>Kábel pre snímače 3x2x0,8</t>
  </si>
  <si>
    <t>745643672</t>
  </si>
  <si>
    <t>999200-011.5</t>
  </si>
  <si>
    <t>1826351227</t>
  </si>
  <si>
    <t>999200-012.5</t>
  </si>
  <si>
    <t>2014450562</t>
  </si>
  <si>
    <t>220300699.5</t>
  </si>
  <si>
    <t>-1475430468</t>
  </si>
  <si>
    <t>999200-013.5</t>
  </si>
  <si>
    <t>1863915971</t>
  </si>
  <si>
    <t>999200-014.5</t>
  </si>
  <si>
    <t>-320615217</t>
  </si>
  <si>
    <t>220320901.5</t>
  </si>
  <si>
    <t>El.zabezpeč.a stráž.zariadenie PZL</t>
  </si>
  <si>
    <t>-460510904</t>
  </si>
  <si>
    <t>999200-001.5</t>
  </si>
  <si>
    <t>Ústredňa EZS, 16 zónová, základná doska</t>
  </si>
  <si>
    <t>-585122325</t>
  </si>
  <si>
    <t>220321401.5</t>
  </si>
  <si>
    <t>Elektrické zabezpečovacie a strážiace zariadenie,montáž signalizačných prvkov,spínacieho obvodu</t>
  </si>
  <si>
    <t>-1391722138</t>
  </si>
  <si>
    <t>999200-005.5</t>
  </si>
  <si>
    <t>Duálny PIR detektor</t>
  </si>
  <si>
    <t>2010035275</t>
  </si>
  <si>
    <t>999200-006.5</t>
  </si>
  <si>
    <t>Vnútorná siréna</t>
  </si>
  <si>
    <t>-1811927484</t>
  </si>
  <si>
    <t>220321751.5</t>
  </si>
  <si>
    <t>Montáž pasívneho snímača MAP 102,upevnenie,zapojenie káblov,nastavenie a smerovanie</t>
  </si>
  <si>
    <t>1652106596</t>
  </si>
  <si>
    <t>999200-007.5</t>
  </si>
  <si>
    <t>Povrchový magnetický kontakt</t>
  </si>
  <si>
    <t>-1739116654</t>
  </si>
  <si>
    <t>220330167.5</t>
  </si>
  <si>
    <t>-473690341</t>
  </si>
  <si>
    <t>999200-008.5</t>
  </si>
  <si>
    <t>1995829888</t>
  </si>
  <si>
    <t>220330169.5</t>
  </si>
  <si>
    <t>EPS, montáž zvukových indikátorov, zapojenie, preskúšanie</t>
  </si>
  <si>
    <t>-964102087</t>
  </si>
  <si>
    <t>220330712.5</t>
  </si>
  <si>
    <t>Montáž ovládacej jednotky MHU 402,pripojenie,nastavenie,oživenie,preskúšanie</t>
  </si>
  <si>
    <t>856051608</t>
  </si>
  <si>
    <t>999200-003.5</t>
  </si>
  <si>
    <t>Kovová skrinka s transformátorom</t>
  </si>
  <si>
    <t>582557042</t>
  </si>
  <si>
    <t>999200-004.5</t>
  </si>
  <si>
    <t>LCD klávesnica, 2x16 znakov</t>
  </si>
  <si>
    <t>-1666304549</t>
  </si>
  <si>
    <t>220330731.5</t>
  </si>
  <si>
    <t>Uvedenie systému  ústredne do trvalej prevádzky,východisková revízia, zaškolenie obsluhy</t>
  </si>
  <si>
    <t>1916186352</t>
  </si>
  <si>
    <t>220410571.5</t>
  </si>
  <si>
    <t>-1872810338</t>
  </si>
  <si>
    <t>999200-002.5</t>
  </si>
  <si>
    <t>Akumulátor 12V/17Ah</t>
  </si>
  <si>
    <t>-139273216</t>
  </si>
  <si>
    <t>SO01.04 - SO01.04  Rekonštrukcia priestorov na ul.J.M.Hurbana 6 - Vzduchotechnika a klimatizácia - zmena č.1</t>
  </si>
  <si>
    <t>769 - Montáže vzduchotechnických zariadení</t>
  </si>
  <si>
    <t xml:space="preserve">    769-1 - VZT zariadenie č.1 - vetranie štúdií, réžií, strižne a školiacej mistnosti</t>
  </si>
  <si>
    <t xml:space="preserve">    769-2 - VZT zariadenie č.2 - klimatizácia kancelárií</t>
  </si>
  <si>
    <t xml:space="preserve">    769-3 - VZT zariadenie č.3 - klimatizácia serverovne</t>
  </si>
  <si>
    <t xml:space="preserve">    769-4 - VZT zariadenie č.4 - vetranie toaliet</t>
  </si>
  <si>
    <t>769001-001</t>
  </si>
  <si>
    <t>Montáž vzduchotechnických zariadení č.1-4</t>
  </si>
  <si>
    <t>-1782960403</t>
  </si>
  <si>
    <t>769001-002</t>
  </si>
  <si>
    <t>Montážny materiál vzduchotechnických zariadení č.1-4 - montáž</t>
  </si>
  <si>
    <t>-1826577849</t>
  </si>
  <si>
    <t>7690-001</t>
  </si>
  <si>
    <t>Montážny materiál vzduchotechnických zariadení č.1-4 - dodávka</t>
  </si>
  <si>
    <t>-668098604</t>
  </si>
  <si>
    <t>769001-003</t>
  </si>
  <si>
    <t>Podiel pridružených výkonov a murárske výpomoci</t>
  </si>
  <si>
    <t>-2088378381</t>
  </si>
  <si>
    <t>769001-004</t>
  </si>
  <si>
    <t>Triedenie a úprava zariadení</t>
  </si>
  <si>
    <t>-1853715735</t>
  </si>
  <si>
    <t>769001-005</t>
  </si>
  <si>
    <t>Komplexné skúšky a zaregulovanie</t>
  </si>
  <si>
    <t>71104055</t>
  </si>
  <si>
    <t>769001-006</t>
  </si>
  <si>
    <t>Náklady zariadenia staveniska</t>
  </si>
  <si>
    <t>1987945926</t>
  </si>
  <si>
    <t>998769203</t>
  </si>
  <si>
    <t>Presun hmôt pre montáž vzduchotechnických zariadení v stavbe (objekte) výšky nad 7 do 24 m</t>
  </si>
  <si>
    <t>-1842364405</t>
  </si>
  <si>
    <t>998769291</t>
  </si>
  <si>
    <t>Príplatok za zväčšený presun vzduchotechnických zariadení nad vymedzenú najväčšiu dopravnú vzdialenosť po stavenisku do 1 km</t>
  </si>
  <si>
    <t>862521788</t>
  </si>
  <si>
    <t>769-1</t>
  </si>
  <si>
    <t>VZT zariadenie č.1 - vetranie štúdií, réžií, strižne a školiacej mistnosti</t>
  </si>
  <si>
    <t>7691-001</t>
  </si>
  <si>
    <t>VZT jednotka (napr. Vortice CVEU 070)</t>
  </si>
  <si>
    <t>18048081</t>
  </si>
  <si>
    <t>" špecifikácia jednotky "  1</t>
  </si>
  <si>
    <t>" - vonkajšie prevedenie Ecodesign ErP 2018 bez MaR</t>
  </si>
  <si>
    <t>" - prívod uzatváracia klapka 0-10V, filter ePM1 65%</t>
  </si>
  <si>
    <t>" - rotačný rekuperátor účinnosť min 79%</t>
  </si>
  <si>
    <t>" - cirkulačná klapka 0-10V</t>
  </si>
  <si>
    <t>" - prívodný ventilátor voľnobežný 6200 m3/hod/ext 600 Pa, 400 V, 3,45 kW, EC motor</t>
  </si>
  <si>
    <t>" - odvod filter ePM1 65%</t>
  </si>
  <si>
    <t>" - odvodný ventilátor voľnobežný 6200 m3/hod/ext 400 Pa, 400 V, 2,90 kW, EC motor</t>
  </si>
  <si>
    <t>" - uzatváracia klapka so servom 0-10V</t>
  </si>
  <si>
    <t>7691-002</t>
  </si>
  <si>
    <t>Kondenzačná jednotka 10kW/príkon 2.5kW, s predplneným chladivom R32 na 30m Cu potrubia  (napr. Panasonic U-100PZH2E5)</t>
  </si>
  <si>
    <t>1235766633</t>
  </si>
  <si>
    <t>7691-003</t>
  </si>
  <si>
    <t>-557416072</t>
  </si>
  <si>
    <t>7691-004</t>
  </si>
  <si>
    <t>Kondenzačná jednotka 7.1kW/príkon 1.9kW, s predplneným chladivom R32 na 30m Cu potrubia Panasonic U-71PZH2E5</t>
  </si>
  <si>
    <t>2110135774</t>
  </si>
  <si>
    <t>7691-005</t>
  </si>
  <si>
    <t>Komunikačný podul pre ovládanie kondenzačnej jednotky riad. signálom 0-10V (napr.Ahu-Kit PAW-280PAH2M_</t>
  </si>
  <si>
    <t>1025997582</t>
  </si>
  <si>
    <t>7691-031</t>
  </si>
  <si>
    <t>Izolované Cu potrubie 3/8" x 5/8" + komunikačný kábel</t>
  </si>
  <si>
    <t>bm</t>
  </si>
  <si>
    <t>-813807690</t>
  </si>
  <si>
    <t>7691-007</t>
  </si>
  <si>
    <t>Elektrický ohrievač do potrubia, rozmer 400x200 / 6kW/3x400V, so vstavanou reguláciou pre ovládanie riad. signálom 0-10V (napr. Salda EKS NIS 40x20/6/PTC )</t>
  </si>
  <si>
    <t>1466108734</t>
  </si>
  <si>
    <t>7691-008</t>
  </si>
  <si>
    <t>DX chladič do potrubia, rozmer 700x400/3-radový/ výkon 10kW, s eliminátorom kvapiek, Chladivo R32 (napr. VEAB PGDX 700x400-3-2.5 + eliminátor kvapiek)</t>
  </si>
  <si>
    <t>1588222857</t>
  </si>
  <si>
    <t>7691-009</t>
  </si>
  <si>
    <t>1839107057</t>
  </si>
  <si>
    <t>7691-010</t>
  </si>
  <si>
    <t>113521058</t>
  </si>
  <si>
    <t>7691-011</t>
  </si>
  <si>
    <t>-1196678541</t>
  </si>
  <si>
    <t>7691-012</t>
  </si>
  <si>
    <t>DX chladič do potrubia, rozmer 600x350/3-radový/ výkon 10kW, s eliminátorom kvapiek, Chladivo R32 (napr. VEAB PGDX 600x350-3-2.5 + eliminátor kvapiek)</t>
  </si>
  <si>
    <t>1582269400</t>
  </si>
  <si>
    <t>7691-013</t>
  </si>
  <si>
    <t>Elektrický ohrievač do kruhového potrubia d=200mm/ 0.9kW/230V  so vstavanou reguláciou pre ovládanie riad. signálom 0-10V (napr.Salda EKA-NIS-200-0.9-1f-PTC )</t>
  </si>
  <si>
    <t>-701831081</t>
  </si>
  <si>
    <t>7691-014</t>
  </si>
  <si>
    <t>Elektrický ohrievač do kruhového potrubia d=160mm/ 0.9kW/230V  so vstavanou reguláciou pre ovládanie riad. signálom 0-10V (napr.Salda EKA-NIS-160-0.9-1f-PTC )</t>
  </si>
  <si>
    <t>-2019022301</t>
  </si>
  <si>
    <t>7691-065</t>
  </si>
  <si>
    <t>Tlmič hluku-kulisa 300x1000/šírka 200mm so zvýšeným útlmom v pásme nízkych frekvencii, celkový požadovaný útlm v zmysle výpočtu útlmu v technickej správe (napr. TROX MKA230 / 400X1000 )</t>
  </si>
  <si>
    <t>1404322444</t>
  </si>
  <si>
    <t>7691-066</t>
  </si>
  <si>
    <t>Tlmič hluku-kulisa 400x1000/šírka 230mm so zvýšeným útlmom v pásme nízkych frekvencii, celkový požadovaný útlm v zmysle výpočtu útlmu v technickej správe (napr. TROX MKA230 / 300X1000 )</t>
  </si>
  <si>
    <t>1200908132</t>
  </si>
  <si>
    <t>7691-017</t>
  </si>
  <si>
    <t>Tlmič hluku-kulisa 300x1000/šírka 230mm so zvýšeným útlmom v pásme nízkych frekvencii, celkový požadovaný útlm v zmysle výpočtu útlmu v technickej správe (napr.TROX MKA230 / 500X1000 )</t>
  </si>
  <si>
    <t>1010007765</t>
  </si>
  <si>
    <t>7691-018</t>
  </si>
  <si>
    <t>Tlmič hluku-kulisa 500x1000/šírka 230mm so zvýšeným útlmom v pásme nízkych frekvencii, celkový požadovaný útlm v zmysle výpočtu útlmu v technickej správe (napr.TROX MKA230 / 500X1000 )</t>
  </si>
  <si>
    <t>-1140888907</t>
  </si>
  <si>
    <t>7691-067</t>
  </si>
  <si>
    <t>Tlmič hluku-kulisa 200x1000/šírka 100mm so zvýšeným útlmom v pásme nízkych frekvencii, celkový požadovaný útlm v zmysle výpočtu útlmu v technickej správe (napr.TROX MKA230 / 500X1000 )</t>
  </si>
  <si>
    <t>1165861700</t>
  </si>
  <si>
    <t>7691-068</t>
  </si>
  <si>
    <t>Výustka 500x150, 1-radová, z hliníkových profilov s eloxovaným povrchom bez regulácie (napr.Systemair NOVA-A-1-500x150-H)</t>
  </si>
  <si>
    <t>-1488571345</t>
  </si>
  <si>
    <t>7691-021</t>
  </si>
  <si>
    <t>Výustka 600x200, 2-radová z  hliníkových profilov s eloxovaným povrchom bez regulácie (napr.Systemair NOVA-A-2-600x200-H)</t>
  </si>
  <si>
    <t>1273818143</t>
  </si>
  <si>
    <t>7691-022</t>
  </si>
  <si>
    <t>Výustka 600x200 mm, 2-radová z hliníkových profilov s elox. povrchom bez regulácie, farba čierna (napr.Systemair NOVA-A-2-600x200-H-RAL 9005)</t>
  </si>
  <si>
    <t>-1314945594</t>
  </si>
  <si>
    <t>7691-023</t>
  </si>
  <si>
    <t>Vírivá výustková krabica s nastaviteľnými lamelami pre odvod vzduchu 400x400, pripojenie zboku-200mm (napr.Systemair VVKR-Q-O-400x16-H)</t>
  </si>
  <si>
    <t>204869727</t>
  </si>
  <si>
    <t>7691-099</t>
  </si>
  <si>
    <t>Regulátor konštantného prietoku do kruhového prietoku, ručne nastaviteľný, mechanický (napr. Systemair NOTUS-R-160-MO)</t>
  </si>
  <si>
    <t>780437385</t>
  </si>
  <si>
    <t>7691-024</t>
  </si>
  <si>
    <t>Vírivá výustková krabica s nastaviteľnými lamelami pre odvod vzduchu 300x300, pripojenie zboku-160mm(napr. Systemair VVKR-Q-P-300x8-H)</t>
  </si>
  <si>
    <t>-1936709971</t>
  </si>
  <si>
    <t>7691-026</t>
  </si>
  <si>
    <t>Textilná výustka: tvar kruhový, rozmer 400mm, celková dĺžka 7300mm, prietok 1000m3/h, tlaková strata 80, max 20dB(A) (napr. PTD-C 400/7300 FB/PMS-2/WH)</t>
  </si>
  <si>
    <t>-760740844</t>
  </si>
  <si>
    <t>7691-027</t>
  </si>
  <si>
    <t>Protidažďová žalúzia: rozmer 600x1250 so sitom (napr. PZALS-600x1250 )</t>
  </si>
  <si>
    <t>2142150990</t>
  </si>
  <si>
    <t>7691-070</t>
  </si>
  <si>
    <t>Tanierový ventil kovový d=125 mm (napr. Systemair EFF-125-SW)</t>
  </si>
  <si>
    <t>1028475522</t>
  </si>
  <si>
    <t>7691-080</t>
  </si>
  <si>
    <t>Regulačná klapka 200x200 ručná s eretáciou (napr. RK-300-200-R)</t>
  </si>
  <si>
    <t>-1867925345</t>
  </si>
  <si>
    <t>7691-081</t>
  </si>
  <si>
    <t>Regulačná klapka 400x200 ručná s eretáciou (napr. RK-400-200-R)</t>
  </si>
  <si>
    <t>-675930884</t>
  </si>
  <si>
    <t>7691-082</t>
  </si>
  <si>
    <t>Regulačná klapka 300x200 ručná s eretáciou (napr. RK-300-200-R)</t>
  </si>
  <si>
    <t>-2120064739</t>
  </si>
  <si>
    <t>7691-083</t>
  </si>
  <si>
    <t>Regulačná klapka kruhová  125 mm ručná s eretáciou (napr. Tune-R-125-B)</t>
  </si>
  <si>
    <t>1916645156</t>
  </si>
  <si>
    <t>7691-090</t>
  </si>
  <si>
    <t>1557815277</t>
  </si>
  <si>
    <t>7691-028</t>
  </si>
  <si>
    <t>Regulátor konštantného prietoku so servopohonom 24V: rozmer 200x200, ovládaný externým signálom 0-10V, s plynulo nastaviteľným min a max prietokom (napr. TROX TVJ/200X200 )</t>
  </si>
  <si>
    <t>-204322881</t>
  </si>
  <si>
    <t>7691-097</t>
  </si>
  <si>
    <t>-760568322</t>
  </si>
  <si>
    <t>7691-029</t>
  </si>
  <si>
    <t>Regulátor konštantného prietoku  so servopohonom 24V: rozmer 500x200, ovládaný externým signálom 0-10V, s plynulo nastaviteľným min a max prietokom TROX TVJ/500X200</t>
  </si>
  <si>
    <t>-1913912495</t>
  </si>
  <si>
    <t>7691-030</t>
  </si>
  <si>
    <t>Regulátor konštantného prietoku so servopohonom 24V: rozmer 500x200, ovládaný externým signálom 0-10V, s plynulo nastaviteľným min a max prietokom  TROX TVJ/500X200</t>
  </si>
  <si>
    <t>-1505543033</t>
  </si>
  <si>
    <t>7691-098</t>
  </si>
  <si>
    <t>Regulátor konštantného prietoku so servopohonom 24V: rozmer 400x200, ovládaný externým signálom 0-10V, s plynulo nastaviteľným min a max prietokom  TROX TVJ/400X200</t>
  </si>
  <si>
    <t>107433387</t>
  </si>
  <si>
    <t>7691-033</t>
  </si>
  <si>
    <t>-1686553753</t>
  </si>
  <si>
    <t>7691-034</t>
  </si>
  <si>
    <t>176706785</t>
  </si>
  <si>
    <t>7691-035</t>
  </si>
  <si>
    <t>-1390851991</t>
  </si>
  <si>
    <t>7691-036</t>
  </si>
  <si>
    <t>Ohybná hadica rozmer 160 (napr. Greydec 160)</t>
  </si>
  <si>
    <t>mb</t>
  </si>
  <si>
    <t>1623335943</t>
  </si>
  <si>
    <t>7691-037</t>
  </si>
  <si>
    <t>Samolepiaca izolácia hr.32mm do exterieru na báze syntetického kaučuku  so samolepiacou vrstvou a ÚV odolnou fóliou (napr. K-Flex Al-Clad hr.32mm)</t>
  </si>
  <si>
    <t>-30389691</t>
  </si>
  <si>
    <t>7691-038</t>
  </si>
  <si>
    <t>Samolepiaca izolácia na báze penového polyetylénu s AL polepom hr. 15mm (napr. Mirelon hr.15mm)</t>
  </si>
  <si>
    <t>216994528</t>
  </si>
  <si>
    <t>7691-039</t>
  </si>
  <si>
    <t>Akustická izolácia-zloženie: Jedna vrstva chemicky zosietenej polyetylénovéj peny, kašírovaná pokovovanou AL fóliou hrúbky 3mm, Olovená platňa hrúbky 0,35 mm (4 kg / m2), Chemicky zosietená PE vrstva hrúbky 6 mm (napr. Polyfoam APLOMB AL/CL1)</t>
  </si>
  <si>
    <t>1652665434</t>
  </si>
  <si>
    <t>7691-040</t>
  </si>
  <si>
    <t>Štvorhranné potrubie sk.I - rovné potrubie so stranami do 250 mm</t>
  </si>
  <si>
    <t>1531588821</t>
  </si>
  <si>
    <t>7691-041</t>
  </si>
  <si>
    <t>Štvorhranné potrubie sk.I - rovné potrubie so stranami nad 250 mm</t>
  </si>
  <si>
    <t>506712536</t>
  </si>
  <si>
    <t>7691-042</t>
  </si>
  <si>
    <t>Štvorhranné potrubie sk.I - tvarovky so stranami do 250 mm</t>
  </si>
  <si>
    <t>-587830046</t>
  </si>
  <si>
    <t>7691-043</t>
  </si>
  <si>
    <t>Štvorhranné potrubie sk.I - tvarovky so stranami nad 250 mm</t>
  </si>
  <si>
    <t>-2046768839</t>
  </si>
  <si>
    <t>7691-050</t>
  </si>
  <si>
    <t>Kruhové potrubie SPIRO - Rovné potrubie  do priemeru 160</t>
  </si>
  <si>
    <t>1274649451</t>
  </si>
  <si>
    <t>7691-051</t>
  </si>
  <si>
    <t>Kruhové potrubie  SPIRO - Rovné potrubie  do priemeru 200</t>
  </si>
  <si>
    <t>-5564228</t>
  </si>
  <si>
    <t>7691-052</t>
  </si>
  <si>
    <t>Kruhové potrubie SPIRO - Rovné potrubie  do priemeru 400</t>
  </si>
  <si>
    <t>395913478</t>
  </si>
  <si>
    <t>7691-053</t>
  </si>
  <si>
    <t>Kruhové potrubie SPIRO - Tvarovky do priemeru 200 mm</t>
  </si>
  <si>
    <t>-1630012321</t>
  </si>
  <si>
    <t>7691-054</t>
  </si>
  <si>
    <t>Kruhové potrubie SPIRO - Tvarovky do priemeru 400 mm</t>
  </si>
  <si>
    <t>1481561868</t>
  </si>
  <si>
    <t>7691-100</t>
  </si>
  <si>
    <t>207149132</t>
  </si>
  <si>
    <t>7691-101</t>
  </si>
  <si>
    <t>-743242880</t>
  </si>
  <si>
    <t>769-2</t>
  </si>
  <si>
    <t>VZT zariadenie č.2 - klimatizácia kancelárií</t>
  </si>
  <si>
    <t>7692-001</t>
  </si>
  <si>
    <t>Kondenzačná jednotka VRF systému, chladici výkon 29.2kW, príkon 9.14kW,  (napr. Panasonic U-10ME2E8)</t>
  </si>
  <si>
    <t>1171673835</t>
  </si>
  <si>
    <t>7692-002</t>
  </si>
  <si>
    <t>Kazetová klimatizačná jednotka systému VRF, 5.6kW (napr. Panasonic S-56MY2E5A)</t>
  </si>
  <si>
    <t>-1682665923</t>
  </si>
  <si>
    <t>7692-003</t>
  </si>
  <si>
    <t>Kazetová klimatizačná jednotka systému VRF, 4.5kW (napr.Panasonic S-45MY2E5A)</t>
  </si>
  <si>
    <t>-1249736933</t>
  </si>
  <si>
    <t>7692-004</t>
  </si>
  <si>
    <t>Kazetová klimatizačná jednotka systému VRF, 2,2kW (napr. Panasonic S-22MY2E5A)</t>
  </si>
  <si>
    <t>-1418988135</t>
  </si>
  <si>
    <t>7692-005</t>
  </si>
  <si>
    <t>Nástenná klimatizačná jednotka systému VRF, 1,5kW (napr. Panasonic S-15MK2E5B)</t>
  </si>
  <si>
    <t>-135788742</t>
  </si>
  <si>
    <t>7692-006</t>
  </si>
  <si>
    <t>Diaľkový ovládač k vnútornej klimatizačnej jednotke (napr. CZ-RTC5B)</t>
  </si>
  <si>
    <t>-1682604844</t>
  </si>
  <si>
    <t>7692-007</t>
  </si>
  <si>
    <t>Dekoračný panel vnútornej klimatizačnej jednotky (napr. CZ-KPY3AW)</t>
  </si>
  <si>
    <t>1707647362</t>
  </si>
  <si>
    <t>7692-012</t>
  </si>
  <si>
    <t>Rozbočovač Cu potrubia (napr. CZ-P680BK2BM)</t>
  </si>
  <si>
    <t>326585384</t>
  </si>
  <si>
    <t>7692-013</t>
  </si>
  <si>
    <t>Rozbočovač Cu potrubia (napr. CZ-P224BK2BM)</t>
  </si>
  <si>
    <t>-806344044</t>
  </si>
  <si>
    <t>7692-014</t>
  </si>
  <si>
    <t>Dodatočná náplň chladiva (napr. R410A)</t>
  </si>
  <si>
    <t>1730497790</t>
  </si>
  <si>
    <t>7692-030</t>
  </si>
  <si>
    <t>Izolované Cu potrubie 3/8" x 7/8" + komunikačný kábel</t>
  </si>
  <si>
    <t>-663529218</t>
  </si>
  <si>
    <t>7692-031</t>
  </si>
  <si>
    <t>-1984106037</t>
  </si>
  <si>
    <t>7692-032</t>
  </si>
  <si>
    <t>Izolované Cu potrubie 3/8" x 1/2" + komunikačný kábel</t>
  </si>
  <si>
    <t>-320921119</t>
  </si>
  <si>
    <t>7692-033</t>
  </si>
  <si>
    <t>Izolované Cu potrubie 1/4" x 1/2" + komunikačný kábel</t>
  </si>
  <si>
    <t>513084751</t>
  </si>
  <si>
    <t>7692-100</t>
  </si>
  <si>
    <t>-1555023300</t>
  </si>
  <si>
    <t>7692-101</t>
  </si>
  <si>
    <t>392983191</t>
  </si>
  <si>
    <t>769-3</t>
  </si>
  <si>
    <t>VZT zariadenie č.3 - klimatizácia serverovne</t>
  </si>
  <si>
    <t>7693-001</t>
  </si>
  <si>
    <t>Kondenzačná jednotka: 9.5kW, príkon 2.47, režim chladenia do externej teploty -20°C (napr. Panasonic U-100PZH2E5 )</t>
  </si>
  <si>
    <t>-874107267</t>
  </si>
  <si>
    <t>7693-002</t>
  </si>
  <si>
    <t>Nástenná klimatizačná jednotka, 9.5kW  (napr. Panasonic S-100PK2E5B)</t>
  </si>
  <si>
    <t>1060847249</t>
  </si>
  <si>
    <t>7693-003</t>
  </si>
  <si>
    <t>1809017191</t>
  </si>
  <si>
    <t>7693-004</t>
  </si>
  <si>
    <t>-323699281</t>
  </si>
  <si>
    <t>7693-005</t>
  </si>
  <si>
    <t>1273916844</t>
  </si>
  <si>
    <t>7693-006</t>
  </si>
  <si>
    <t>Modul pre striedavú reguláciu 2 jednotiek (napr. PAW-PACR3)</t>
  </si>
  <si>
    <t>208472471</t>
  </si>
  <si>
    <t>7693-007</t>
  </si>
  <si>
    <t>Diaľkový káblový ovládač (napr. Panasonic - CZRTC5B)</t>
  </si>
  <si>
    <t>505501323</t>
  </si>
  <si>
    <t>7693-100</t>
  </si>
  <si>
    <t>-2129030044</t>
  </si>
  <si>
    <t>7693-102</t>
  </si>
  <si>
    <t>6282097</t>
  </si>
  <si>
    <t>769-4</t>
  </si>
  <si>
    <t>VZT zariadenie č.4 - vetranie toaliet</t>
  </si>
  <si>
    <t>7694-001</t>
  </si>
  <si>
    <t>Ventilátor do kruhového potrubia , 160m3/h / 80Pa, príkon 26W (napr. Elektrodesign TD 350/125-Mixvent)</t>
  </si>
  <si>
    <t>-1356065467</t>
  </si>
  <si>
    <t>7694-002</t>
  </si>
  <si>
    <t>Tanierový ventil pre odvod vzduchu, kruhový, rozmer 125mm (napr. Systemair BALANCE-E-125 )</t>
  </si>
  <si>
    <t>-1902435527</t>
  </si>
  <si>
    <t>7694-003</t>
  </si>
  <si>
    <t>Strešná výfuková hlavica kruhová , rozmer 125mm (napr. Klimat RKH-125 )</t>
  </si>
  <si>
    <t>1291896547</t>
  </si>
  <si>
    <t>7694-005</t>
  </si>
  <si>
    <t>Ohybná hadica Greydec 125</t>
  </si>
  <si>
    <t>-900305987</t>
  </si>
  <si>
    <t>7694-007</t>
  </si>
  <si>
    <t>Kruhové Spiro potrubie rovné potrubie  do priemeru 125</t>
  </si>
  <si>
    <t>1104886242</t>
  </si>
  <si>
    <t>7694-008</t>
  </si>
  <si>
    <t>Kruhové Spiro potrubie tvarovky do priemeru 140 mm</t>
  </si>
  <si>
    <t>-53591654</t>
  </si>
  <si>
    <t>7694-100</t>
  </si>
  <si>
    <t>1201529323</t>
  </si>
  <si>
    <t>7694-101</t>
  </si>
  <si>
    <t>-989809691</t>
  </si>
  <si>
    <t>SO01.05 - SO01.05  Rekonštrukcia priestorov na ul.J.M.Hurbana 6 - Meranie a regulácia - zmena č.1</t>
  </si>
  <si>
    <t xml:space="preserve">    D2 - MaR Prvky poľa</t>
  </si>
  <si>
    <t xml:space="preserve">    D3 - MaR Riadiaci systém</t>
  </si>
  <si>
    <t xml:space="preserve">    D4 - MaR Rozvádzače</t>
  </si>
  <si>
    <t xml:space="preserve">    D5 - MaR Montážny materiál</t>
  </si>
  <si>
    <t xml:space="preserve">    D6 - MaR Montážny materiál Komunikácia</t>
  </si>
  <si>
    <t xml:space="preserve">    D7 - MaR Ostatné</t>
  </si>
  <si>
    <t>D2</t>
  </si>
  <si>
    <t>MaR Prvky poľa</t>
  </si>
  <si>
    <t>220990009</t>
  </si>
  <si>
    <t>Montáž TCP/IP Dotykového panela 7"</t>
  </si>
  <si>
    <t>kus</t>
  </si>
  <si>
    <t>1951791738</t>
  </si>
  <si>
    <t>999700-001</t>
  </si>
  <si>
    <t>Snímač relatívnej vlhkosti a teploty, rozsah 0÷100% a -40÷70°C,  výstupný signál 0-10V, napájanie 24V~, 50Hz, IP65, + vonkajší kryt snímača vlhkosti</t>
  </si>
  <si>
    <t>1292418510</t>
  </si>
  <si>
    <t>999700-002</t>
  </si>
  <si>
    <t>Kanálový merací člen relatívnej vlhkosti a teploty, rozsah 0÷95% a -15÷60°C, prestnosť ±3%, výstupný signál 0-10V, napájanie 24V~, 50Hz, IP54</t>
  </si>
  <si>
    <t>-1559519023</t>
  </si>
  <si>
    <t>999700-003</t>
  </si>
  <si>
    <t>Snímač teploty kanálový, -50÷80°C, LG-Ni1000, IP42</t>
  </si>
  <si>
    <t>-1529171057</t>
  </si>
  <si>
    <t>999700-004</t>
  </si>
  <si>
    <t>Elektrický servopohon pákový, 18 Nm, napájanie 24 V~, 50 Hz, ovládanie 0-I, so signalizáciou koncových polôh,  s havarijnou funkciou</t>
  </si>
  <si>
    <t>-1842347105</t>
  </si>
  <si>
    <t>999700-005</t>
  </si>
  <si>
    <t>Elektrický servopohon pákový, 15 Nm, napájanie 24 V~, 50 Hz, ovládanie 0-10V, bez havarijnej funkcie</t>
  </si>
  <si>
    <t>-1391323562</t>
  </si>
  <si>
    <t>999700-006</t>
  </si>
  <si>
    <t>Spínač tlakovej diferencie pre filter, 20÷300Pa</t>
  </si>
  <si>
    <t>182148981</t>
  </si>
  <si>
    <t>999700-007</t>
  </si>
  <si>
    <t>Snímač tlakovej diferencie plynov  0-200Pa/0-250Pa/0-500Pa, výstup 0-10V</t>
  </si>
  <si>
    <t>1354977318</t>
  </si>
  <si>
    <t>999700-008</t>
  </si>
  <si>
    <t>Kanálový snímač kvality vzduchu -CO2 + teplota (0..50°C/-35...+35°C), výstup: 2x 0...10 V</t>
  </si>
  <si>
    <t>1237376075</t>
  </si>
  <si>
    <t>999700-009</t>
  </si>
  <si>
    <t>BACnet/IP Dotykový panel s web-serverom 7"</t>
  </si>
  <si>
    <t>1578770174</t>
  </si>
  <si>
    <t>999700-010</t>
  </si>
  <si>
    <t>TCP/IP Dotykový panel 7"</t>
  </si>
  <si>
    <t>-1056724124</t>
  </si>
  <si>
    <t>999700-011</t>
  </si>
  <si>
    <t>Dvojpolohový prepínač (vyšpecifikovaný v rozvádzači)</t>
  </si>
  <si>
    <t>1245129294</t>
  </si>
  <si>
    <t>999700-012</t>
  </si>
  <si>
    <t>Tlačidlo (vyšpecifikované v rozvádzači)</t>
  </si>
  <si>
    <t>1023134622</t>
  </si>
  <si>
    <t>999700-013</t>
  </si>
  <si>
    <t>Signálka (vyšpecifikované v rozvádzači)</t>
  </si>
  <si>
    <t>1135839841</t>
  </si>
  <si>
    <t>220999001</t>
  </si>
  <si>
    <t>Montáž snímača relatívnej vlhkosti a teploty, rozsah 0÷100% a -40÷70°C,  výstupný signál 0-10V, napájanie 24V~, 50Hz, IP65, + vonkajší kryt snímača vlhkosti</t>
  </si>
  <si>
    <t>2086438250</t>
  </si>
  <si>
    <t>220999002</t>
  </si>
  <si>
    <t>Montáž kanálového meracieho člena relatívnej vlhkosti a teploty, rozsah 0÷95% a -15÷60°C, prestnosť ±3%, výstupný signál 0-10V, napájanie 24V~, 50Hz, IP54</t>
  </si>
  <si>
    <t>-1948848669</t>
  </si>
  <si>
    <t>220999003</t>
  </si>
  <si>
    <t>Montáž símača teploty kanálového, -50÷80°C, LG-Ni1000, IP42</t>
  </si>
  <si>
    <t>-745671747</t>
  </si>
  <si>
    <t>220999004</t>
  </si>
  <si>
    <t>Montáž elektrického servopohonu pákového, 18 Nm, napájanie 24 V~, 50 Hz, ovládanie 0-I, so signalizáciou koncových polôh,  s havarijnou funkciou</t>
  </si>
  <si>
    <t>-1475786143</t>
  </si>
  <si>
    <t>220999005</t>
  </si>
  <si>
    <t>Montáž elektrického servopohonu pákového, 15 Nm, napájanie 24 V~, 50 Hz, ovládanie 0-10V, bez havarijnej funkcie</t>
  </si>
  <si>
    <t>-404184711</t>
  </si>
  <si>
    <t>220999006</t>
  </si>
  <si>
    <t>Montáž spínača tlakovej diferencie pre filter, 20÷300Pa</t>
  </si>
  <si>
    <t>349053223</t>
  </si>
  <si>
    <t>220999007</t>
  </si>
  <si>
    <t>Montáž snímača tlakovej diferencie plynov  0-200Pa/0-250Pa/0-500Pa, výstup 0-10V</t>
  </si>
  <si>
    <t>290000223</t>
  </si>
  <si>
    <t>220999008</t>
  </si>
  <si>
    <t>Montáž BACnet/IP Dotykový panel s web-serverom 7"</t>
  </si>
  <si>
    <t>-805456982</t>
  </si>
  <si>
    <t>220999010</t>
  </si>
  <si>
    <t>Montáž kanálového snímača kvality vzduchu -CO2 + teplota (0..50°C/-35...+35°C), výstup: 2x 0...10 V</t>
  </si>
  <si>
    <t>537770947</t>
  </si>
  <si>
    <t>D3</t>
  </si>
  <si>
    <t>MaR Riadiaci systém</t>
  </si>
  <si>
    <t>220999301</t>
  </si>
  <si>
    <t>Montáž ovládacieho panela (HMI) malý pre riadiaci systém s grafickým displejom; Rozhranie: RS232 pre pripojenie na HMI rozhranie regulátora</t>
  </si>
  <si>
    <t>2114018708</t>
  </si>
  <si>
    <t>220999302</t>
  </si>
  <si>
    <t>Montáž prepojovací kábel pre ovládací panel</t>
  </si>
  <si>
    <t>1104186729</t>
  </si>
  <si>
    <t>220999303</t>
  </si>
  <si>
    <t>Montáž modulárnej automatizačnej stanice pre 200 IO bodov, rozhranie: BACnet/IP, HMI</t>
  </si>
  <si>
    <t>-150250617</t>
  </si>
  <si>
    <t>220999304</t>
  </si>
  <si>
    <t>Montáž modulu napájania pre riadiace moduly</t>
  </si>
  <si>
    <t>-2068375332</t>
  </si>
  <si>
    <t>220999305</t>
  </si>
  <si>
    <t>Montáž univerzálneho modulu, 8xUI/O možno konfigurovať ako binárne vstupy, analógové vstupy (snímač, 0-10V), analógové výstupy (0-10V)</t>
  </si>
  <si>
    <t>-2106266036</t>
  </si>
  <si>
    <t>220999306</t>
  </si>
  <si>
    <t>Montáž Modulu binárnych vstupov, 16xDI</t>
  </si>
  <si>
    <t>1200797810</t>
  </si>
  <si>
    <t>220999307</t>
  </si>
  <si>
    <t>Montáž modulu triakových výstupov, 8xDO</t>
  </si>
  <si>
    <t>-1618104050</t>
  </si>
  <si>
    <t>220999308</t>
  </si>
  <si>
    <t>Montáž adresných kľúčov 1-12 + 2ks Nulovací kľúč</t>
  </si>
  <si>
    <t>1962935677</t>
  </si>
  <si>
    <t>220999309</t>
  </si>
  <si>
    <t>Montáž FL SWITCH SFNB 8TX - 8-portový Ethernet switch</t>
  </si>
  <si>
    <t>1790063193</t>
  </si>
  <si>
    <t>220999310</t>
  </si>
  <si>
    <t>Montáž FL CAT6 PATCH 2,0 - patch kábel, 2m</t>
  </si>
  <si>
    <t>1819682004</t>
  </si>
  <si>
    <t>999700-100</t>
  </si>
  <si>
    <t>Ovládací panel (HMI) malý pre riadiaci systém s grafickým displejom; Rozhranie: RS232 pre pripojenie na HMI rozhranie regulátora</t>
  </si>
  <si>
    <t>1327309216</t>
  </si>
  <si>
    <t>999700-101</t>
  </si>
  <si>
    <t>Prepojovací kábel pre ovládací panel</t>
  </si>
  <si>
    <t>2117039203</t>
  </si>
  <si>
    <t>999700-103</t>
  </si>
  <si>
    <t>Modulárna automatizačná stanica pre 200 IO bodov, rozhranie: BACnet/IP, HMI</t>
  </si>
  <si>
    <t>163901232</t>
  </si>
  <si>
    <t>999700-104</t>
  </si>
  <si>
    <t>Modul napájania pre riadiace moduly</t>
  </si>
  <si>
    <t>-111239756</t>
  </si>
  <si>
    <t>999700-105</t>
  </si>
  <si>
    <t>Univerzálny modul, 8xUI/O možno konfigurovať ako binárne vstupy, analógové vstupy (snímač, 0-10V), analógové výstupy (0-10V)</t>
  </si>
  <si>
    <t>1993097499</t>
  </si>
  <si>
    <t>999700-106</t>
  </si>
  <si>
    <t>Modul binárnych vstupov, 16xDI</t>
  </si>
  <si>
    <t>-295825056</t>
  </si>
  <si>
    <t>999700-107</t>
  </si>
  <si>
    <t>Modul triakových výstupov, 8xDO</t>
  </si>
  <si>
    <t>-1844806586</t>
  </si>
  <si>
    <t>999700-108</t>
  </si>
  <si>
    <t>Adresné kľúče 1-12 + 2ks Nulovací kľúč</t>
  </si>
  <si>
    <t>2080838984</t>
  </si>
  <si>
    <t>999700-109</t>
  </si>
  <si>
    <t>FL SWITCH SFNB 8TX - 8-portový Ethernet switch</t>
  </si>
  <si>
    <t>-824059982</t>
  </si>
  <si>
    <t>999700-110</t>
  </si>
  <si>
    <t>FL CAT6 PATCH 2,0 - patch kábel, 2m</t>
  </si>
  <si>
    <t>653158224</t>
  </si>
  <si>
    <t>D4</t>
  </si>
  <si>
    <t>MaR Rozvádzače</t>
  </si>
  <si>
    <t>999700-111</t>
  </si>
  <si>
    <t>Oceľoplechový rozvádzač  DTV: v-1600 mm, š-800 mm, hĺ-300 mm, povrchová úprava RAL 7032, ochrana samočinným odpojením napájania, krytie IP40/IP20, prívod : zhora, vývody : hore, Vnútorná výplň rozvádzača podľa jednopólovej schémy rozvádzača  -  viď výkres</t>
  </si>
  <si>
    <t>203446851</t>
  </si>
  <si>
    <t>D5</t>
  </si>
  <si>
    <t>MaR Montážny materiál</t>
  </si>
  <si>
    <t>220990404</t>
  </si>
  <si>
    <t>Montáž ohybný kábel k frekvenčným meničom, 2YSLCYK-J 4x1,5</t>
  </si>
  <si>
    <t>-476832738</t>
  </si>
  <si>
    <t>220999400</t>
  </si>
  <si>
    <t>Montáž silnoprúdového kábla s PVC izoláciou do 1 kV, CYKY-J 3x1,5</t>
  </si>
  <si>
    <t>776475737</t>
  </si>
  <si>
    <t>220999401</t>
  </si>
  <si>
    <t>Montáž silnoprúdový kábel s PVC izoláciou do 1 kV, CYKY-O 3x1,5</t>
  </si>
  <si>
    <t>-995260093</t>
  </si>
  <si>
    <t>220999402</t>
  </si>
  <si>
    <t>Montáž silnoprúdový kábel s PVC izoláciou do 1 kV, CYKY-J 4x1,5</t>
  </si>
  <si>
    <t>1433335362</t>
  </si>
  <si>
    <t>220999403</t>
  </si>
  <si>
    <t>Montáž kábel celoplastový, tienený, CYKFY-O 3x1</t>
  </si>
  <si>
    <t>-287182940</t>
  </si>
  <si>
    <t>220999405</t>
  </si>
  <si>
    <t>Montáž silnoprúdový kábel s reakciou na oheň, bezhalogénový oheň nešíriaci, N2XH-O 3x1,5 EFK B2ca-s1, d0, a1</t>
  </si>
  <si>
    <t>351780967</t>
  </si>
  <si>
    <t>220999406</t>
  </si>
  <si>
    <t>Montáž riadiaci kábel bazhalogénový s triedou reakcie na oheň B2ca, J-H(St)H 1x2x0,8 B2ca-s1, d0, a1</t>
  </si>
  <si>
    <t>-2055861059</t>
  </si>
  <si>
    <t>220999407</t>
  </si>
  <si>
    <t>Montáž riadiaci kábel bazhalogénový s triedou reakcie na oheň B2ca, J-H(St)H 2x2x0,8 B2ca-s1, d0, a1</t>
  </si>
  <si>
    <t>-613552567</t>
  </si>
  <si>
    <t>220999408</t>
  </si>
  <si>
    <t>Montáž párovaný kábel so zvýšenou odolnosťou proti šíreniu ohňa, bezhalogénové, s nízkou hustotou dymu pri horení a nízkou korozivitou splodín. Sú určené do vnútorných i vonkajších priestorov, TCEKFE 1x2x0,8</t>
  </si>
  <si>
    <t>-2031283390</t>
  </si>
  <si>
    <t>220999409</t>
  </si>
  <si>
    <t>Montáž párovaný kábel so zvýšenou odolnosťou proti šíreniu ohňa, bezhalogénové, s nízkou hustotou dymu pri horení a nízkou korozivitou splodín. Sú určené do vnútorných i vonkajších priestorov, TCEKFE 2x2x0,8</t>
  </si>
  <si>
    <t>1866126789</t>
  </si>
  <si>
    <t>220999410</t>
  </si>
  <si>
    <t>Montáž párovaný kábel so zvýšenou odolnosťou proti šíreniu ohňa, bezhalogénové, s nízkou hustotou dymu pri horení a nízkou korozivitou splodín. Sú určené do vnútorných i vonkajších priestorov, TCEKFE 4x2x0,8</t>
  </si>
  <si>
    <t>1902823313</t>
  </si>
  <si>
    <t>220999411</t>
  </si>
  <si>
    <t>Montáž káblový žľab, komplet aj s vekom, kolenami, "T" kusmi, prepážkami, spojkami so skrutkami a maticami + uchytenie žľabu, MKS 610 FS</t>
  </si>
  <si>
    <t>1285551693</t>
  </si>
  <si>
    <t>220999412</t>
  </si>
  <si>
    <t>Káblový žľab, komplet aj s vekom, kolenami, "T" kusmi, prepážkami, spojkami so skrutkami a maticami + uchytenie žľabu, MKS 620 FS</t>
  </si>
  <si>
    <t>1689811811</t>
  </si>
  <si>
    <t>220999413</t>
  </si>
  <si>
    <t>Montáž stúpaci káblový rebrík, prepážkami, spojkami so skrutkami a maticami+príchytky na uchytenie kábla + prvky na uchytenie rebríka, SLM 50 C40 2 FT</t>
  </si>
  <si>
    <t>1833192175</t>
  </si>
  <si>
    <t>220999414</t>
  </si>
  <si>
    <t>Montáž protipožiarnej upchávky</t>
  </si>
  <si>
    <t>935534087</t>
  </si>
  <si>
    <t>220999415</t>
  </si>
  <si>
    <t>Montáž káblového štítka</t>
  </si>
  <si>
    <t>1710632797</t>
  </si>
  <si>
    <t>220999416</t>
  </si>
  <si>
    <t>Ukončenie Cu a Al drôtov a lán včítane zapojenie, jedna žila, vodič s prierezom do 16 mm2</t>
  </si>
  <si>
    <t>-1507218025</t>
  </si>
  <si>
    <t>220999418</t>
  </si>
  <si>
    <t>Montáž nastrelovacia príchytka pre kábel, X-ECT MX</t>
  </si>
  <si>
    <t>1741075663</t>
  </si>
  <si>
    <t>220999419</t>
  </si>
  <si>
    <t>Montáž štandardná zdrhovacia páska HILTI, ECT-S</t>
  </si>
  <si>
    <t>1047942132</t>
  </si>
  <si>
    <t>220999420</t>
  </si>
  <si>
    <t>Montáž ohybná rúrka vlnitá  z PVC, samozhášavá pre vysoké mechanické zaťaženie, čierna, -15°C/+60°C, odolná UV žiareniu, FXPS 25</t>
  </si>
  <si>
    <t>706215867</t>
  </si>
  <si>
    <t>220999421</t>
  </si>
  <si>
    <t>Montáž ohybná rúrka vlnitá  z PVC, samozhášavá pre vysoké mechanické zaťaženie, čierna, -15°C/+60°C, odolná UV žiareniu, FXPS 32</t>
  </si>
  <si>
    <t>-744546553</t>
  </si>
  <si>
    <t>220999422</t>
  </si>
  <si>
    <t>Montáž ohybná rúrka vlnitá  z PVC, samozhášavá pre vysoké mechanické zaťaženie, čierna, -15°C/+60°C, odolná UV žiareniu, FXPS 40</t>
  </si>
  <si>
    <t>-1235425377</t>
  </si>
  <si>
    <t>220999423</t>
  </si>
  <si>
    <t>Montáž ohybná rúrka vlnitá  z PVC, samozhášavá pre ľahké mechanické zaťaženie, svetlo sivá, -5°C/+60°C, nie je odolná UV žiareniu, FX 32</t>
  </si>
  <si>
    <t>77276062</t>
  </si>
  <si>
    <t>220999424</t>
  </si>
  <si>
    <t>Montáž príchytka klip z PVC, samozhášavá, nešíriaca plameň  možnosťou vzájomného bočného spojenia, svetlosivá, sivá, čierna alebo biela,         -5°C/+60°C, (sivá -25°C/+60°C), CL 25</t>
  </si>
  <si>
    <t>437715413</t>
  </si>
  <si>
    <t>220999425</t>
  </si>
  <si>
    <t>Montáž príchytka klip z PVC, samozhášavá, nešíriaca plameň  možnosťou vzájomného bočného spojenia, svetlosivá, sivá, čierna alebo biela,         -5°C/+60°C, (sivá -25°C/+60°C), CL 32</t>
  </si>
  <si>
    <t>-553539788</t>
  </si>
  <si>
    <t>220999426</t>
  </si>
  <si>
    <t>Montáž príchytka klip z PVC, samozhášavá, nešíriaca plameň  možnosťou vzájomného bočného spojenia, svetlosivá, sivá, čierna alebo biela,         -5°C/+60°C, (sivá -25°C/+60°C), CL 40</t>
  </si>
  <si>
    <t>-2008582936</t>
  </si>
  <si>
    <t>220999427</t>
  </si>
  <si>
    <t>Montáž ohybná rúrka bezhalogénová, samozhášavá, pre ľahké mechanické zaťaženie, svetlo sivá, -25°C/+105°C, nie je odolná UV žiareniu, HFX 25</t>
  </si>
  <si>
    <t>583375541</t>
  </si>
  <si>
    <t>220999428</t>
  </si>
  <si>
    <t>Montáž ohybná rúrka bezhalogénová, samozhášavá, pre ľahké mechanické zaťaženie, svetlo sivá, -25°C/+105°C, nie je odolná UV žiareniu, HFX 32</t>
  </si>
  <si>
    <t>-1997117222</t>
  </si>
  <si>
    <t>220999429</t>
  </si>
  <si>
    <t>Montáž príchytka klip z PVC bezhalogénová s možnosťou vzájomného bočného spojenia, svetlosivá, sivá, čierna alebo biela, -25°C/+105°C), HFCL 25</t>
  </si>
  <si>
    <t>1289392001</t>
  </si>
  <si>
    <t>220999430</t>
  </si>
  <si>
    <t>Montáž príchytka klip z PVC bezhalogénová s možnosťou vzájomného bočného spojenia, svetlosivá, sivá, čierna alebo biela, -25°C/+105°C), HFCL 32</t>
  </si>
  <si>
    <t>-601772092</t>
  </si>
  <si>
    <t>220999431</t>
  </si>
  <si>
    <t>Montáž bezpečnostné tabuľky</t>
  </si>
  <si>
    <t>23514130</t>
  </si>
  <si>
    <t>220999432</t>
  </si>
  <si>
    <t>Montáž prípojnica potenciálového vyrovnania, typ 1801 VDE (BETTERMANN)</t>
  </si>
  <si>
    <t>1295314805</t>
  </si>
  <si>
    <t>220999433</t>
  </si>
  <si>
    <t>Montáž zemniaca svorka pre spojenie kruhových a páskových vodičov</t>
  </si>
  <si>
    <t>-1579776714</t>
  </si>
  <si>
    <t>220999434</t>
  </si>
  <si>
    <t>Montáž vodič uzemňovací 10 mm, FeZn F10</t>
  </si>
  <si>
    <t>-1299390781</t>
  </si>
  <si>
    <t>220999435</t>
  </si>
  <si>
    <t>Montáž vodič zelenožltý, CY 6</t>
  </si>
  <si>
    <t>-2118657246</t>
  </si>
  <si>
    <t>220999436</t>
  </si>
  <si>
    <t>Montáž svorka pripájacia, SP 1</t>
  </si>
  <si>
    <t>-220934188</t>
  </si>
  <si>
    <t>220999437</t>
  </si>
  <si>
    <t>Montáž svorka spojovacia, SS</t>
  </si>
  <si>
    <t>-289321701</t>
  </si>
  <si>
    <t>220999438</t>
  </si>
  <si>
    <t>Montáž svorka Bernard na potrubie, 353-4</t>
  </si>
  <si>
    <t>950978928</t>
  </si>
  <si>
    <t>220999439</t>
  </si>
  <si>
    <t>Montáž uholník, na konštrukcie, 30x30x4</t>
  </si>
  <si>
    <t>1372156952</t>
  </si>
  <si>
    <t>220999440</t>
  </si>
  <si>
    <t>Montáž kovová konštrukcia všeobecne</t>
  </si>
  <si>
    <t>-1688628457</t>
  </si>
  <si>
    <t>220999441</t>
  </si>
  <si>
    <t>Náter farba základná</t>
  </si>
  <si>
    <t>-1299555592</t>
  </si>
  <si>
    <t>220999442</t>
  </si>
  <si>
    <t>Náter farba vrchná</t>
  </si>
  <si>
    <t>-2063890266</t>
  </si>
  <si>
    <t>220999444</t>
  </si>
  <si>
    <t>Montáž dielektrický koberec (130 cm x bm)</t>
  </si>
  <si>
    <t>1698813549</t>
  </si>
  <si>
    <t>999700-200</t>
  </si>
  <si>
    <t>Silnoprúdový kábel s PVC izoláciou do 1 kV, CYKY-J 3x1,5</t>
  </si>
  <si>
    <t>-1620203762</t>
  </si>
  <si>
    <t>999700-202</t>
  </si>
  <si>
    <t>Silnoprúdový kábel s PVC izoláciou do 1 kV, CYKY-O 3x1,5</t>
  </si>
  <si>
    <t>1533272978</t>
  </si>
  <si>
    <t>999700-201</t>
  </si>
  <si>
    <t>Silnoprúdový kábel s PVC izoláciou do 1 kV, CYKY-J 4x1,5</t>
  </si>
  <si>
    <t>-1704870907</t>
  </si>
  <si>
    <t>999700-203</t>
  </si>
  <si>
    <t>Kábel celoplastový, tienený, CYKFY-O 3x1</t>
  </si>
  <si>
    <t>-905451687</t>
  </si>
  <si>
    <t>999700-204</t>
  </si>
  <si>
    <t>Ohybný kábel k frekvenčným meničom, 2YSLCYK-J 4x1,5</t>
  </si>
  <si>
    <t>-1968572205</t>
  </si>
  <si>
    <t>999700-205</t>
  </si>
  <si>
    <t>Silnoprúdový kábel s reakciou na oheň, bezhalogénový oheň nešíriaci, N2XH-O 3x1,5 EFK B2ca-s1, d0, a1</t>
  </si>
  <si>
    <t>-1585659769</t>
  </si>
  <si>
    <t>999700-206</t>
  </si>
  <si>
    <t>Riadiaci kábel bazhalogénový s triedou reakcie na oheň B2ca, J-H(St)H 1x2x0,8 B2ca-s1, d0, a1</t>
  </si>
  <si>
    <t>-1983549856</t>
  </si>
  <si>
    <t>999700-207</t>
  </si>
  <si>
    <t>Riadiaci kábel bazhalogénový s triedou reakcie na oheň B2ca, J-H(St)H 2x2x0,8 B2ca-s1, d0, a1</t>
  </si>
  <si>
    <t>1324843096</t>
  </si>
  <si>
    <t>999700-208</t>
  </si>
  <si>
    <t>Párovaný kábel so zvýšenou odolnosťou proti šíreniu ohňa, bezhalogénové, s nízkou hustotou dymu pri horení a nízkou korozivitou splodín. Sú určené do vnútorných i vonkajších priestorov, TCEKFE 1x2x0,8</t>
  </si>
  <si>
    <t>-2058494936</t>
  </si>
  <si>
    <t>999700-209</t>
  </si>
  <si>
    <t>Párovaný kábel so zvýšenou odolnosťou proti šíreniu ohňa, bezhalogénové, s nízkou hustotou dymu pri horení a nízkou korozivitou splodín. Sú určené do vnútorných i vonkajších priestorov, TCEKFE 2x2x0,8</t>
  </si>
  <si>
    <t>320629547</t>
  </si>
  <si>
    <t>999700-211</t>
  </si>
  <si>
    <t>Párovaný kábel so zvýšenou odolnosťou proti šíreniu ohňa, bezhalogénové, s nízkou hustotou dymu pri horení a nízkou korozivitou splodín. Sú určené do vnútorných i vonkajších priestorov, TCEKFE 4x2x0,8</t>
  </si>
  <si>
    <t>-213416866</t>
  </si>
  <si>
    <t>999700-210</t>
  </si>
  <si>
    <t>Káblový žľab, komplet aj s vekom, kolenami, "T" kusmi, prepážkami, spojkami so skrutkami a maticami + uchytenie žľabu, MKS 610 FS</t>
  </si>
  <si>
    <t>-1815041461</t>
  </si>
  <si>
    <t>999700-212</t>
  </si>
  <si>
    <t>399319233</t>
  </si>
  <si>
    <t>999700-213</t>
  </si>
  <si>
    <t>Stúpaci káblový rebrík, prepážkami, spojkami so skrutkami a maticami+príchytky na uchytenie kábla + prvky na uchytenie rebríka, SLM 50 C40 2 FT</t>
  </si>
  <si>
    <t>-491697348</t>
  </si>
  <si>
    <t>999700-214</t>
  </si>
  <si>
    <t>Protipožiarna upchávka</t>
  </si>
  <si>
    <t>-1572179846</t>
  </si>
  <si>
    <t>999700-215</t>
  </si>
  <si>
    <t>Káblový štítok</t>
  </si>
  <si>
    <t>246852793</t>
  </si>
  <si>
    <t>999700-216</t>
  </si>
  <si>
    <t>Nastrelovacia príchytka pre kábel, X-ECT MX</t>
  </si>
  <si>
    <t>1312446447</t>
  </si>
  <si>
    <t>999700-219</t>
  </si>
  <si>
    <t>Štandardná zdrhovacia páska HILTI, ECT-S</t>
  </si>
  <si>
    <t>-1999187904</t>
  </si>
  <si>
    <t>999700-217</t>
  </si>
  <si>
    <t>Ohybná rúrka vlnitá  z PVC, samozhášavá pre vysoké mechanické zaťaženie, čierna, -15°C/+60°C, odolná UV žiareniu, FXPS 25</t>
  </si>
  <si>
    <t>1819069667</t>
  </si>
  <si>
    <t>999700-218</t>
  </si>
  <si>
    <t>Ohybná rúrka vlnitá  z PVC, samozhášavá pre vysoké mechanické zaťaženie, čierna, -15°C/+60°C, odolná UV žiareniu, FXPS 32</t>
  </si>
  <si>
    <t>-1261007799</t>
  </si>
  <si>
    <t>999700-220</t>
  </si>
  <si>
    <t>Ohybná rúrka vlnitá  z PVC, samozhášavá pre vysoké mechanické zaťaženie, čierna, -15°C/+60°C, odolná UV žiareniu, FXPS 40</t>
  </si>
  <si>
    <t>1915944247</t>
  </si>
  <si>
    <t>999700-221</t>
  </si>
  <si>
    <t>Ohybná rúrka vlnitá  z PVC, samozhášavá pre ľahké mechanické zaťaženie, svetlo sivá, -5°C/+60°C, nie je odolná UV žiareniu, FX 32</t>
  </si>
  <si>
    <t>-626634811</t>
  </si>
  <si>
    <t>999700-222</t>
  </si>
  <si>
    <t>Príchytka klip z PVC, samozhášavá, nešíriaca plameň  možnosťou vzájomného bočného spojenia, svetlosivá, sivá, čierna alebo biela,         -5°C/+60°C, (sivá -25°C/+60°C), CL 25</t>
  </si>
  <si>
    <t>-1757512823</t>
  </si>
  <si>
    <t>999700-225</t>
  </si>
  <si>
    <t>Príchytka klip z PVC, samozhášavá, nešíriaca plameň  možnosťou vzájomného bočného spojenia, svetlosivá, sivá, čierna alebo biela,         -5°C/+60°C, (sivá -25°C/+60°C), CL 32</t>
  </si>
  <si>
    <t>-143264260</t>
  </si>
  <si>
    <t>999700-224</t>
  </si>
  <si>
    <t>Príchytka klip z PVC, samozhášavá, nešíriaca plameň  možnosťou vzájomného bočného spojenia, svetlosivá, sivá, čierna alebo biela,         -5°C/+60°C, (sivá -25°C/+60°C), CL 40</t>
  </si>
  <si>
    <t>2027332363</t>
  </si>
  <si>
    <t>999700-223</t>
  </si>
  <si>
    <t>Ohybná rúrka bezhalogénová, samozhášavá, pre ľahké mechanické zaťaženie, svetlo sivá, -25°C/+105°C, nie je odolná UV žiareniu, HFX 25</t>
  </si>
  <si>
    <t>-1196069666</t>
  </si>
  <si>
    <t>999700-226</t>
  </si>
  <si>
    <t>Ohybná rúrka bezhalogénová, samozhášavá, pre ľahké mechanické zaťaženie, svetlo sivá, -25°C/+105°C, nie je odolná UV žiareniu, HFX 32</t>
  </si>
  <si>
    <t>-476285689</t>
  </si>
  <si>
    <t>999700-227</t>
  </si>
  <si>
    <t>Príchytka klip z PVC bezhalogénová s možnosťou vzájomného bočného spojenia, svetlosivá, sivá, čierna alebo biela, -25°C/+105°C), HFCL 25</t>
  </si>
  <si>
    <t>2133008532</t>
  </si>
  <si>
    <t>999700-228</t>
  </si>
  <si>
    <t>Príchytka klip z PVC bezhalogénová s možnosťou vzájomného bočného spojenia, svetlosivá, sivá, čierna alebo biela, -25°C/+105°C), HFCL 32</t>
  </si>
  <si>
    <t>-1932584476</t>
  </si>
  <si>
    <t>999700-229</t>
  </si>
  <si>
    <t>Bezpečnostné tabuľky</t>
  </si>
  <si>
    <t>340183567</t>
  </si>
  <si>
    <t>999700-230</t>
  </si>
  <si>
    <t>Prípojnica potenciálového vyrovnania, typ 1801 VDE (BETTERMANN)</t>
  </si>
  <si>
    <t>1147744020</t>
  </si>
  <si>
    <t>999700-231</t>
  </si>
  <si>
    <t>Zemniaca svorka pre spojenie kruhových a páskových vodičov</t>
  </si>
  <si>
    <t>-245919463</t>
  </si>
  <si>
    <t>999700-232</t>
  </si>
  <si>
    <t>Vodič uzemňovací 10 mm, FeZn F10</t>
  </si>
  <si>
    <t>-243561676</t>
  </si>
  <si>
    <t>999700-233</t>
  </si>
  <si>
    <t>Vodič zelenožltý, CY 6</t>
  </si>
  <si>
    <t>-1612690590</t>
  </si>
  <si>
    <t>999700-234</t>
  </si>
  <si>
    <t>Svorka pripájacia, SP 1</t>
  </si>
  <si>
    <t>-363189298</t>
  </si>
  <si>
    <t>999700-235</t>
  </si>
  <si>
    <t>Svorka spojovacia, SS</t>
  </si>
  <si>
    <t>-1465632158</t>
  </si>
  <si>
    <t>999700-237</t>
  </si>
  <si>
    <t>Svorka Bernard na potrubie, 353-4</t>
  </si>
  <si>
    <t>-697867073</t>
  </si>
  <si>
    <t>999700-238</t>
  </si>
  <si>
    <t>Pásik k svorke Bernard, 353-5</t>
  </si>
  <si>
    <t>323016065</t>
  </si>
  <si>
    <t>999700-240</t>
  </si>
  <si>
    <t>Uholník, na konštrukcie, 30x30x4</t>
  </si>
  <si>
    <t>-1982058997</t>
  </si>
  <si>
    <t>999700-239</t>
  </si>
  <si>
    <t>Kovová konštrukcia všeobecne</t>
  </si>
  <si>
    <t>-784837532</t>
  </si>
  <si>
    <t>999700-241</t>
  </si>
  <si>
    <t>Farba základná</t>
  </si>
  <si>
    <t>-1552424040</t>
  </si>
  <si>
    <t>999700-242</t>
  </si>
  <si>
    <t>Farba vrchná</t>
  </si>
  <si>
    <t>-1531360799</t>
  </si>
  <si>
    <t>999700-243</t>
  </si>
  <si>
    <t>Riedidlo</t>
  </si>
  <si>
    <t>-150857318</t>
  </si>
  <si>
    <t>999700-244</t>
  </si>
  <si>
    <t>Dielektrický koberec (130 cm x bm)</t>
  </si>
  <si>
    <t>2066584421</t>
  </si>
  <si>
    <t>999700-245</t>
  </si>
  <si>
    <t>Podružný nešpecifikovaný materiál</t>
  </si>
  <si>
    <t>-870747972</t>
  </si>
  <si>
    <t>D6</t>
  </si>
  <si>
    <t>MaR Montážny materiál Komunikácia</t>
  </si>
  <si>
    <t>220999701</t>
  </si>
  <si>
    <t>Montáž kábel komunikačný pre Ethernet</t>
  </si>
  <si>
    <t>89885127</t>
  </si>
  <si>
    <t>220999702</t>
  </si>
  <si>
    <t>Montáž káblový štítok</t>
  </si>
  <si>
    <t>1078622422</t>
  </si>
  <si>
    <t>220999703</t>
  </si>
  <si>
    <t>-264054791</t>
  </si>
  <si>
    <t>220999704</t>
  </si>
  <si>
    <t>Montáž nastrelovacia príchytka pre kábel</t>
  </si>
  <si>
    <t>-303178174</t>
  </si>
  <si>
    <t>220999705</t>
  </si>
  <si>
    <t>Montáž štandardná zdrhovacia páska HILTI</t>
  </si>
  <si>
    <t>1589782371</t>
  </si>
  <si>
    <t>220999707</t>
  </si>
  <si>
    <t>Montáž príchytka klip z PVC bezhalogénová s možnosťou vzájomného bočného spojenia, svetlosivá, sivá, čierna alebo biela, -25°C/+105°C)</t>
  </si>
  <si>
    <t>1311486518</t>
  </si>
  <si>
    <t>999220706</t>
  </si>
  <si>
    <t>Montáž ohybná rúrka bezhalogénová, samozhášavá, pre ľahké mechanické zaťaženie, svetlo sivá, -25°C/+105°C, nie je odolná UV žiareniu</t>
  </si>
  <si>
    <t>-366909737</t>
  </si>
  <si>
    <t>999700-600</t>
  </si>
  <si>
    <t>Kábel komunikačný pre Ethernet</t>
  </si>
  <si>
    <t>-1021088065</t>
  </si>
  <si>
    <t>999700-601</t>
  </si>
  <si>
    <t>1863741932</t>
  </si>
  <si>
    <t>999700-602</t>
  </si>
  <si>
    <t>Nastrelovacia príchytka pre kábel</t>
  </si>
  <si>
    <t>1492229427</t>
  </si>
  <si>
    <t>999700-603</t>
  </si>
  <si>
    <t>Štandardná zdrhovacia páska HILTI</t>
  </si>
  <si>
    <t>996475681</t>
  </si>
  <si>
    <t>999700-604</t>
  </si>
  <si>
    <t>Ohybná rúrka bezhalogénová, samozhášavá, pre ľahké mechanické zaťaženie, svetlo sivá, -25°C/+105°C, nie je odolná UV žiareniu</t>
  </si>
  <si>
    <t>519525753</t>
  </si>
  <si>
    <t>999700-605</t>
  </si>
  <si>
    <t>Príchytka klip z PVC bezhalogénová s možnosťou vzájomného bočného spojenia, svetlosivá, sivá, čierna alebo biela, -25°C/+105°C)</t>
  </si>
  <si>
    <t>1572531567</t>
  </si>
  <si>
    <t>999700-606</t>
  </si>
  <si>
    <t>343936513</t>
  </si>
  <si>
    <t>D7</t>
  </si>
  <si>
    <t>MaR Ostatné</t>
  </si>
  <si>
    <t>100001</t>
  </si>
  <si>
    <t>Oživenie</t>
  </si>
  <si>
    <t>1206519897</t>
  </si>
  <si>
    <t>100002</t>
  </si>
  <si>
    <t>Softvér podstanice</t>
  </si>
  <si>
    <t>1944029069</t>
  </si>
  <si>
    <t>100003</t>
  </si>
  <si>
    <t>Grafická vizualizácia pre webserver a 3x ovl. panel</t>
  </si>
  <si>
    <t>-320451908</t>
  </si>
  <si>
    <t>100004</t>
  </si>
  <si>
    <t>Zaškolenie obsluhy a skúšky</t>
  </si>
  <si>
    <t>-820660412</t>
  </si>
  <si>
    <t>100005</t>
  </si>
  <si>
    <t>Revízie</t>
  </si>
  <si>
    <t>-343341297</t>
  </si>
  <si>
    <t>SO01.06 - SO01.06. Rekonštrukcia priestorov na ul.J.M.Hurbana 6 - Zdravotechnika - zmena č.1</t>
  </si>
  <si>
    <t xml:space="preserve">    713 - Izolácie tepelné   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</si>
  <si>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</si>
  <si>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</si>
  <si>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</si>
  <si>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713</t>
  </si>
  <si>
    <t xml:space="preserve">Izolácie tepelné   </t>
  </si>
  <si>
    <t>713482111.S</t>
  </si>
  <si>
    <t>Montáž trubíc z PE, hr.do 10 mm,vnút.priemer do 38 mm</t>
  </si>
  <si>
    <t>-1596226401</t>
  </si>
  <si>
    <t>283310001559</t>
  </si>
  <si>
    <t>Izolačná PE trubica TUBOLIT DG (d potrubia x hr. izolácie), nadrezaná, AZ FLEX</t>
  </si>
  <si>
    <t>689182023</t>
  </si>
  <si>
    <t>283310001577</t>
  </si>
  <si>
    <t>Izolačná PE trubica TUBOLIT DG 40x4 (d potrubia x hr. izolácie), nadrezaná, AZ FLEX - kondenzát</t>
  </si>
  <si>
    <t>-611471990</t>
  </si>
  <si>
    <t>713482223</t>
  </si>
  <si>
    <t>Montáž trubíc z PE, hr. od 21 mm,na armatúry</t>
  </si>
  <si>
    <t>-275069233</t>
  </si>
  <si>
    <t>2837741579</t>
  </si>
  <si>
    <t>Izolácia potrubia - napr. trubice Armaflex na armarúry</t>
  </si>
  <si>
    <t>-362625606</t>
  </si>
  <si>
    <t>998713202.S</t>
  </si>
  <si>
    <t>Presun hmôt pre izolácie tepelné v objektoch výšky nad 6 m do 12 m</t>
  </si>
  <si>
    <t>-390310507</t>
  </si>
  <si>
    <t>721</t>
  </si>
  <si>
    <t>Zdravotechnika - vnútorná kanalizácia</t>
  </si>
  <si>
    <t>721171502</t>
  </si>
  <si>
    <t>Potrubie z rúr PE-HD 40/3 mm odpadné prípojné</t>
  </si>
  <si>
    <t>815826592</t>
  </si>
  <si>
    <t>721171503</t>
  </si>
  <si>
    <t>Potrubie z rúr PE-HD 50/3 mm odpadné prípojné</t>
  </si>
  <si>
    <t>1228963966</t>
  </si>
  <si>
    <t>721171506</t>
  </si>
  <si>
    <t>Potrubie z rúr PE-HD 75x3 mm odpadné prípojné napr. Geberit</t>
  </si>
  <si>
    <t>1694812460</t>
  </si>
  <si>
    <t>721171506.1</t>
  </si>
  <si>
    <t>Potrubie z rúr PE-HD 75x3 mm odpadné prípojné</t>
  </si>
  <si>
    <t>-49711757</t>
  </si>
  <si>
    <t>721171508</t>
  </si>
  <si>
    <t>Potrubie z rúr PE-HD 110/4,3 mm odpadné prípojné</t>
  </si>
  <si>
    <t>-2024815920</t>
  </si>
  <si>
    <t>721171508.1</t>
  </si>
  <si>
    <t xml:space="preserve">Potrubie z rúr PE-HD 110/4,3 mm odpadné - prípojné </t>
  </si>
  <si>
    <t>-142784814</t>
  </si>
  <si>
    <t>721171598</t>
  </si>
  <si>
    <t>Potrubie z rúr PE-HD 32/4,3 mm kondenz</t>
  </si>
  <si>
    <t>-1701569124</t>
  </si>
  <si>
    <t>721171599</t>
  </si>
  <si>
    <t>Potrubie z rúr PE-HD 40/4,3 mm kondenz</t>
  </si>
  <si>
    <t>-909828474</t>
  </si>
  <si>
    <t>721171600</t>
  </si>
  <si>
    <t>Potrubie z rúr PE-HD 50/4,3 mm kondenz</t>
  </si>
  <si>
    <t>1860937638</t>
  </si>
  <si>
    <t>721171803</t>
  </si>
  <si>
    <t>Demontáž potrubia z novodurových rúr odpadového alebo pripojovacieho do D75,  -0,00210 t</t>
  </si>
  <si>
    <t>1204202108</t>
  </si>
  <si>
    <t>721194103</t>
  </si>
  <si>
    <t>Zriadenie prípojky na potrubí vyvedenie a upevnenie odpadových výpustiek D 32 mm</t>
  </si>
  <si>
    <t>-52931378</t>
  </si>
  <si>
    <t>721194104</t>
  </si>
  <si>
    <t>Zriadenie prípojky na potrubí vyvedenie a upevnenie odpadových výpustiek D 40 mm</t>
  </si>
  <si>
    <t>1483296933</t>
  </si>
  <si>
    <t>721194104.R</t>
  </si>
  <si>
    <t>Zriadenie prípojky na potrubí vyvedenie a upevnenie odpadových výpustiek D 40 mm +sifón na kondenzát</t>
  </si>
  <si>
    <t>194850847</t>
  </si>
  <si>
    <t>721194105</t>
  </si>
  <si>
    <t>Zriadenie prípojky na potrubí vyvedenie a upevnenie odpadových výpustiek D 50 mm</t>
  </si>
  <si>
    <t>-1263450857</t>
  </si>
  <si>
    <t>721194109</t>
  </si>
  <si>
    <t>Zriadenie prípojky na potrubí vyvedenie a upevnenie odpadových výpustiek D 110 mm</t>
  </si>
  <si>
    <t>-1944493808</t>
  </si>
  <si>
    <t>28611646000</t>
  </si>
  <si>
    <t>Sifón napr. HL 136.3</t>
  </si>
  <si>
    <t>1622142152</t>
  </si>
  <si>
    <t>28660022930</t>
  </si>
  <si>
    <t>Vetracia hlavica DN 100 napr. HL901 + mriežka 200x200 mm</t>
  </si>
  <si>
    <t>-151914989</t>
  </si>
  <si>
    <t>28660022920</t>
  </si>
  <si>
    <t>Vetracia hlavica DN 75 napr. HL901</t>
  </si>
  <si>
    <t>22019976</t>
  </si>
  <si>
    <t>28660022910</t>
  </si>
  <si>
    <t>Vetracia hlavica DN 40 napr. HL903</t>
  </si>
  <si>
    <t>1563923699</t>
  </si>
  <si>
    <t>55114702500</t>
  </si>
  <si>
    <t>Sifón na kondenzát s držiakom hadičiek na odvod kondenzu pre chladiče do potrubia</t>
  </si>
  <si>
    <t>1848983899</t>
  </si>
  <si>
    <t>721194109.1</t>
  </si>
  <si>
    <t>Zriadenie prípojky na potrubí vyvedenie a upevnenie odpadových výpustiek D 110x2,3 - priv.ventil</t>
  </si>
  <si>
    <t>1779411778</t>
  </si>
  <si>
    <t>721290111</t>
  </si>
  <si>
    <t>Ostatné - skúška tesnosti kanalizácie v objektoch vodou do DN 125</t>
  </si>
  <si>
    <t>2144945191</t>
  </si>
  <si>
    <t>72199.PC01</t>
  </si>
  <si>
    <t>Napojenie na kanalizáciu a vodovod, mont. a demont. v stene</t>
  </si>
  <si>
    <t>2101613716</t>
  </si>
  <si>
    <t>72199.PC02</t>
  </si>
  <si>
    <t>Vŕtanie otvorov do 65 mm</t>
  </si>
  <si>
    <t>1659566722</t>
  </si>
  <si>
    <t>72199.PC03</t>
  </si>
  <si>
    <t>Vŕtanie otvorov do 100 mm</t>
  </si>
  <si>
    <t>-1397612071</t>
  </si>
  <si>
    <t>72199.PC04</t>
  </si>
  <si>
    <t>Vŕtanie otvorov do 65 mm - kondenzát</t>
  </si>
  <si>
    <t>1056797596</t>
  </si>
  <si>
    <t>72199.PC05</t>
  </si>
  <si>
    <t>Závesný sustém - uchytenie do stavebných konštrukcií + gumené vložky proti hluku napr. Hilti - dodávka a montáž</t>
  </si>
  <si>
    <t>343380416</t>
  </si>
  <si>
    <t>998721203.S</t>
  </si>
  <si>
    <t>Presun hmôt pre vnútornú kanalizáciu v objektoch výšky nad 12 do 24 m</t>
  </si>
  <si>
    <t>1798557118</t>
  </si>
  <si>
    <t>722</t>
  </si>
  <si>
    <t>Zdravotechnika - vnútorný vodovod</t>
  </si>
  <si>
    <t>722173312</t>
  </si>
  <si>
    <t>Potrubie trojvrstvé 20x2,5</t>
  </si>
  <si>
    <t>867728980</t>
  </si>
  <si>
    <t>722173312.1</t>
  </si>
  <si>
    <t>Potrubie trojvrstvé 20x2,5 - TÚV</t>
  </si>
  <si>
    <t>-1422850613</t>
  </si>
  <si>
    <t>722173313</t>
  </si>
  <si>
    <t>Potrubie trojvrstvé 26x3</t>
  </si>
  <si>
    <t>-783951139</t>
  </si>
  <si>
    <t>722173314</t>
  </si>
  <si>
    <t>Potrubie trojvrstvé 32x3</t>
  </si>
  <si>
    <t>-266803031</t>
  </si>
  <si>
    <t>722173315</t>
  </si>
  <si>
    <t>Potrubie trojvrstvé 40x3,5</t>
  </si>
  <si>
    <t>1951538182</t>
  </si>
  <si>
    <t>722190401</t>
  </si>
  <si>
    <t>Vyvedenie a upevnenie výpustky DN 15</t>
  </si>
  <si>
    <t>-1306174932</t>
  </si>
  <si>
    <t>722220111</t>
  </si>
  <si>
    <t>Montáž armatúry závitovej s jedným závitom, nástenka pre výtokový ventil G 1/2</t>
  </si>
  <si>
    <t>-2136559521</t>
  </si>
  <si>
    <t>5511400.PC</t>
  </si>
  <si>
    <t>Guľový kohút G 1/2</t>
  </si>
  <si>
    <t>-1001014339</t>
  </si>
  <si>
    <t>5511500.PC</t>
  </si>
  <si>
    <t>Guľový kohút G  3/4</t>
  </si>
  <si>
    <t>-2048758830</t>
  </si>
  <si>
    <t>5511600.PC</t>
  </si>
  <si>
    <t>Uzatvárací ventil G  1</t>
  </si>
  <si>
    <t>1720016572</t>
  </si>
  <si>
    <t>4226078100</t>
  </si>
  <si>
    <t>Filter s vložkou PN 16, DN 25</t>
  </si>
  <si>
    <t>-1255075871</t>
  </si>
  <si>
    <t>4226078000</t>
  </si>
  <si>
    <t>Filter s vložkou PN 16, DN 20</t>
  </si>
  <si>
    <t>-49860338</t>
  </si>
  <si>
    <t>4849229480</t>
  </si>
  <si>
    <t>Vypúšťací ventil G 1/2</t>
  </si>
  <si>
    <t>-694001443</t>
  </si>
  <si>
    <t>722220121</t>
  </si>
  <si>
    <t>Montáž armatúry závitovej s jedným závitom, nástenka pre batériu G 1/2</t>
  </si>
  <si>
    <t>pár</t>
  </si>
  <si>
    <t>-1032124690</t>
  </si>
  <si>
    <t>19633129001</t>
  </si>
  <si>
    <t>Medená tvarovka 4471 - nástenka 15-1/2"</t>
  </si>
  <si>
    <t>-810668760</t>
  </si>
  <si>
    <t>722263417</t>
  </si>
  <si>
    <t>Montáž vodomeru závitového jednovtokového suchobežného G 5/4</t>
  </si>
  <si>
    <t>-1719760857</t>
  </si>
  <si>
    <t>3882122800</t>
  </si>
  <si>
    <t>Vodomer 1/2 Qmax=4,0 m3/hod - pre m.č.2.16</t>
  </si>
  <si>
    <t>801741633</t>
  </si>
  <si>
    <t>3882122801</t>
  </si>
  <si>
    <t>Vodomer 1/2 Qmax=2,5 m3/hod - pre m.č.2.01</t>
  </si>
  <si>
    <t>167022672</t>
  </si>
  <si>
    <t>722290226</t>
  </si>
  <si>
    <t>Tlaková skúška vodovodného potrubia závitového do DN 50</t>
  </si>
  <si>
    <t>1976100218</t>
  </si>
  <si>
    <t>722290234</t>
  </si>
  <si>
    <t>Prepláchnutie a dezinfekcia vodovodného potrubia do DN 80</t>
  </si>
  <si>
    <t>1283514423</t>
  </si>
  <si>
    <t>998722203.S</t>
  </si>
  <si>
    <t>Presun hmôt pre vnútorný vodovod v objektoch výšky nad 12 do 24 m</t>
  </si>
  <si>
    <t>-151206749</t>
  </si>
  <si>
    <t>725</t>
  </si>
  <si>
    <t>Zdravotechnika - zariaďovacie predmety</t>
  </si>
  <si>
    <t>725119109</t>
  </si>
  <si>
    <t>Montáž splachovacej nádržky vysokopostavenej</t>
  </si>
  <si>
    <t>1275683320</t>
  </si>
  <si>
    <t>5543200002.PC</t>
  </si>
  <si>
    <t>Splachovacia nádržka vysokopoložená s retiazkou, pre montáž na omietku, 6/9 l, plast, alpská biela</t>
  </si>
  <si>
    <t>289212331</t>
  </si>
  <si>
    <t>725119306</t>
  </si>
  <si>
    <t>Príplatok za silikónový tmel</t>
  </si>
  <si>
    <t>792266318</t>
  </si>
  <si>
    <t>6423400000.PC</t>
  </si>
  <si>
    <t>Závesné WC biele napr. Cubito, Jika</t>
  </si>
  <si>
    <t>574637948</t>
  </si>
  <si>
    <t>6423400009.PC</t>
  </si>
  <si>
    <t>WC kombi biela pre imobilných</t>
  </si>
  <si>
    <t>-1468902623</t>
  </si>
  <si>
    <t>6423400001.PC</t>
  </si>
  <si>
    <t>Sedátko WC plast biele napr. Softclose</t>
  </si>
  <si>
    <t>1247396336</t>
  </si>
  <si>
    <t>6423400002.PC</t>
  </si>
  <si>
    <t>Sedátko WC plast biele napr. Slowclose</t>
  </si>
  <si>
    <t>471560482</t>
  </si>
  <si>
    <t>131900509</t>
  </si>
  <si>
    <t>6421100043.PC</t>
  </si>
  <si>
    <t>Umývadlo keramické 550x420 mm biele</t>
  </si>
  <si>
    <t>-643191449</t>
  </si>
  <si>
    <t>6421100044.PC</t>
  </si>
  <si>
    <t>Umývadlo keramické 640x550 mm biele pre imobilných</t>
  </si>
  <si>
    <t>-1039455081</t>
  </si>
  <si>
    <t>725119309</t>
  </si>
  <si>
    <t>Montáž záchodovej misy keramickej kombinovanej s šikmým odpadom</t>
  </si>
  <si>
    <t>1253836296</t>
  </si>
  <si>
    <t>725119410</t>
  </si>
  <si>
    <t>Montáž záchodovej misy keramickej zavesenej s rovným odpadom</t>
  </si>
  <si>
    <t>-1324583228</t>
  </si>
  <si>
    <t>725119499.PC</t>
  </si>
  <si>
    <t>Montáž ovládacieho tlačitka WC do steny spredu</t>
  </si>
  <si>
    <t>-905362082</t>
  </si>
  <si>
    <t>725129202</t>
  </si>
  <si>
    <t>Montáž pisoáru keramického bez splachovacej nádrže</t>
  </si>
  <si>
    <t>-1881331728</t>
  </si>
  <si>
    <t>725139102</t>
  </si>
  <si>
    <t>124277325</t>
  </si>
  <si>
    <t>5523600001.PC</t>
  </si>
  <si>
    <t>Pisoár antivandal biely, snezor/radar, batéria napr. Golem antivandal</t>
  </si>
  <si>
    <t>-2060314979</t>
  </si>
  <si>
    <t>-71951624</t>
  </si>
  <si>
    <t>5523100012.PC</t>
  </si>
  <si>
    <t>Kuchynský drez nerezový jednoduchý s odkvap.plochou</t>
  </si>
  <si>
    <t>-769611891</t>
  </si>
  <si>
    <t>725149701</t>
  </si>
  <si>
    <t>Montáž predstenového systému záchodov do masívnej murovanej konštrukcie</t>
  </si>
  <si>
    <t>-2101017422</t>
  </si>
  <si>
    <t>5523700001.PC</t>
  </si>
  <si>
    <t>Predstenový systém napr. DuoFix pre závesné WC, výška 1120 mm so splachovacou podomietkovou nádržou Sigma 12, bezbariérový, plast</t>
  </si>
  <si>
    <t>-1360769745</t>
  </si>
  <si>
    <t>725219201</t>
  </si>
  <si>
    <t>Montáž umývadla keramického na konzoly, bez výtokovej armatúry</t>
  </si>
  <si>
    <t>-319215547</t>
  </si>
  <si>
    <t>725291114</t>
  </si>
  <si>
    <t>Montáž doplnkov zariadení kúpeľní a záchodov, madlá</t>
  </si>
  <si>
    <t>-979675565</t>
  </si>
  <si>
    <t>552380012300</t>
  </si>
  <si>
    <t>Madlo oceľové biele pevné, dĺžka 813 mm</t>
  </si>
  <si>
    <t>-1768562396</t>
  </si>
  <si>
    <t>552380012700</t>
  </si>
  <si>
    <t>Madlo oceľové biele pevné, dĺžka 600 mm</t>
  </si>
  <si>
    <t>954261728</t>
  </si>
  <si>
    <t>552380012900</t>
  </si>
  <si>
    <t>Madlo oceľové biele sklopné, dĺžka 813 mm</t>
  </si>
  <si>
    <t>716562188</t>
  </si>
  <si>
    <t>725319101</t>
  </si>
  <si>
    <t>Montáž kuchynských drezov jednoduchých bez výtokových armatúr</t>
  </si>
  <si>
    <t>-1817393437</t>
  </si>
  <si>
    <t>725333360</t>
  </si>
  <si>
    <t>Montáž výlevky keramickej voľne stojacej bez výtokovej armatúry</t>
  </si>
  <si>
    <t>-528066395</t>
  </si>
  <si>
    <t>6427100001.PC</t>
  </si>
  <si>
    <t>Výlevka stojatá keramická s plastovou mrežou</t>
  </si>
  <si>
    <t>1327132246</t>
  </si>
  <si>
    <t>725339101</t>
  </si>
  <si>
    <t>Demontáž výlevky bez výtokovej armatúry, bez nádrže a splachovacieho potrubia, diturvitovej</t>
  </si>
  <si>
    <t>-950943313</t>
  </si>
  <si>
    <t>725819402</t>
  </si>
  <si>
    <t>Montáž ventilu bez pripojovacej rúrky G 1/2</t>
  </si>
  <si>
    <t>1207866921</t>
  </si>
  <si>
    <t>5511100199.PC</t>
  </si>
  <si>
    <t>Guľový ventil rohový, 1/2" - 3/8", s filtrom, napr. Schell</t>
  </si>
  <si>
    <t>1988035730</t>
  </si>
  <si>
    <t>725820802</t>
  </si>
  <si>
    <t>Demontáž batérie stojankovej do 1 otvoru,  -0,00086t</t>
  </si>
  <si>
    <t>-269973526</t>
  </si>
  <si>
    <t>725829201.S</t>
  </si>
  <si>
    <t>Montáž batérie umývadlovej a drezovej nástennej pákovej alebo klasickej s mechanickým ovládaním</t>
  </si>
  <si>
    <t>770626028</t>
  </si>
  <si>
    <t>725829601</t>
  </si>
  <si>
    <t>Montáž batérie umývadlovej a drezovej stojankovej, pákovej alebo klasickej s mechanickým ovládaním</t>
  </si>
  <si>
    <t>902632950</t>
  </si>
  <si>
    <t>5514500038.PC</t>
  </si>
  <si>
    <t>Batéria umývadlová stojanková páková</t>
  </si>
  <si>
    <t>-1652000540</t>
  </si>
  <si>
    <t>5514500006.PC</t>
  </si>
  <si>
    <t>Batéria drezová stojanková páková</t>
  </si>
  <si>
    <t>1532282676</t>
  </si>
  <si>
    <t>5514500035.PC</t>
  </si>
  <si>
    <t>Batéria umývadlová nástenná páková, výtokové rameno 210 mm, rozteč 100 mm, chróm</t>
  </si>
  <si>
    <t>1004874602</t>
  </si>
  <si>
    <t>725869300</t>
  </si>
  <si>
    <t>Montáž zápachovej uzávierky pre zariaďovacie predmety, umývadlovej do D 32</t>
  </si>
  <si>
    <t>268242157</t>
  </si>
  <si>
    <t>5516200056.PC</t>
  </si>
  <si>
    <t>Zápachová uzávierka - sifón pre umývadlá DN 40</t>
  </si>
  <si>
    <t>1922877178</t>
  </si>
  <si>
    <t>5516200059.PC</t>
  </si>
  <si>
    <t>Zápachová uzávierka podomietková - sifón pre umývadlá imobilných DN 40</t>
  </si>
  <si>
    <t>1052674436</t>
  </si>
  <si>
    <t>725869311</t>
  </si>
  <si>
    <t>Montáž zápachovej uzávierky pre zariaďovacie predmety, drezovej do D 50 (pre jeden drez)</t>
  </si>
  <si>
    <t>-1636986357</t>
  </si>
  <si>
    <t>5516200071.PC</t>
  </si>
  <si>
    <t>Zápachová uzávierka- sifón pre jednodielne drezy DN 50</t>
  </si>
  <si>
    <t>-806277112</t>
  </si>
  <si>
    <t>5519000000.PC</t>
  </si>
  <si>
    <t>Dvierka revízne 300x300 mm pre obklad</t>
  </si>
  <si>
    <t>-1167722997</t>
  </si>
  <si>
    <t>5519000001.PC</t>
  </si>
  <si>
    <t>Dvierka revízne 150x200 mm komaxit biely</t>
  </si>
  <si>
    <t>1108414809</t>
  </si>
  <si>
    <t>5519000002.PC</t>
  </si>
  <si>
    <t>Dvierka revízne 300x200 mm komaxit biely</t>
  </si>
  <si>
    <t>-782160472</t>
  </si>
  <si>
    <t>5413001500.PC</t>
  </si>
  <si>
    <t>Prietokový ohrievač napr. Stiebel Eltron 3 Plus 3,53 kW pod umývadlo</t>
  </si>
  <si>
    <t>1331601766</t>
  </si>
  <si>
    <t>5413001501.PC</t>
  </si>
  <si>
    <t>Prietokový ohrievač napr. Stiebel Eltron 6 Plus 5,7 kW na stenu pre U a VL</t>
  </si>
  <si>
    <t>400843572</t>
  </si>
  <si>
    <t>5413001502.PC</t>
  </si>
  <si>
    <t>Prietokový ohrievač napr. Stiebel Eltron 4 Plus 4,4 kW pod drez</t>
  </si>
  <si>
    <t>-181137330</t>
  </si>
  <si>
    <t>998725203.S</t>
  </si>
  <si>
    <t>Presun hmôt pre zariaďovacie predmety v objektoch výšky nad 12 do 24 m</t>
  </si>
  <si>
    <t>-1752247702</t>
  </si>
  <si>
    <t>SO01.07 - SO01.07  Rekonštrukcia priestorov na ul. J.M.Hurbana 6 - Akustika - zmena č.1</t>
  </si>
  <si>
    <t xml:space="preserve">    N20 - Akustika - Vysielacie pracovisko 2.2</t>
  </si>
  <si>
    <t xml:space="preserve">    N04 - Akustika - Strihacie pracoviská 2.03</t>
  </si>
  <si>
    <t xml:space="preserve">    N06 - Akustika - Televízne štúdio 2.05</t>
  </si>
  <si>
    <t xml:space="preserve">    N07 - Akustika - Rozhlasové štúdio 2.07</t>
  </si>
  <si>
    <t xml:space="preserve">    N08 - Akustika - Rozhlasová réžia 2.08</t>
  </si>
  <si>
    <t xml:space="preserve">    N09 - Akustika - Co-Working 2.09</t>
  </si>
  <si>
    <t xml:space="preserve">    N05 - Akustika - Televízna réžia 2.04</t>
  </si>
  <si>
    <t>N20</t>
  </si>
  <si>
    <t>Akustika - Vysielacie pracovisko 2.2</t>
  </si>
  <si>
    <t>262144</t>
  </si>
  <si>
    <t>759997223</t>
  </si>
  <si>
    <t>95010000-001.2</t>
  </si>
  <si>
    <t>Akustický panel, absorpčný frekvenčný rozsah pre stredné a vysoké frekvencie, NRC 0,7 napr. VicPattern Ultra Waewood  FR 595x595x50 mm, VicPET Wool, MDF and Melamine, Fire resistant</t>
  </si>
  <si>
    <t>755939260</t>
  </si>
  <si>
    <t>1648753314</t>
  </si>
  <si>
    <t>1908149500</t>
  </si>
  <si>
    <t>1263697481</t>
  </si>
  <si>
    <t>-1372702977</t>
  </si>
  <si>
    <t>N04</t>
  </si>
  <si>
    <t>Akustika - Strihacie pracoviská 2.03</t>
  </si>
  <si>
    <t>1386872080</t>
  </si>
  <si>
    <t>-1325629423</t>
  </si>
  <si>
    <t>550525540</t>
  </si>
  <si>
    <t>-35915815</t>
  </si>
  <si>
    <t>N06</t>
  </si>
  <si>
    <t>Akustika - Televízne štúdio 2.05</t>
  </si>
  <si>
    <t>-1342430474</t>
  </si>
  <si>
    <t>1775053406</t>
  </si>
  <si>
    <t>-547726122</t>
  </si>
  <si>
    <t>1753443607</t>
  </si>
  <si>
    <t>-1962365555</t>
  </si>
  <si>
    <t>95010000-004</t>
  </si>
  <si>
    <t>1358583319</t>
  </si>
  <si>
    <t>N07</t>
  </si>
  <si>
    <t>Akustika - Rozhlasové štúdio 2.07</t>
  </si>
  <si>
    <t>1825226323</t>
  </si>
  <si>
    <t>1420625629</t>
  </si>
  <si>
    <t>-397501558</t>
  </si>
  <si>
    <t>-527186548</t>
  </si>
  <si>
    <t>-1336470826</t>
  </si>
  <si>
    <t>619357842</t>
  </si>
  <si>
    <t>-1121406342</t>
  </si>
  <si>
    <t>-1733095864</t>
  </si>
  <si>
    <t>N08</t>
  </si>
  <si>
    <t>Akustika - Rozhlasová réžia 2.08</t>
  </si>
  <si>
    <t>-243133790</t>
  </si>
  <si>
    <t>95010000-001.3</t>
  </si>
  <si>
    <t>Akustický panel, absorpčný frekvenčný rozsah pre stredné a vysoké frekvencie, NRC 0,7 napr. VicPattern Ultra Waewood FR595x595x50 mm, VicPET Wool, MDF and Melamine Fire resistant</t>
  </si>
  <si>
    <t>97697222</t>
  </si>
  <si>
    <t>1103870610</t>
  </si>
  <si>
    <t>95010000-002.1</t>
  </si>
  <si>
    <t>Akustický panel, absorpčný frekvenčný rozsah 70-100Hz, NRC 0,4 napr.Super Bass extreme Ultra 595x595x155 mm, VicPET Wool, MDF and Melamine</t>
  </si>
  <si>
    <t>111700903</t>
  </si>
  <si>
    <t>-946778230</t>
  </si>
  <si>
    <t>-270114028</t>
  </si>
  <si>
    <t>N09</t>
  </si>
  <si>
    <t>Akustika - Co-Working 2.09</t>
  </si>
  <si>
    <t>-1968544154</t>
  </si>
  <si>
    <t>-1398742944</t>
  </si>
  <si>
    <t>-1805475862</t>
  </si>
  <si>
    <t>-495082385</t>
  </si>
  <si>
    <t>N05</t>
  </si>
  <si>
    <t>Akustika - Televízna réžia 2.04</t>
  </si>
  <si>
    <t>-694208801</t>
  </si>
  <si>
    <t>-1173323967</t>
  </si>
  <si>
    <t>-940264180</t>
  </si>
  <si>
    <t>2138435218</t>
  </si>
  <si>
    <t>1208957645</t>
  </si>
  <si>
    <t>1043412060</t>
  </si>
  <si>
    <t>2130547660</t>
  </si>
  <si>
    <t>1940392176</t>
  </si>
  <si>
    <t>476880276</t>
  </si>
  <si>
    <t>-858533035</t>
  </si>
  <si>
    <t>-1423204102</t>
  </si>
  <si>
    <t>SO01.09 - SO01.07  Rekonštrukcia priestorov na ul. J.M.Hurbana 6 - Statika - zmena č.1</t>
  </si>
  <si>
    <t xml:space="preserve">    712 - Izolácie striech, povlakové krytiny</t>
  </si>
  <si>
    <t xml:space="preserve">    713 - Izolácie tepelné</t>
  </si>
  <si>
    <t xml:space="preserve">    43-M - Montáž oceľových konštrukcií</t>
  </si>
  <si>
    <t>389381002.R</t>
  </si>
  <si>
    <t>Podiatie kotevných platní expanzívnou záievkovou maltou napr. Pagel V1/10 5-30 mm</t>
  </si>
  <si>
    <t>-697667040</t>
  </si>
  <si>
    <t>0,35*0,50*0,03*4</t>
  </si>
  <si>
    <t>959941142.R</t>
  </si>
  <si>
    <t>Chemická kotva napr. HILTI HIT-HY 200 - kotevný svorník lepený chemickou kotvou do betónu, ŽB, kameňa, s vyvŕtaním otvoru pre kotvu M20</t>
  </si>
  <si>
    <t>1430802556</t>
  </si>
  <si>
    <t>" kotvenie platne ozn.2 "  2*4</t>
  </si>
  <si>
    <t>311720000000.PC</t>
  </si>
  <si>
    <t>Tyč závitová M20 napr. HILTI HAS-U A4 nerez dl. 500 mm</t>
  </si>
  <si>
    <t>-910634514</t>
  </si>
  <si>
    <t>965031120.R</t>
  </si>
  <si>
    <t>Búranie podláh z pórobetónových strešných dosiek, kladenych na plocho,  -0,12200t</t>
  </si>
  <si>
    <t>709236413</t>
  </si>
  <si>
    <t>" odstránenie pórobetónových strešných doskiek hr. 140 mm v mieste prestupu oceľovej konštrukcie plošiny "</t>
  </si>
  <si>
    <t>0,70*0,70*4</t>
  </si>
  <si>
    <t>965044121</t>
  </si>
  <si>
    <t>Búranie podkladov pod dlažby hr.do 40 mm, s rabicovým pletivom v strešných konštr.,  - 0,09000t</t>
  </si>
  <si>
    <t>-227663063</t>
  </si>
  <si>
    <t>" odstránenie poteru na pórobetónových strešných doskách v mieste prestupu oceľovej konštrukcie plošiny "</t>
  </si>
  <si>
    <t>965082930</t>
  </si>
  <si>
    <t>Odstránenie násypu pod podlahami alebo na strechách, hr.do 200 mm,  -1,40000t</t>
  </si>
  <si>
    <t>1805188724</t>
  </si>
  <si>
    <t>" odstránenie škvárovej spádovej vrstvy na streche v mieste prestupu oceľovej konštrukcie plošiny "</t>
  </si>
  <si>
    <t>0,70*0,70*0,30*4</t>
  </si>
  <si>
    <t>-902911065</t>
  </si>
  <si>
    <t>1651419862</t>
  </si>
  <si>
    <t>-158560712</t>
  </si>
  <si>
    <t>-242016082</t>
  </si>
  <si>
    <t>1,343*9</t>
  </si>
  <si>
    <t>283353426</t>
  </si>
  <si>
    <t>2125148608</t>
  </si>
  <si>
    <t>1,343*4</t>
  </si>
  <si>
    <t>-1281650111</t>
  </si>
  <si>
    <t>" odd.9 "  1,239</t>
  </si>
  <si>
    <t>-1112618186</t>
  </si>
  <si>
    <t>" odd.712 "  0,104</t>
  </si>
  <si>
    <t>1765134386</t>
  </si>
  <si>
    <t>-530679896</t>
  </si>
  <si>
    <t>-519653564</t>
  </si>
  <si>
    <t>-289374461</t>
  </si>
  <si>
    <t>712</t>
  </si>
  <si>
    <t>Izolácie striech, povlakové krytiny</t>
  </si>
  <si>
    <t>712300833</t>
  </si>
  <si>
    <t>Odstránenie povlakovej krytiny na strechách plochých 10° trojvrstvovej,  -0,01400t</t>
  </si>
  <si>
    <t>-1965223005</t>
  </si>
  <si>
    <t>" odstránenie lokálne strešnej krytiny v mieste prestupu oceľovej konštrukcie plošiny "</t>
  </si>
  <si>
    <t>1,00*1,00*4</t>
  </si>
  <si>
    <t>712300834</t>
  </si>
  <si>
    <t>Odstránenie povlakovej krytiny na strechách plochých do 10° každé ďalšie vrstvy,  -0,00600t</t>
  </si>
  <si>
    <t>494437329</t>
  </si>
  <si>
    <t>4,00*2</t>
  </si>
  <si>
    <t>712331105</t>
  </si>
  <si>
    <t>Zhotovenie povlak. krytiny striech plochých do 10° samolepiacim asfaltovým pásom</t>
  </si>
  <si>
    <t>-275487576</t>
  </si>
  <si>
    <t>" doplnenie strešnej krytiny v mieste prestupov oceľovej konštrukcie "</t>
  </si>
  <si>
    <t>628420000000.R</t>
  </si>
  <si>
    <t>Pás asfaltový napr. Glastek 30 Sticker Plus podkladný samolepiaci modifikovaný, horný povrch mineral</t>
  </si>
  <si>
    <t>-2049606777</t>
  </si>
  <si>
    <t>4,00*1,15</t>
  </si>
  <si>
    <t>712341659</t>
  </si>
  <si>
    <t>Zhotovenie povlakovej krytiny striech plochých do 10° pásmi pritavením. NAIP bodovo</t>
  </si>
  <si>
    <t>1435756093</t>
  </si>
  <si>
    <t>712941963</t>
  </si>
  <si>
    <t>Vykonanie údržby prienikov povlakovej krytiny striech pásmi pritavením vpustov, ventilácií alebo komínov NAIP</t>
  </si>
  <si>
    <t>1749204416</t>
  </si>
  <si>
    <t>" izolácia detailu prestupu oceľovejh konštrukcie cez strešnú krytinu "  4</t>
  </si>
  <si>
    <t>628420000001.R</t>
  </si>
  <si>
    <t>Pás asfaltový napr. Glastek 40 Special Mineral modifikovaný, horný povrch mineral</t>
  </si>
  <si>
    <t>-784751524</t>
  </si>
  <si>
    <t>998712202</t>
  </si>
  <si>
    <t>Presun hmôt pre izoláciu povlakovej krytiny v objektoch výšky nad 6 do 12 m</t>
  </si>
  <si>
    <t>-1849506426</t>
  </si>
  <si>
    <t>Izolácie tepelné</t>
  </si>
  <si>
    <t>713142131</t>
  </si>
  <si>
    <t>Montáž tepelnej izolácie striech plochých do 10° polystyrénom, jednovrstvová prilep. za studena</t>
  </si>
  <si>
    <t>1222021678</t>
  </si>
  <si>
    <t>" doplnenie tepelnej izolácie konštrukcie strechy v mieste prestupu oceľovej konštrukcie plošiny "</t>
  </si>
  <si>
    <t>0,70*0,70*4*4</t>
  </si>
  <si>
    <t>" Poznámka :  hr. vrstvy je odhadovaná, upresnienie je možné po odkrytí strešných vrstiev</t>
  </si>
  <si>
    <t>283750002100</t>
  </si>
  <si>
    <t>Doska XPS STYRODUR 3000 CS hr. 100 mm, zakladanie stavieb, podlahy, obrátené ploché strechy</t>
  </si>
  <si>
    <t>1166484720</t>
  </si>
  <si>
    <t>7,84*1,10</t>
  </si>
  <si>
    <t>713146440</t>
  </si>
  <si>
    <t>Montáž tepelnej izolácie striech plochých do 10° PUR penou hr. 300 mm</t>
  </si>
  <si>
    <t>-399764766</t>
  </si>
  <si>
    <t>" dofúkanie detailov po doplnení tepelnej izolácie strechy v mieste prestupu oceľovej konštrukcie plošiny "</t>
  </si>
  <si>
    <t>4*0,30</t>
  </si>
  <si>
    <t>231710000500</t>
  </si>
  <si>
    <t>Pena polyuretánová nízkoexpazná lepiaca na EPS alebo XPS, PCI Multicret PU EPS, pištoľová</t>
  </si>
  <si>
    <t>-311215920</t>
  </si>
  <si>
    <t>998713202</t>
  </si>
  <si>
    <t>-1574354771</t>
  </si>
  <si>
    <t>767133211</t>
  </si>
  <si>
    <t>Montáž stien a priečok z plechu akustických zástien jednoduchých</t>
  </si>
  <si>
    <t>-134087971</t>
  </si>
  <si>
    <t>" opláštenie steny technologickej plošiny pre VZT "</t>
  </si>
  <si>
    <t>2,80*2,60</t>
  </si>
  <si>
    <t>591510000900.PC</t>
  </si>
  <si>
    <t>Fasádna kommpktná doska napr. Fundermax Exterier F, rozmer 2800x1300x10 mm</t>
  </si>
  <si>
    <t>264371748</t>
  </si>
  <si>
    <t>2,80*1,30*2</t>
  </si>
  <si>
    <t>998767202</t>
  </si>
  <si>
    <t>Presun hmôt pre kovové stavebné doplnkové konštrukcie v objektoch výšky nad 6 do 12 m</t>
  </si>
  <si>
    <t>-76152642</t>
  </si>
  <si>
    <t>43-M</t>
  </si>
  <si>
    <t>Montáž oceľových konštrukcií</t>
  </si>
  <si>
    <t>430863001.R</t>
  </si>
  <si>
    <t>Montáž rôznych dielov OK - tretia cenová krivka hmotnost prvku do 750 kg vrátane vertikálnej a horizontálnej dopravy materiálu, pracovných plošín a lešení</t>
  </si>
  <si>
    <t>-1630147634</t>
  </si>
  <si>
    <t>" podľa výkazu ocele v.č.01.09-2 "</t>
  </si>
  <si>
    <t>" ozn.1 TR 120/120/4 dl. 0,898 m  4ks "  52,08</t>
  </si>
  <si>
    <t>" ozn.2 P 360/260/12  4ks "  35,28</t>
  </si>
  <si>
    <t>" ozn.2* P 80/80/6  8ks "  2,40</t>
  </si>
  <si>
    <t>" ozn.3 P 360/120/12  4ks "  18,08</t>
  </si>
  <si>
    <t>" ozn.4 HEA 160 dl.6,80 m  2ks "  413,44</t>
  </si>
  <si>
    <t>" ozn.5 U 100/160/4 dl. 1,40 m  8ks "  72,80</t>
  </si>
  <si>
    <t>" ozn.6 U 100/160/4 dl. 0,864 m  2ks "  11,24</t>
  </si>
  <si>
    <t>" ozn.7 P 160/120/8  16ks "  19,36</t>
  </si>
  <si>
    <t>" ozn.8 U 100/60/4 dl.2,80 m  2ks "  36,40</t>
  </si>
  <si>
    <t>" ozn.9 U 100/60/4 dl.0,55 m  2ks "  7,16</t>
  </si>
  <si>
    <t>" ozn.10 U 100/60/4 dl.0,60 m  2ks "  7,80</t>
  </si>
  <si>
    <t>" ozn.11 U 100/60/4 dl.2,41 m  5ks "  78,35</t>
  </si>
  <si>
    <t>" ozn.12 U 100/60/4 dl.1,367 m  2ks "  17,78</t>
  </si>
  <si>
    <t>" ozn.13 P 240/152/8   4ks "  9,16</t>
  </si>
  <si>
    <t>" ozn.14 P 240/100/8   8ks "  12,08</t>
  </si>
  <si>
    <t>793,41*0,05                            " zvary, spoje "</t>
  </si>
  <si>
    <t>424130000000.PC</t>
  </si>
  <si>
    <t>Dodávka oceľovej konštrukcie plošiny, oceľ S 235,  vrátane povrchovej úpravy</t>
  </si>
  <si>
    <t>159382043</t>
  </si>
  <si>
    <t>" podľa výkazu ocele v.č.01.09-2 /povrchová úprava pre tiedu vyhotovenia EXC2/ "</t>
  </si>
  <si>
    <t>793,41*0,10                            " stratné "</t>
  </si>
  <si>
    <t xml:space="preserve">Hlavné hodiny s prijímačom GPS signálu </t>
  </si>
  <si>
    <t xml:space="preserve">Digitálne hodiny jednostranné s držiakom </t>
  </si>
  <si>
    <t xml:space="preserve">Digitálne hodiny obojstranné s držiakom </t>
  </si>
  <si>
    <t xml:space="preserve">Zásuvka TV sat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</si>
</sst>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5" borderId="7" xfId="0" applyFont="1" applyFill="1" applyBorder="1" applyAlignment="1">
      <alignment horizontal="right" vertical="center"/>
    </xf>
    <xf numFmtId="4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25" fillId="5" borderId="8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56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37" t="s">
        <v>13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1"/>
      <c r="BE5" s="234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39" t="s">
        <v>16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1"/>
      <c r="BE6" s="235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5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35"/>
      <c r="BS8" s="18" t="s">
        <v>6</v>
      </c>
    </row>
    <row r="9" spans="1:74" s="1" customFormat="1" ht="14.45" customHeight="1">
      <c r="B9" s="21"/>
      <c r="AR9" s="21"/>
      <c r="BE9" s="235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35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35"/>
      <c r="BS11" s="18" t="s">
        <v>6</v>
      </c>
    </row>
    <row r="12" spans="1:74" s="1" customFormat="1" ht="6.95" customHeight="1">
      <c r="B12" s="21"/>
      <c r="AR12" s="21"/>
      <c r="BE12" s="235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35"/>
      <c r="BS13" s="18" t="s">
        <v>6</v>
      </c>
    </row>
    <row r="14" spans="1:74" ht="12.75">
      <c r="B14" s="21"/>
      <c r="E14" s="240" t="s">
        <v>28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8" t="s">
        <v>26</v>
      </c>
      <c r="AN14" s="30" t="s">
        <v>28</v>
      </c>
      <c r="AR14" s="21"/>
      <c r="BE14" s="235"/>
      <c r="BS14" s="18" t="s">
        <v>6</v>
      </c>
    </row>
    <row r="15" spans="1:74" s="1" customFormat="1" ht="6.95" customHeight="1">
      <c r="B15" s="21"/>
      <c r="AR15" s="21"/>
      <c r="BE15" s="235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35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35"/>
      <c r="BS17" s="18" t="s">
        <v>31</v>
      </c>
    </row>
    <row r="18" spans="1:71" s="1" customFormat="1" ht="6.95" customHeight="1">
      <c r="B18" s="21"/>
      <c r="AR18" s="21"/>
      <c r="BE18" s="235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35"/>
      <c r="BS19" s="18" t="s">
        <v>6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35"/>
      <c r="BS20" s="18" t="s">
        <v>31</v>
      </c>
    </row>
    <row r="21" spans="1:71" s="1" customFormat="1" ht="6.95" customHeight="1">
      <c r="B21" s="21"/>
      <c r="AR21" s="21"/>
      <c r="BE21" s="235"/>
    </row>
    <row r="22" spans="1:71" s="1" customFormat="1" ht="12" customHeight="1">
      <c r="B22" s="21"/>
      <c r="D22" s="28" t="s">
        <v>34</v>
      </c>
      <c r="AR22" s="21"/>
      <c r="BE22" s="235"/>
    </row>
    <row r="23" spans="1:71" s="1" customFormat="1" ht="16.5" customHeight="1">
      <c r="B23" s="21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21"/>
      <c r="BE23" s="235"/>
    </row>
    <row r="24" spans="1:71" s="1" customFormat="1" ht="6.95" customHeight="1">
      <c r="B24" s="21"/>
      <c r="AR24" s="21"/>
      <c r="BE24" s="235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5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3">
        <f>ROUND(AG94,2)</f>
        <v>0</v>
      </c>
      <c r="AL26" s="244"/>
      <c r="AM26" s="244"/>
      <c r="AN26" s="244"/>
      <c r="AO26" s="244"/>
      <c r="AP26" s="33"/>
      <c r="AQ26" s="33"/>
      <c r="AR26" s="34"/>
      <c r="BE26" s="235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5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5" t="s">
        <v>36</v>
      </c>
      <c r="M28" s="245"/>
      <c r="N28" s="245"/>
      <c r="O28" s="245"/>
      <c r="P28" s="245"/>
      <c r="Q28" s="33"/>
      <c r="R28" s="33"/>
      <c r="S28" s="33"/>
      <c r="T28" s="33"/>
      <c r="U28" s="33"/>
      <c r="V28" s="33"/>
      <c r="W28" s="245" t="s">
        <v>37</v>
      </c>
      <c r="X28" s="245"/>
      <c r="Y28" s="245"/>
      <c r="Z28" s="245"/>
      <c r="AA28" s="245"/>
      <c r="AB28" s="245"/>
      <c r="AC28" s="245"/>
      <c r="AD28" s="245"/>
      <c r="AE28" s="245"/>
      <c r="AF28" s="33"/>
      <c r="AG28" s="33"/>
      <c r="AH28" s="33"/>
      <c r="AI28" s="33"/>
      <c r="AJ28" s="33"/>
      <c r="AK28" s="245" t="s">
        <v>38</v>
      </c>
      <c r="AL28" s="245"/>
      <c r="AM28" s="245"/>
      <c r="AN28" s="245"/>
      <c r="AO28" s="245"/>
      <c r="AP28" s="33"/>
      <c r="AQ28" s="33"/>
      <c r="AR28" s="34"/>
      <c r="BE28" s="235"/>
    </row>
    <row r="29" spans="1:71" s="3" customFormat="1" ht="14.45" customHeight="1">
      <c r="B29" s="38"/>
      <c r="D29" s="28" t="s">
        <v>39</v>
      </c>
      <c r="F29" s="39" t="s">
        <v>40</v>
      </c>
      <c r="L29" s="248">
        <v>0.2</v>
      </c>
      <c r="M29" s="247"/>
      <c r="N29" s="247"/>
      <c r="O29" s="247"/>
      <c r="P29" s="247"/>
      <c r="Q29" s="40"/>
      <c r="R29" s="40"/>
      <c r="S29" s="40"/>
      <c r="T29" s="40"/>
      <c r="U29" s="40"/>
      <c r="V29" s="40"/>
      <c r="W29" s="246">
        <f>ROUND(AZ94, 2)</f>
        <v>0</v>
      </c>
      <c r="X29" s="247"/>
      <c r="Y29" s="247"/>
      <c r="Z29" s="247"/>
      <c r="AA29" s="247"/>
      <c r="AB29" s="247"/>
      <c r="AC29" s="247"/>
      <c r="AD29" s="247"/>
      <c r="AE29" s="247"/>
      <c r="AF29" s="40"/>
      <c r="AG29" s="40"/>
      <c r="AH29" s="40"/>
      <c r="AI29" s="40"/>
      <c r="AJ29" s="40"/>
      <c r="AK29" s="246">
        <f>ROUND(AV94, 2)</f>
        <v>0</v>
      </c>
      <c r="AL29" s="247"/>
      <c r="AM29" s="247"/>
      <c r="AN29" s="247"/>
      <c r="AO29" s="247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36"/>
    </row>
    <row r="30" spans="1:71" s="3" customFormat="1" ht="14.45" customHeight="1">
      <c r="B30" s="38"/>
      <c r="F30" s="39" t="s">
        <v>41</v>
      </c>
      <c r="L30" s="248">
        <v>0.2</v>
      </c>
      <c r="M30" s="247"/>
      <c r="N30" s="247"/>
      <c r="O30" s="247"/>
      <c r="P30" s="247"/>
      <c r="Q30" s="40"/>
      <c r="R30" s="40"/>
      <c r="S30" s="40"/>
      <c r="T30" s="40"/>
      <c r="U30" s="40"/>
      <c r="V30" s="40"/>
      <c r="W30" s="246">
        <f>ROUND(BA94, 2)</f>
        <v>0</v>
      </c>
      <c r="X30" s="247"/>
      <c r="Y30" s="247"/>
      <c r="Z30" s="247"/>
      <c r="AA30" s="247"/>
      <c r="AB30" s="247"/>
      <c r="AC30" s="247"/>
      <c r="AD30" s="247"/>
      <c r="AE30" s="247"/>
      <c r="AF30" s="40"/>
      <c r="AG30" s="40"/>
      <c r="AH30" s="40"/>
      <c r="AI30" s="40"/>
      <c r="AJ30" s="40"/>
      <c r="AK30" s="246">
        <f>ROUND(AW94, 2)</f>
        <v>0</v>
      </c>
      <c r="AL30" s="247"/>
      <c r="AM30" s="247"/>
      <c r="AN30" s="247"/>
      <c r="AO30" s="247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36"/>
    </row>
    <row r="31" spans="1:71" s="3" customFormat="1" ht="14.45" hidden="1" customHeight="1">
      <c r="B31" s="38"/>
      <c r="F31" s="28" t="s">
        <v>42</v>
      </c>
      <c r="L31" s="251">
        <v>0.2</v>
      </c>
      <c r="M31" s="250"/>
      <c r="N31" s="250"/>
      <c r="O31" s="250"/>
      <c r="P31" s="250"/>
      <c r="W31" s="249">
        <f>ROUND(BB94, 2)</f>
        <v>0</v>
      </c>
      <c r="X31" s="250"/>
      <c r="Y31" s="250"/>
      <c r="Z31" s="250"/>
      <c r="AA31" s="250"/>
      <c r="AB31" s="250"/>
      <c r="AC31" s="250"/>
      <c r="AD31" s="250"/>
      <c r="AE31" s="250"/>
      <c r="AK31" s="249">
        <v>0</v>
      </c>
      <c r="AL31" s="250"/>
      <c r="AM31" s="250"/>
      <c r="AN31" s="250"/>
      <c r="AO31" s="250"/>
      <c r="AR31" s="38"/>
      <c r="BE31" s="236"/>
    </row>
    <row r="32" spans="1:71" s="3" customFormat="1" ht="14.45" hidden="1" customHeight="1">
      <c r="B32" s="38"/>
      <c r="F32" s="28" t="s">
        <v>43</v>
      </c>
      <c r="L32" s="251">
        <v>0.2</v>
      </c>
      <c r="M32" s="250"/>
      <c r="N32" s="250"/>
      <c r="O32" s="250"/>
      <c r="P32" s="250"/>
      <c r="W32" s="249">
        <f>ROUND(BC94, 2)</f>
        <v>0</v>
      </c>
      <c r="X32" s="250"/>
      <c r="Y32" s="250"/>
      <c r="Z32" s="250"/>
      <c r="AA32" s="250"/>
      <c r="AB32" s="250"/>
      <c r="AC32" s="250"/>
      <c r="AD32" s="250"/>
      <c r="AE32" s="250"/>
      <c r="AK32" s="249">
        <v>0</v>
      </c>
      <c r="AL32" s="250"/>
      <c r="AM32" s="250"/>
      <c r="AN32" s="250"/>
      <c r="AO32" s="250"/>
      <c r="AR32" s="38"/>
      <c r="BE32" s="236"/>
    </row>
    <row r="33" spans="1:57" s="3" customFormat="1" ht="14.45" hidden="1" customHeight="1">
      <c r="B33" s="38"/>
      <c r="F33" s="39" t="s">
        <v>44</v>
      </c>
      <c r="L33" s="248">
        <v>0</v>
      </c>
      <c r="M33" s="247"/>
      <c r="N33" s="247"/>
      <c r="O33" s="247"/>
      <c r="P33" s="247"/>
      <c r="Q33" s="40"/>
      <c r="R33" s="40"/>
      <c r="S33" s="40"/>
      <c r="T33" s="40"/>
      <c r="U33" s="40"/>
      <c r="V33" s="40"/>
      <c r="W33" s="246">
        <f>ROUND(BD94, 2)</f>
        <v>0</v>
      </c>
      <c r="X33" s="247"/>
      <c r="Y33" s="247"/>
      <c r="Z33" s="247"/>
      <c r="AA33" s="247"/>
      <c r="AB33" s="247"/>
      <c r="AC33" s="247"/>
      <c r="AD33" s="247"/>
      <c r="AE33" s="247"/>
      <c r="AF33" s="40"/>
      <c r="AG33" s="40"/>
      <c r="AH33" s="40"/>
      <c r="AI33" s="40"/>
      <c r="AJ33" s="40"/>
      <c r="AK33" s="246">
        <v>0</v>
      </c>
      <c r="AL33" s="247"/>
      <c r="AM33" s="247"/>
      <c r="AN33" s="247"/>
      <c r="AO33" s="247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36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5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55" t="s">
        <v>47</v>
      </c>
      <c r="Y35" s="253"/>
      <c r="Z35" s="253"/>
      <c r="AA35" s="253"/>
      <c r="AB35" s="253"/>
      <c r="AC35" s="44"/>
      <c r="AD35" s="44"/>
      <c r="AE35" s="44"/>
      <c r="AF35" s="44"/>
      <c r="AG35" s="44"/>
      <c r="AH35" s="44"/>
      <c r="AI35" s="44"/>
      <c r="AJ35" s="44"/>
      <c r="AK35" s="252">
        <f>SUM(AK26:AK33)</f>
        <v>0</v>
      </c>
      <c r="AL35" s="253"/>
      <c r="AM35" s="253"/>
      <c r="AN35" s="253"/>
      <c r="AO35" s="254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R49" s="46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9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50</v>
      </c>
      <c r="AI60" s="36"/>
      <c r="AJ60" s="36"/>
      <c r="AK60" s="36"/>
      <c r="AL60" s="36"/>
      <c r="AM60" s="49" t="s">
        <v>51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7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9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50</v>
      </c>
      <c r="AI75" s="36"/>
      <c r="AJ75" s="36"/>
      <c r="AK75" s="36"/>
      <c r="AL75" s="36"/>
      <c r="AM75" s="49" t="s">
        <v>51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4" t="str">
        <f>K5</f>
        <v>2021027</v>
      </c>
      <c r="AR84" s="55"/>
    </row>
    <row r="85" spans="1:91" s="5" customFormat="1" ht="36.950000000000003" customHeight="1">
      <c r="B85" s="56"/>
      <c r="C85" s="57" t="s">
        <v>15</v>
      </c>
      <c r="L85" s="231" t="str">
        <f>K6</f>
        <v>Rekonštrukcia - Kreatívne centrum RTVS Banská Bystrica - zmena č.1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Banská Bystrica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64" t="str">
        <f>IF(AN8= "","",AN8)</f>
        <v>25. 5. 2021</v>
      </c>
      <c r="AN87" s="264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RTVS Mlynská dolina, 845 45 Bratislava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62" t="str">
        <f>IF(E17="","",E17)</f>
        <v>akad. arch. Jaroslava Kubániová</v>
      </c>
      <c r="AN89" s="263"/>
      <c r="AO89" s="263"/>
      <c r="AP89" s="263"/>
      <c r="AQ89" s="33"/>
      <c r="AR89" s="34"/>
      <c r="AS89" s="267" t="s">
        <v>55</v>
      </c>
      <c r="AT89" s="268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62" t="str">
        <f>IF(E20="","",E20)</f>
        <v>Ing.Jedlička</v>
      </c>
      <c r="AN90" s="263"/>
      <c r="AO90" s="263"/>
      <c r="AP90" s="263"/>
      <c r="AQ90" s="33"/>
      <c r="AR90" s="34"/>
      <c r="AS90" s="269"/>
      <c r="AT90" s="270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9"/>
      <c r="AT91" s="270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26" t="s">
        <v>56</v>
      </c>
      <c r="D92" s="227"/>
      <c r="E92" s="227"/>
      <c r="F92" s="227"/>
      <c r="G92" s="227"/>
      <c r="H92" s="64"/>
      <c r="I92" s="230" t="s">
        <v>57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59" t="s">
        <v>58</v>
      </c>
      <c r="AH92" s="227"/>
      <c r="AI92" s="227"/>
      <c r="AJ92" s="227"/>
      <c r="AK92" s="227"/>
      <c r="AL92" s="227"/>
      <c r="AM92" s="227"/>
      <c r="AN92" s="230" t="s">
        <v>59</v>
      </c>
      <c r="AO92" s="227"/>
      <c r="AP92" s="266"/>
      <c r="AQ92" s="65" t="s">
        <v>60</v>
      </c>
      <c r="AR92" s="34"/>
      <c r="AS92" s="66" t="s">
        <v>61</v>
      </c>
      <c r="AT92" s="67" t="s">
        <v>62</v>
      </c>
      <c r="AU92" s="67" t="s">
        <v>63</v>
      </c>
      <c r="AV92" s="67" t="s">
        <v>64</v>
      </c>
      <c r="AW92" s="67" t="s">
        <v>65</v>
      </c>
      <c r="AX92" s="67" t="s">
        <v>66</v>
      </c>
      <c r="AY92" s="67" t="s">
        <v>67</v>
      </c>
      <c r="AZ92" s="67" t="s">
        <v>68</v>
      </c>
      <c r="BA92" s="67" t="s">
        <v>69</v>
      </c>
      <c r="BB92" s="67" t="s">
        <v>70</v>
      </c>
      <c r="BC92" s="67" t="s">
        <v>71</v>
      </c>
      <c r="BD92" s="68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33">
        <f>ROUND(AG95+AG100,2)</f>
        <v>0</v>
      </c>
      <c r="AH94" s="233"/>
      <c r="AI94" s="233"/>
      <c r="AJ94" s="233"/>
      <c r="AK94" s="233"/>
      <c r="AL94" s="233"/>
      <c r="AM94" s="233"/>
      <c r="AN94" s="271">
        <f t="shared" ref="AN94:AN112" si="0">SUM(AG94,AT94)</f>
        <v>0</v>
      </c>
      <c r="AO94" s="271"/>
      <c r="AP94" s="271"/>
      <c r="AQ94" s="76" t="s">
        <v>1</v>
      </c>
      <c r="AR94" s="72"/>
      <c r="AS94" s="77">
        <f>ROUND(AS95+AS100,2)</f>
        <v>0</v>
      </c>
      <c r="AT94" s="78">
        <f t="shared" ref="AT94:AT112" si="1">ROUND(SUM(AV94:AW94),2)</f>
        <v>0</v>
      </c>
      <c r="AU94" s="79">
        <f>ROUND(AU95+AU100,5)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ROUND(AZ95+AZ100,2)</f>
        <v>0</v>
      </c>
      <c r="BA94" s="78">
        <f>ROUND(BA95+BA100,2)</f>
        <v>0</v>
      </c>
      <c r="BB94" s="78">
        <f>ROUND(BB95+BB100,2)</f>
        <v>0</v>
      </c>
      <c r="BC94" s="78">
        <f>ROUND(BC95+BC100,2)</f>
        <v>0</v>
      </c>
      <c r="BD94" s="80">
        <f>ROUND(BD95+BD100,2)</f>
        <v>0</v>
      </c>
      <c r="BS94" s="81" t="s">
        <v>74</v>
      </c>
      <c r="BT94" s="81" t="s">
        <v>75</v>
      </c>
      <c r="BU94" s="82" t="s">
        <v>76</v>
      </c>
      <c r="BV94" s="81" t="s">
        <v>77</v>
      </c>
      <c r="BW94" s="81" t="s">
        <v>4</v>
      </c>
      <c r="BX94" s="81" t="s">
        <v>78</v>
      </c>
      <c r="CL94" s="81" t="s">
        <v>1</v>
      </c>
    </row>
    <row r="95" spans="1:91" s="7" customFormat="1" ht="24.75" customHeight="1">
      <c r="B95" s="83"/>
      <c r="C95" s="84"/>
      <c r="D95" s="228" t="s">
        <v>79</v>
      </c>
      <c r="E95" s="228"/>
      <c r="F95" s="228"/>
      <c r="G95" s="228"/>
      <c r="H95" s="228"/>
      <c r="I95" s="85"/>
      <c r="J95" s="228" t="s">
        <v>80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60">
        <f>ROUND(SUM(AG96:AG99),2)</f>
        <v>0</v>
      </c>
      <c r="AH95" s="261"/>
      <c r="AI95" s="261"/>
      <c r="AJ95" s="261"/>
      <c r="AK95" s="261"/>
      <c r="AL95" s="261"/>
      <c r="AM95" s="261"/>
      <c r="AN95" s="265">
        <f t="shared" si="0"/>
        <v>0</v>
      </c>
      <c r="AO95" s="261"/>
      <c r="AP95" s="261"/>
      <c r="AQ95" s="86" t="s">
        <v>81</v>
      </c>
      <c r="AR95" s="83"/>
      <c r="AS95" s="87">
        <f>ROUND(SUM(AS96:AS99),2)</f>
        <v>0</v>
      </c>
      <c r="AT95" s="88">
        <f t="shared" si="1"/>
        <v>0</v>
      </c>
      <c r="AU95" s="89">
        <f>ROUND(SUM(AU96:AU99),5)</f>
        <v>0</v>
      </c>
      <c r="AV95" s="88">
        <f>ROUND(AZ95*L29,2)</f>
        <v>0</v>
      </c>
      <c r="AW95" s="88">
        <f>ROUND(BA95*L30,2)</f>
        <v>0</v>
      </c>
      <c r="AX95" s="88">
        <f>ROUND(BB95*L29,2)</f>
        <v>0</v>
      </c>
      <c r="AY95" s="88">
        <f>ROUND(BC95*L30,2)</f>
        <v>0</v>
      </c>
      <c r="AZ95" s="88">
        <f>ROUND(SUM(AZ96:AZ99),2)</f>
        <v>0</v>
      </c>
      <c r="BA95" s="88">
        <f>ROUND(SUM(BA96:BA99),2)</f>
        <v>0</v>
      </c>
      <c r="BB95" s="88">
        <f>ROUND(SUM(BB96:BB99),2)</f>
        <v>0</v>
      </c>
      <c r="BC95" s="88">
        <f>ROUND(SUM(BC96:BC99),2)</f>
        <v>0</v>
      </c>
      <c r="BD95" s="90">
        <f>ROUND(SUM(BD96:BD99),2)</f>
        <v>0</v>
      </c>
      <c r="BS95" s="91" t="s">
        <v>74</v>
      </c>
      <c r="BT95" s="91" t="s">
        <v>82</v>
      </c>
      <c r="BU95" s="91" t="s">
        <v>76</v>
      </c>
      <c r="BV95" s="91" t="s">
        <v>77</v>
      </c>
      <c r="BW95" s="91" t="s">
        <v>83</v>
      </c>
      <c r="BX95" s="91" t="s">
        <v>4</v>
      </c>
      <c r="CL95" s="91" t="s">
        <v>1</v>
      </c>
      <c r="CM95" s="91" t="s">
        <v>75</v>
      </c>
    </row>
    <row r="96" spans="1:91" s="4" customFormat="1" ht="23.25" customHeight="1">
      <c r="A96" s="92" t="s">
        <v>84</v>
      </c>
      <c r="B96" s="55"/>
      <c r="C96" s="10"/>
      <c r="D96" s="10"/>
      <c r="E96" s="229" t="s">
        <v>85</v>
      </c>
      <c r="F96" s="229"/>
      <c r="G96" s="229"/>
      <c r="H96" s="229"/>
      <c r="I96" s="229"/>
      <c r="J96" s="10"/>
      <c r="K96" s="229" t="s">
        <v>86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57">
        <f>'SO02.01 - SO02.01  Rekonš...'!J32</f>
        <v>0</v>
      </c>
      <c r="AH96" s="258"/>
      <c r="AI96" s="258"/>
      <c r="AJ96" s="258"/>
      <c r="AK96" s="258"/>
      <c r="AL96" s="258"/>
      <c r="AM96" s="258"/>
      <c r="AN96" s="257">
        <f t="shared" si="0"/>
        <v>0</v>
      </c>
      <c r="AO96" s="258"/>
      <c r="AP96" s="258"/>
      <c r="AQ96" s="93" t="s">
        <v>87</v>
      </c>
      <c r="AR96" s="55"/>
      <c r="AS96" s="94">
        <v>0</v>
      </c>
      <c r="AT96" s="95">
        <f t="shared" si="1"/>
        <v>0</v>
      </c>
      <c r="AU96" s="96">
        <f>'SO02.01 - SO02.01  Rekonš...'!P132</f>
        <v>0</v>
      </c>
      <c r="AV96" s="95">
        <f>'SO02.01 - SO02.01  Rekonš...'!J35</f>
        <v>0</v>
      </c>
      <c r="AW96" s="95">
        <f>'SO02.01 - SO02.01  Rekonš...'!J36</f>
        <v>0</v>
      </c>
      <c r="AX96" s="95">
        <f>'SO02.01 - SO02.01  Rekonš...'!J37</f>
        <v>0</v>
      </c>
      <c r="AY96" s="95">
        <f>'SO02.01 - SO02.01  Rekonš...'!J38</f>
        <v>0</v>
      </c>
      <c r="AZ96" s="95">
        <f>'SO02.01 - SO02.01  Rekonš...'!F35</f>
        <v>0</v>
      </c>
      <c r="BA96" s="95">
        <f>'SO02.01 - SO02.01  Rekonš...'!F36</f>
        <v>0</v>
      </c>
      <c r="BB96" s="95">
        <f>'SO02.01 - SO02.01  Rekonš...'!F37</f>
        <v>0</v>
      </c>
      <c r="BC96" s="95">
        <f>'SO02.01 - SO02.01  Rekonš...'!F38</f>
        <v>0</v>
      </c>
      <c r="BD96" s="97">
        <f>'SO02.01 - SO02.01  Rekonš...'!F39</f>
        <v>0</v>
      </c>
      <c r="BT96" s="26" t="s">
        <v>88</v>
      </c>
      <c r="BV96" s="26" t="s">
        <v>77</v>
      </c>
      <c r="BW96" s="26" t="s">
        <v>89</v>
      </c>
      <c r="BX96" s="26" t="s">
        <v>83</v>
      </c>
      <c r="CL96" s="26" t="s">
        <v>1</v>
      </c>
    </row>
    <row r="97" spans="1:91" s="4" customFormat="1" ht="35.25" customHeight="1">
      <c r="A97" s="92" t="s">
        <v>84</v>
      </c>
      <c r="B97" s="55"/>
      <c r="C97" s="10"/>
      <c r="D97" s="10"/>
      <c r="E97" s="229" t="s">
        <v>90</v>
      </c>
      <c r="F97" s="229"/>
      <c r="G97" s="229"/>
      <c r="H97" s="229"/>
      <c r="I97" s="229"/>
      <c r="J97" s="10"/>
      <c r="K97" s="229" t="s">
        <v>91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57">
        <f>'SO02.02 - SO02.02  Rekonš...'!J32</f>
        <v>0</v>
      </c>
      <c r="AH97" s="258"/>
      <c r="AI97" s="258"/>
      <c r="AJ97" s="258"/>
      <c r="AK97" s="258"/>
      <c r="AL97" s="258"/>
      <c r="AM97" s="258"/>
      <c r="AN97" s="257">
        <f t="shared" si="0"/>
        <v>0</v>
      </c>
      <c r="AO97" s="258"/>
      <c r="AP97" s="258"/>
      <c r="AQ97" s="93" t="s">
        <v>87</v>
      </c>
      <c r="AR97" s="55"/>
      <c r="AS97" s="94">
        <v>0</v>
      </c>
      <c r="AT97" s="95">
        <f t="shared" si="1"/>
        <v>0</v>
      </c>
      <c r="AU97" s="96">
        <f>'SO02.02 - SO02.02  Rekonš...'!P123</f>
        <v>0</v>
      </c>
      <c r="AV97" s="95">
        <f>'SO02.02 - SO02.02  Rekonš...'!J35</f>
        <v>0</v>
      </c>
      <c r="AW97" s="95">
        <f>'SO02.02 - SO02.02  Rekonš...'!J36</f>
        <v>0</v>
      </c>
      <c r="AX97" s="95">
        <f>'SO02.02 - SO02.02  Rekonš...'!J37</f>
        <v>0</v>
      </c>
      <c r="AY97" s="95">
        <f>'SO02.02 - SO02.02  Rekonš...'!J38</f>
        <v>0</v>
      </c>
      <c r="AZ97" s="95">
        <f>'SO02.02 - SO02.02  Rekonš...'!F35</f>
        <v>0</v>
      </c>
      <c r="BA97" s="95">
        <f>'SO02.02 - SO02.02  Rekonš...'!F36</f>
        <v>0</v>
      </c>
      <c r="BB97" s="95">
        <f>'SO02.02 - SO02.02  Rekonš...'!F37</f>
        <v>0</v>
      </c>
      <c r="BC97" s="95">
        <f>'SO02.02 - SO02.02  Rekonš...'!F38</f>
        <v>0</v>
      </c>
      <c r="BD97" s="97">
        <f>'SO02.02 - SO02.02  Rekonš...'!F39</f>
        <v>0</v>
      </c>
      <c r="BT97" s="26" t="s">
        <v>88</v>
      </c>
      <c r="BV97" s="26" t="s">
        <v>77</v>
      </c>
      <c r="BW97" s="26" t="s">
        <v>92</v>
      </c>
      <c r="BX97" s="26" t="s">
        <v>83</v>
      </c>
      <c r="CL97" s="26" t="s">
        <v>1</v>
      </c>
    </row>
    <row r="98" spans="1:91" s="4" customFormat="1" ht="35.25" customHeight="1">
      <c r="A98" s="92" t="s">
        <v>84</v>
      </c>
      <c r="B98" s="55"/>
      <c r="C98" s="10"/>
      <c r="D98" s="10"/>
      <c r="E98" s="229" t="s">
        <v>93</v>
      </c>
      <c r="F98" s="229"/>
      <c r="G98" s="229"/>
      <c r="H98" s="229"/>
      <c r="I98" s="229"/>
      <c r="J98" s="10"/>
      <c r="K98" s="229" t="s">
        <v>94</v>
      </c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57">
        <f>'SO02.03 - SO02.03  Rekonš...'!J32</f>
        <v>0</v>
      </c>
      <c r="AH98" s="258"/>
      <c r="AI98" s="258"/>
      <c r="AJ98" s="258"/>
      <c r="AK98" s="258"/>
      <c r="AL98" s="258"/>
      <c r="AM98" s="258"/>
      <c r="AN98" s="257">
        <f t="shared" si="0"/>
        <v>0</v>
      </c>
      <c r="AO98" s="258"/>
      <c r="AP98" s="258"/>
      <c r="AQ98" s="93" t="s">
        <v>87</v>
      </c>
      <c r="AR98" s="55"/>
      <c r="AS98" s="94">
        <v>0</v>
      </c>
      <c r="AT98" s="95">
        <f t="shared" si="1"/>
        <v>0</v>
      </c>
      <c r="AU98" s="96">
        <f>'SO02.03 - SO02.03  Rekonš...'!P123</f>
        <v>0</v>
      </c>
      <c r="AV98" s="95">
        <f>'SO02.03 - SO02.03  Rekonš...'!J35</f>
        <v>0</v>
      </c>
      <c r="AW98" s="95">
        <f>'SO02.03 - SO02.03  Rekonš...'!J36</f>
        <v>0</v>
      </c>
      <c r="AX98" s="95">
        <f>'SO02.03 - SO02.03  Rekonš...'!J37</f>
        <v>0</v>
      </c>
      <c r="AY98" s="95">
        <f>'SO02.03 - SO02.03  Rekonš...'!J38</f>
        <v>0</v>
      </c>
      <c r="AZ98" s="95">
        <f>'SO02.03 - SO02.03  Rekonš...'!F35</f>
        <v>0</v>
      </c>
      <c r="BA98" s="95">
        <f>'SO02.03 - SO02.03  Rekonš...'!F36</f>
        <v>0</v>
      </c>
      <c r="BB98" s="95">
        <f>'SO02.03 - SO02.03  Rekonš...'!F37</f>
        <v>0</v>
      </c>
      <c r="BC98" s="95">
        <f>'SO02.03 - SO02.03  Rekonš...'!F38</f>
        <v>0</v>
      </c>
      <c r="BD98" s="97">
        <f>'SO02.03 - SO02.03  Rekonš...'!F39</f>
        <v>0</v>
      </c>
      <c r="BT98" s="26" t="s">
        <v>88</v>
      </c>
      <c r="BV98" s="26" t="s">
        <v>77</v>
      </c>
      <c r="BW98" s="26" t="s">
        <v>95</v>
      </c>
      <c r="BX98" s="26" t="s">
        <v>83</v>
      </c>
      <c r="CL98" s="26" t="s">
        <v>1</v>
      </c>
    </row>
    <row r="99" spans="1:91" s="4" customFormat="1" ht="23.25" customHeight="1">
      <c r="A99" s="92" t="s">
        <v>84</v>
      </c>
      <c r="B99" s="55"/>
      <c r="C99" s="10"/>
      <c r="D99" s="10"/>
      <c r="E99" s="229" t="s">
        <v>96</v>
      </c>
      <c r="F99" s="229"/>
      <c r="G99" s="229"/>
      <c r="H99" s="229"/>
      <c r="I99" s="229"/>
      <c r="J99" s="10"/>
      <c r="K99" s="229" t="s">
        <v>97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57">
        <f>'SO02.04 - SO02.04  Rekonš...'!J32</f>
        <v>0</v>
      </c>
      <c r="AH99" s="258"/>
      <c r="AI99" s="258"/>
      <c r="AJ99" s="258"/>
      <c r="AK99" s="258"/>
      <c r="AL99" s="258"/>
      <c r="AM99" s="258"/>
      <c r="AN99" s="257">
        <f t="shared" si="0"/>
        <v>0</v>
      </c>
      <c r="AO99" s="258"/>
      <c r="AP99" s="258"/>
      <c r="AQ99" s="93" t="s">
        <v>87</v>
      </c>
      <c r="AR99" s="55"/>
      <c r="AS99" s="94">
        <v>0</v>
      </c>
      <c r="AT99" s="95">
        <f t="shared" si="1"/>
        <v>0</v>
      </c>
      <c r="AU99" s="96">
        <f>'SO02.04 - SO02.04  Rekonš...'!P125</f>
        <v>0</v>
      </c>
      <c r="AV99" s="95">
        <f>'SO02.04 - SO02.04  Rekonš...'!J35</f>
        <v>0</v>
      </c>
      <c r="AW99" s="95">
        <f>'SO02.04 - SO02.04  Rekonš...'!J36</f>
        <v>0</v>
      </c>
      <c r="AX99" s="95">
        <f>'SO02.04 - SO02.04  Rekonš...'!J37</f>
        <v>0</v>
      </c>
      <c r="AY99" s="95">
        <f>'SO02.04 - SO02.04  Rekonš...'!J38</f>
        <v>0</v>
      </c>
      <c r="AZ99" s="95">
        <f>'SO02.04 - SO02.04  Rekonš...'!F35</f>
        <v>0</v>
      </c>
      <c r="BA99" s="95">
        <f>'SO02.04 - SO02.04  Rekonš...'!F36</f>
        <v>0</v>
      </c>
      <c r="BB99" s="95">
        <f>'SO02.04 - SO02.04  Rekonš...'!F37</f>
        <v>0</v>
      </c>
      <c r="BC99" s="95">
        <f>'SO02.04 - SO02.04  Rekonš...'!F38</f>
        <v>0</v>
      </c>
      <c r="BD99" s="97">
        <f>'SO02.04 - SO02.04  Rekonš...'!F39</f>
        <v>0</v>
      </c>
      <c r="BT99" s="26" t="s">
        <v>88</v>
      </c>
      <c r="BV99" s="26" t="s">
        <v>77</v>
      </c>
      <c r="BW99" s="26" t="s">
        <v>98</v>
      </c>
      <c r="BX99" s="26" t="s">
        <v>83</v>
      </c>
      <c r="CL99" s="26" t="s">
        <v>1</v>
      </c>
    </row>
    <row r="100" spans="1:91" s="7" customFormat="1" ht="37.5" customHeight="1">
      <c r="B100" s="83"/>
      <c r="C100" s="84"/>
      <c r="D100" s="228" t="s">
        <v>99</v>
      </c>
      <c r="E100" s="228"/>
      <c r="F100" s="228"/>
      <c r="G100" s="228"/>
      <c r="H100" s="228"/>
      <c r="I100" s="85"/>
      <c r="J100" s="228" t="s">
        <v>100</v>
      </c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60">
        <f>ROUND(SUM(AG101:AG112),2)</f>
        <v>0</v>
      </c>
      <c r="AH100" s="261"/>
      <c r="AI100" s="261"/>
      <c r="AJ100" s="261"/>
      <c r="AK100" s="261"/>
      <c r="AL100" s="261"/>
      <c r="AM100" s="261"/>
      <c r="AN100" s="265">
        <f t="shared" si="0"/>
        <v>0</v>
      </c>
      <c r="AO100" s="261"/>
      <c r="AP100" s="261"/>
      <c r="AQ100" s="86" t="s">
        <v>81</v>
      </c>
      <c r="AR100" s="83"/>
      <c r="AS100" s="87">
        <f>ROUND(SUM(AS101:AS112),2)</f>
        <v>0</v>
      </c>
      <c r="AT100" s="88">
        <f t="shared" si="1"/>
        <v>0</v>
      </c>
      <c r="AU100" s="89">
        <f>ROUND(SUM(AU101:AU112),5)</f>
        <v>0</v>
      </c>
      <c r="AV100" s="88">
        <f>ROUND(AZ100*L29,2)</f>
        <v>0</v>
      </c>
      <c r="AW100" s="88">
        <f>ROUND(BA100*L30,2)</f>
        <v>0</v>
      </c>
      <c r="AX100" s="88">
        <f>ROUND(BB100*L29,2)</f>
        <v>0</v>
      </c>
      <c r="AY100" s="88">
        <f>ROUND(BC100*L30,2)</f>
        <v>0</v>
      </c>
      <c r="AZ100" s="88">
        <f>ROUND(SUM(AZ101:AZ112),2)</f>
        <v>0</v>
      </c>
      <c r="BA100" s="88">
        <f>ROUND(SUM(BA101:BA112),2)</f>
        <v>0</v>
      </c>
      <c r="BB100" s="88">
        <f>ROUND(SUM(BB101:BB112),2)</f>
        <v>0</v>
      </c>
      <c r="BC100" s="88">
        <f>ROUND(SUM(BC101:BC112),2)</f>
        <v>0</v>
      </c>
      <c r="BD100" s="90">
        <f>ROUND(SUM(BD101:BD112),2)</f>
        <v>0</v>
      </c>
      <c r="BS100" s="91" t="s">
        <v>74</v>
      </c>
      <c r="BT100" s="91" t="s">
        <v>82</v>
      </c>
      <c r="BU100" s="91" t="s">
        <v>76</v>
      </c>
      <c r="BV100" s="91" t="s">
        <v>77</v>
      </c>
      <c r="BW100" s="91" t="s">
        <v>101</v>
      </c>
      <c r="BX100" s="91" t="s">
        <v>4</v>
      </c>
      <c r="CL100" s="91" t="s">
        <v>1</v>
      </c>
      <c r="CM100" s="91" t="s">
        <v>75</v>
      </c>
    </row>
    <row r="101" spans="1:91" s="4" customFormat="1" ht="35.25" customHeight="1">
      <c r="A101" s="92" t="s">
        <v>84</v>
      </c>
      <c r="B101" s="55"/>
      <c r="C101" s="10"/>
      <c r="D101" s="10"/>
      <c r="E101" s="229" t="s">
        <v>99</v>
      </c>
      <c r="F101" s="229"/>
      <c r="G101" s="229"/>
      <c r="H101" s="229"/>
      <c r="I101" s="229"/>
      <c r="J101" s="10"/>
      <c r="K101" s="229" t="s">
        <v>102</v>
      </c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57">
        <f>'SO01.01 - SO01.01  Rekonš...'!J32</f>
        <v>0</v>
      </c>
      <c r="AH101" s="258"/>
      <c r="AI101" s="258"/>
      <c r="AJ101" s="258"/>
      <c r="AK101" s="258"/>
      <c r="AL101" s="258"/>
      <c r="AM101" s="258"/>
      <c r="AN101" s="257">
        <f t="shared" si="0"/>
        <v>0</v>
      </c>
      <c r="AO101" s="258"/>
      <c r="AP101" s="258"/>
      <c r="AQ101" s="93" t="s">
        <v>87</v>
      </c>
      <c r="AR101" s="55"/>
      <c r="AS101" s="94">
        <v>0</v>
      </c>
      <c r="AT101" s="95">
        <f t="shared" si="1"/>
        <v>0</v>
      </c>
      <c r="AU101" s="96">
        <f>'SO01.01 - SO01.01  Rekonš...'!P151</f>
        <v>0</v>
      </c>
      <c r="AV101" s="95">
        <f>'SO01.01 - SO01.01  Rekonš...'!J35</f>
        <v>0</v>
      </c>
      <c r="AW101" s="95">
        <f>'SO01.01 - SO01.01  Rekonš...'!J36</f>
        <v>0</v>
      </c>
      <c r="AX101" s="95">
        <f>'SO01.01 - SO01.01  Rekonš...'!J37</f>
        <v>0</v>
      </c>
      <c r="AY101" s="95">
        <f>'SO01.01 - SO01.01  Rekonš...'!J38</f>
        <v>0</v>
      </c>
      <c r="AZ101" s="95">
        <f>'SO01.01 - SO01.01  Rekonš...'!F35</f>
        <v>0</v>
      </c>
      <c r="BA101" s="95">
        <f>'SO01.01 - SO01.01  Rekonš...'!F36</f>
        <v>0</v>
      </c>
      <c r="BB101" s="95">
        <f>'SO01.01 - SO01.01  Rekonš...'!F37</f>
        <v>0</v>
      </c>
      <c r="BC101" s="95">
        <f>'SO01.01 - SO01.01  Rekonš...'!F38</f>
        <v>0</v>
      </c>
      <c r="BD101" s="97">
        <f>'SO01.01 - SO01.01  Rekonš...'!F39</f>
        <v>0</v>
      </c>
      <c r="BT101" s="26" t="s">
        <v>88</v>
      </c>
      <c r="BV101" s="26" t="s">
        <v>77</v>
      </c>
      <c r="BW101" s="26" t="s">
        <v>103</v>
      </c>
      <c r="BX101" s="26" t="s">
        <v>101</v>
      </c>
      <c r="CL101" s="26" t="s">
        <v>1</v>
      </c>
    </row>
    <row r="102" spans="1:91" s="4" customFormat="1" ht="35.25" customHeight="1">
      <c r="A102" s="92" t="s">
        <v>84</v>
      </c>
      <c r="B102" s="55"/>
      <c r="C102" s="10"/>
      <c r="D102" s="10"/>
      <c r="E102" s="229" t="s">
        <v>104</v>
      </c>
      <c r="F102" s="229"/>
      <c r="G102" s="229"/>
      <c r="H102" s="229"/>
      <c r="I102" s="229"/>
      <c r="J102" s="10"/>
      <c r="K102" s="229" t="s">
        <v>105</v>
      </c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57">
        <f>'SO01.02 - SO01.02  Rekonš...'!J32</f>
        <v>0</v>
      </c>
      <c r="AH102" s="258"/>
      <c r="AI102" s="258"/>
      <c r="AJ102" s="258"/>
      <c r="AK102" s="258"/>
      <c r="AL102" s="258"/>
      <c r="AM102" s="258"/>
      <c r="AN102" s="257">
        <f t="shared" si="0"/>
        <v>0</v>
      </c>
      <c r="AO102" s="258"/>
      <c r="AP102" s="258"/>
      <c r="AQ102" s="93" t="s">
        <v>87</v>
      </c>
      <c r="AR102" s="55"/>
      <c r="AS102" s="94">
        <v>0</v>
      </c>
      <c r="AT102" s="95">
        <f t="shared" si="1"/>
        <v>0</v>
      </c>
      <c r="AU102" s="96">
        <f>'SO01.02 - SO01.02  Rekonš...'!P126</f>
        <v>0</v>
      </c>
      <c r="AV102" s="95">
        <f>'SO01.02 - SO01.02  Rekonš...'!J35</f>
        <v>0</v>
      </c>
      <c r="AW102" s="95">
        <f>'SO01.02 - SO01.02  Rekonš...'!J36</f>
        <v>0</v>
      </c>
      <c r="AX102" s="95">
        <f>'SO01.02 - SO01.02  Rekonš...'!J37</f>
        <v>0</v>
      </c>
      <c r="AY102" s="95">
        <f>'SO01.02 - SO01.02  Rekonš...'!J38</f>
        <v>0</v>
      </c>
      <c r="AZ102" s="95">
        <f>'SO01.02 - SO01.02  Rekonš...'!F35</f>
        <v>0</v>
      </c>
      <c r="BA102" s="95">
        <f>'SO01.02 - SO01.02  Rekonš...'!F36</f>
        <v>0</v>
      </c>
      <c r="BB102" s="95">
        <f>'SO01.02 - SO01.02  Rekonš...'!F37</f>
        <v>0</v>
      </c>
      <c r="BC102" s="95">
        <f>'SO01.02 - SO01.02  Rekonš...'!F38</f>
        <v>0</v>
      </c>
      <c r="BD102" s="97">
        <f>'SO01.02 - SO01.02  Rekonš...'!F39</f>
        <v>0</v>
      </c>
      <c r="BT102" s="26" t="s">
        <v>88</v>
      </c>
      <c r="BV102" s="26" t="s">
        <v>77</v>
      </c>
      <c r="BW102" s="26" t="s">
        <v>106</v>
      </c>
      <c r="BX102" s="26" t="s">
        <v>101</v>
      </c>
      <c r="CL102" s="26" t="s">
        <v>1</v>
      </c>
    </row>
    <row r="103" spans="1:91" s="4" customFormat="1" ht="35.25" customHeight="1">
      <c r="A103" s="92" t="s">
        <v>84</v>
      </c>
      <c r="B103" s="55"/>
      <c r="C103" s="10"/>
      <c r="D103" s="10"/>
      <c r="E103" s="229" t="s">
        <v>107</v>
      </c>
      <c r="F103" s="229"/>
      <c r="G103" s="229"/>
      <c r="H103" s="229"/>
      <c r="I103" s="229"/>
      <c r="J103" s="10"/>
      <c r="K103" s="229" t="s">
        <v>108</v>
      </c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57">
        <f>'SO01.03.1 - SO01.03.1  Re...'!J32</f>
        <v>0</v>
      </c>
      <c r="AH103" s="258"/>
      <c r="AI103" s="258"/>
      <c r="AJ103" s="258"/>
      <c r="AK103" s="258"/>
      <c r="AL103" s="258"/>
      <c r="AM103" s="258"/>
      <c r="AN103" s="257">
        <f t="shared" si="0"/>
        <v>0</v>
      </c>
      <c r="AO103" s="258"/>
      <c r="AP103" s="258"/>
      <c r="AQ103" s="93" t="s">
        <v>87</v>
      </c>
      <c r="AR103" s="55"/>
      <c r="AS103" s="94">
        <v>0</v>
      </c>
      <c r="AT103" s="95">
        <f t="shared" si="1"/>
        <v>0</v>
      </c>
      <c r="AU103" s="96">
        <f>'SO01.03.1 - SO01.03.1  Re...'!P122</f>
        <v>0</v>
      </c>
      <c r="AV103" s="95">
        <f>'SO01.03.1 - SO01.03.1  Re...'!J35</f>
        <v>0</v>
      </c>
      <c r="AW103" s="95">
        <f>'SO01.03.1 - SO01.03.1  Re...'!J36</f>
        <v>0</v>
      </c>
      <c r="AX103" s="95">
        <f>'SO01.03.1 - SO01.03.1  Re...'!J37</f>
        <v>0</v>
      </c>
      <c r="AY103" s="95">
        <f>'SO01.03.1 - SO01.03.1  Re...'!J38</f>
        <v>0</v>
      </c>
      <c r="AZ103" s="95">
        <f>'SO01.03.1 - SO01.03.1  Re...'!F35</f>
        <v>0</v>
      </c>
      <c r="BA103" s="95">
        <f>'SO01.03.1 - SO01.03.1  Re...'!F36</f>
        <v>0</v>
      </c>
      <c r="BB103" s="95">
        <f>'SO01.03.1 - SO01.03.1  Re...'!F37</f>
        <v>0</v>
      </c>
      <c r="BC103" s="95">
        <f>'SO01.03.1 - SO01.03.1  Re...'!F38</f>
        <v>0</v>
      </c>
      <c r="BD103" s="97">
        <f>'SO01.03.1 - SO01.03.1  Re...'!F39</f>
        <v>0</v>
      </c>
      <c r="BT103" s="26" t="s">
        <v>88</v>
      </c>
      <c r="BV103" s="26" t="s">
        <v>77</v>
      </c>
      <c r="BW103" s="26" t="s">
        <v>109</v>
      </c>
      <c r="BX103" s="26" t="s">
        <v>101</v>
      </c>
      <c r="CL103" s="26" t="s">
        <v>1</v>
      </c>
    </row>
    <row r="104" spans="1:91" s="4" customFormat="1" ht="35.25" customHeight="1">
      <c r="A104" s="92" t="s">
        <v>84</v>
      </c>
      <c r="B104" s="55"/>
      <c r="C104" s="10"/>
      <c r="D104" s="10"/>
      <c r="E104" s="229" t="s">
        <v>110</v>
      </c>
      <c r="F104" s="229"/>
      <c r="G104" s="229"/>
      <c r="H104" s="229"/>
      <c r="I104" s="229"/>
      <c r="J104" s="10"/>
      <c r="K104" s="229" t="s">
        <v>111</v>
      </c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57">
        <f>'SO01.03.2 - SO01.03.2  Re...'!J32</f>
        <v>0</v>
      </c>
      <c r="AH104" s="258"/>
      <c r="AI104" s="258"/>
      <c r="AJ104" s="258"/>
      <c r="AK104" s="258"/>
      <c r="AL104" s="258"/>
      <c r="AM104" s="258"/>
      <c r="AN104" s="257">
        <f t="shared" si="0"/>
        <v>0</v>
      </c>
      <c r="AO104" s="258"/>
      <c r="AP104" s="258"/>
      <c r="AQ104" s="93" t="s">
        <v>87</v>
      </c>
      <c r="AR104" s="55"/>
      <c r="AS104" s="94">
        <v>0</v>
      </c>
      <c r="AT104" s="95">
        <f t="shared" si="1"/>
        <v>0</v>
      </c>
      <c r="AU104" s="96">
        <f>'SO01.03.2 - SO01.03.2  Re...'!P123</f>
        <v>0</v>
      </c>
      <c r="AV104" s="95">
        <f>'SO01.03.2 - SO01.03.2  Re...'!J35</f>
        <v>0</v>
      </c>
      <c r="AW104" s="95">
        <f>'SO01.03.2 - SO01.03.2  Re...'!J36</f>
        <v>0</v>
      </c>
      <c r="AX104" s="95">
        <f>'SO01.03.2 - SO01.03.2  Re...'!J37</f>
        <v>0</v>
      </c>
      <c r="AY104" s="95">
        <f>'SO01.03.2 - SO01.03.2  Re...'!J38</f>
        <v>0</v>
      </c>
      <c r="AZ104" s="95">
        <f>'SO01.03.2 - SO01.03.2  Re...'!F35</f>
        <v>0</v>
      </c>
      <c r="BA104" s="95">
        <f>'SO01.03.2 - SO01.03.2  Re...'!F36</f>
        <v>0</v>
      </c>
      <c r="BB104" s="95">
        <f>'SO01.03.2 - SO01.03.2  Re...'!F37</f>
        <v>0</v>
      </c>
      <c r="BC104" s="95">
        <f>'SO01.03.2 - SO01.03.2  Re...'!F38</f>
        <v>0</v>
      </c>
      <c r="BD104" s="97">
        <f>'SO01.03.2 - SO01.03.2  Re...'!F39</f>
        <v>0</v>
      </c>
      <c r="BT104" s="26" t="s">
        <v>88</v>
      </c>
      <c r="BV104" s="26" t="s">
        <v>77</v>
      </c>
      <c r="BW104" s="26" t="s">
        <v>112</v>
      </c>
      <c r="BX104" s="26" t="s">
        <v>101</v>
      </c>
      <c r="CL104" s="26" t="s">
        <v>1</v>
      </c>
    </row>
    <row r="105" spans="1:91" s="4" customFormat="1" ht="35.25" customHeight="1">
      <c r="A105" s="92" t="s">
        <v>84</v>
      </c>
      <c r="B105" s="55"/>
      <c r="C105" s="10"/>
      <c r="D105" s="10"/>
      <c r="E105" s="229" t="s">
        <v>113</v>
      </c>
      <c r="F105" s="229"/>
      <c r="G105" s="229"/>
      <c r="H105" s="229"/>
      <c r="I105" s="229"/>
      <c r="J105" s="10"/>
      <c r="K105" s="229" t="s">
        <v>114</v>
      </c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57">
        <f>'SO01.03.3 - SO01.03.3  Re...'!J32</f>
        <v>0</v>
      </c>
      <c r="AH105" s="258"/>
      <c r="AI105" s="258"/>
      <c r="AJ105" s="258"/>
      <c r="AK105" s="258"/>
      <c r="AL105" s="258"/>
      <c r="AM105" s="258"/>
      <c r="AN105" s="257">
        <f t="shared" si="0"/>
        <v>0</v>
      </c>
      <c r="AO105" s="258"/>
      <c r="AP105" s="258"/>
      <c r="AQ105" s="93" t="s">
        <v>87</v>
      </c>
      <c r="AR105" s="55"/>
      <c r="AS105" s="94">
        <v>0</v>
      </c>
      <c r="AT105" s="95">
        <f t="shared" si="1"/>
        <v>0</v>
      </c>
      <c r="AU105" s="96">
        <f>'SO01.03.3 - SO01.03.3  Re...'!P122</f>
        <v>0</v>
      </c>
      <c r="AV105" s="95">
        <f>'SO01.03.3 - SO01.03.3  Re...'!J35</f>
        <v>0</v>
      </c>
      <c r="AW105" s="95">
        <f>'SO01.03.3 - SO01.03.3  Re...'!J36</f>
        <v>0</v>
      </c>
      <c r="AX105" s="95">
        <f>'SO01.03.3 - SO01.03.3  Re...'!J37</f>
        <v>0</v>
      </c>
      <c r="AY105" s="95">
        <f>'SO01.03.3 - SO01.03.3  Re...'!J38</f>
        <v>0</v>
      </c>
      <c r="AZ105" s="95">
        <f>'SO01.03.3 - SO01.03.3  Re...'!F35</f>
        <v>0</v>
      </c>
      <c r="BA105" s="95">
        <f>'SO01.03.3 - SO01.03.3  Re...'!F36</f>
        <v>0</v>
      </c>
      <c r="BB105" s="95">
        <f>'SO01.03.3 - SO01.03.3  Re...'!F37</f>
        <v>0</v>
      </c>
      <c r="BC105" s="95">
        <f>'SO01.03.3 - SO01.03.3  Re...'!F38</f>
        <v>0</v>
      </c>
      <c r="BD105" s="97">
        <f>'SO01.03.3 - SO01.03.3  Re...'!F39</f>
        <v>0</v>
      </c>
      <c r="BT105" s="26" t="s">
        <v>88</v>
      </c>
      <c r="BV105" s="26" t="s">
        <v>77</v>
      </c>
      <c r="BW105" s="26" t="s">
        <v>115</v>
      </c>
      <c r="BX105" s="26" t="s">
        <v>101</v>
      </c>
      <c r="CL105" s="26" t="s">
        <v>1</v>
      </c>
    </row>
    <row r="106" spans="1:91" s="4" customFormat="1" ht="35.25" customHeight="1">
      <c r="A106" s="92" t="s">
        <v>84</v>
      </c>
      <c r="B106" s="55"/>
      <c r="C106" s="10"/>
      <c r="D106" s="10"/>
      <c r="E106" s="229" t="s">
        <v>116</v>
      </c>
      <c r="F106" s="229"/>
      <c r="G106" s="229"/>
      <c r="H106" s="229"/>
      <c r="I106" s="229"/>
      <c r="J106" s="10"/>
      <c r="K106" s="229" t="s">
        <v>117</v>
      </c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57">
        <f>'SO01.03.4 - SO01.03.4  Re...'!J32</f>
        <v>0</v>
      </c>
      <c r="AH106" s="258"/>
      <c r="AI106" s="258"/>
      <c r="AJ106" s="258"/>
      <c r="AK106" s="258"/>
      <c r="AL106" s="258"/>
      <c r="AM106" s="258"/>
      <c r="AN106" s="257">
        <f t="shared" si="0"/>
        <v>0</v>
      </c>
      <c r="AO106" s="258"/>
      <c r="AP106" s="258"/>
      <c r="AQ106" s="93" t="s">
        <v>87</v>
      </c>
      <c r="AR106" s="55"/>
      <c r="AS106" s="94">
        <v>0</v>
      </c>
      <c r="AT106" s="95">
        <f t="shared" si="1"/>
        <v>0</v>
      </c>
      <c r="AU106" s="96">
        <f>'SO01.03.4 - SO01.03.4  Re...'!P122</f>
        <v>0</v>
      </c>
      <c r="AV106" s="95">
        <f>'SO01.03.4 - SO01.03.4  Re...'!J35</f>
        <v>0</v>
      </c>
      <c r="AW106" s="95">
        <f>'SO01.03.4 - SO01.03.4  Re...'!J36</f>
        <v>0</v>
      </c>
      <c r="AX106" s="95">
        <f>'SO01.03.4 - SO01.03.4  Re...'!J37</f>
        <v>0</v>
      </c>
      <c r="AY106" s="95">
        <f>'SO01.03.4 - SO01.03.4  Re...'!J38</f>
        <v>0</v>
      </c>
      <c r="AZ106" s="95">
        <f>'SO01.03.4 - SO01.03.4  Re...'!F35</f>
        <v>0</v>
      </c>
      <c r="BA106" s="95">
        <f>'SO01.03.4 - SO01.03.4  Re...'!F36</f>
        <v>0</v>
      </c>
      <c r="BB106" s="95">
        <f>'SO01.03.4 - SO01.03.4  Re...'!F37</f>
        <v>0</v>
      </c>
      <c r="BC106" s="95">
        <f>'SO01.03.4 - SO01.03.4  Re...'!F38</f>
        <v>0</v>
      </c>
      <c r="BD106" s="97">
        <f>'SO01.03.4 - SO01.03.4  Re...'!F39</f>
        <v>0</v>
      </c>
      <c r="BT106" s="26" t="s">
        <v>88</v>
      </c>
      <c r="BV106" s="26" t="s">
        <v>77</v>
      </c>
      <c r="BW106" s="26" t="s">
        <v>118</v>
      </c>
      <c r="BX106" s="26" t="s">
        <v>101</v>
      </c>
      <c r="CL106" s="26" t="s">
        <v>1</v>
      </c>
    </row>
    <row r="107" spans="1:91" s="4" customFormat="1" ht="35.25" customHeight="1">
      <c r="A107" s="92" t="s">
        <v>84</v>
      </c>
      <c r="B107" s="55"/>
      <c r="C107" s="10"/>
      <c r="D107" s="10"/>
      <c r="E107" s="229" t="s">
        <v>119</v>
      </c>
      <c r="F107" s="229"/>
      <c r="G107" s="229"/>
      <c r="H107" s="229"/>
      <c r="I107" s="229"/>
      <c r="J107" s="10"/>
      <c r="K107" s="229" t="s">
        <v>120</v>
      </c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57">
        <f>'SO01.03.5 - SO01.03.5  Re...'!J32</f>
        <v>0</v>
      </c>
      <c r="AH107" s="258"/>
      <c r="AI107" s="258"/>
      <c r="AJ107" s="258"/>
      <c r="AK107" s="258"/>
      <c r="AL107" s="258"/>
      <c r="AM107" s="258"/>
      <c r="AN107" s="257">
        <f t="shared" si="0"/>
        <v>0</v>
      </c>
      <c r="AO107" s="258"/>
      <c r="AP107" s="258"/>
      <c r="AQ107" s="93" t="s">
        <v>87</v>
      </c>
      <c r="AR107" s="55"/>
      <c r="AS107" s="94">
        <v>0</v>
      </c>
      <c r="AT107" s="95">
        <f t="shared" si="1"/>
        <v>0</v>
      </c>
      <c r="AU107" s="96">
        <f>'SO01.03.5 - SO01.03.5  Re...'!P122</f>
        <v>0</v>
      </c>
      <c r="AV107" s="95">
        <f>'SO01.03.5 - SO01.03.5  Re...'!J35</f>
        <v>0</v>
      </c>
      <c r="AW107" s="95">
        <f>'SO01.03.5 - SO01.03.5  Re...'!J36</f>
        <v>0</v>
      </c>
      <c r="AX107" s="95">
        <f>'SO01.03.5 - SO01.03.5  Re...'!J37</f>
        <v>0</v>
      </c>
      <c r="AY107" s="95">
        <f>'SO01.03.5 - SO01.03.5  Re...'!J38</f>
        <v>0</v>
      </c>
      <c r="AZ107" s="95">
        <f>'SO01.03.5 - SO01.03.5  Re...'!F35</f>
        <v>0</v>
      </c>
      <c r="BA107" s="95">
        <f>'SO01.03.5 - SO01.03.5  Re...'!F36</f>
        <v>0</v>
      </c>
      <c r="BB107" s="95">
        <f>'SO01.03.5 - SO01.03.5  Re...'!F37</f>
        <v>0</v>
      </c>
      <c r="BC107" s="95">
        <f>'SO01.03.5 - SO01.03.5  Re...'!F38</f>
        <v>0</v>
      </c>
      <c r="BD107" s="97">
        <f>'SO01.03.5 - SO01.03.5  Re...'!F39</f>
        <v>0</v>
      </c>
      <c r="BT107" s="26" t="s">
        <v>88</v>
      </c>
      <c r="BV107" s="26" t="s">
        <v>77</v>
      </c>
      <c r="BW107" s="26" t="s">
        <v>121</v>
      </c>
      <c r="BX107" s="26" t="s">
        <v>101</v>
      </c>
      <c r="CL107" s="26" t="s">
        <v>1</v>
      </c>
    </row>
    <row r="108" spans="1:91" s="4" customFormat="1" ht="35.25" customHeight="1">
      <c r="A108" s="92" t="s">
        <v>84</v>
      </c>
      <c r="B108" s="55"/>
      <c r="C108" s="10"/>
      <c r="D108" s="10"/>
      <c r="E108" s="229" t="s">
        <v>122</v>
      </c>
      <c r="F108" s="229"/>
      <c r="G108" s="229"/>
      <c r="H108" s="229"/>
      <c r="I108" s="229"/>
      <c r="J108" s="10"/>
      <c r="K108" s="229" t="s">
        <v>123</v>
      </c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57">
        <f>'SO01.04 - SO01.04  Rekonš...'!J32</f>
        <v>0</v>
      </c>
      <c r="AH108" s="258"/>
      <c r="AI108" s="258"/>
      <c r="AJ108" s="258"/>
      <c r="AK108" s="258"/>
      <c r="AL108" s="258"/>
      <c r="AM108" s="258"/>
      <c r="AN108" s="257">
        <f t="shared" si="0"/>
        <v>0</v>
      </c>
      <c r="AO108" s="258"/>
      <c r="AP108" s="258"/>
      <c r="AQ108" s="93" t="s">
        <v>87</v>
      </c>
      <c r="AR108" s="55"/>
      <c r="AS108" s="94">
        <v>0</v>
      </c>
      <c r="AT108" s="95">
        <f t="shared" si="1"/>
        <v>0</v>
      </c>
      <c r="AU108" s="96">
        <f>'SO01.04 - SO01.04  Rekonš...'!P125</f>
        <v>0</v>
      </c>
      <c r="AV108" s="95">
        <f>'SO01.04 - SO01.04  Rekonš...'!J35</f>
        <v>0</v>
      </c>
      <c r="AW108" s="95">
        <f>'SO01.04 - SO01.04  Rekonš...'!J36</f>
        <v>0</v>
      </c>
      <c r="AX108" s="95">
        <f>'SO01.04 - SO01.04  Rekonš...'!J37</f>
        <v>0</v>
      </c>
      <c r="AY108" s="95">
        <f>'SO01.04 - SO01.04  Rekonš...'!J38</f>
        <v>0</v>
      </c>
      <c r="AZ108" s="95">
        <f>'SO01.04 - SO01.04  Rekonš...'!F35</f>
        <v>0</v>
      </c>
      <c r="BA108" s="95">
        <f>'SO01.04 - SO01.04  Rekonš...'!F36</f>
        <v>0</v>
      </c>
      <c r="BB108" s="95">
        <f>'SO01.04 - SO01.04  Rekonš...'!F37</f>
        <v>0</v>
      </c>
      <c r="BC108" s="95">
        <f>'SO01.04 - SO01.04  Rekonš...'!F38</f>
        <v>0</v>
      </c>
      <c r="BD108" s="97">
        <f>'SO01.04 - SO01.04  Rekonš...'!F39</f>
        <v>0</v>
      </c>
      <c r="BT108" s="26" t="s">
        <v>88</v>
      </c>
      <c r="BV108" s="26" t="s">
        <v>77</v>
      </c>
      <c r="BW108" s="26" t="s">
        <v>124</v>
      </c>
      <c r="BX108" s="26" t="s">
        <v>101</v>
      </c>
      <c r="CL108" s="26" t="s">
        <v>1</v>
      </c>
    </row>
    <row r="109" spans="1:91" s="4" customFormat="1" ht="35.25" customHeight="1">
      <c r="A109" s="92" t="s">
        <v>84</v>
      </c>
      <c r="B109" s="55"/>
      <c r="C109" s="10"/>
      <c r="D109" s="10"/>
      <c r="E109" s="229" t="s">
        <v>125</v>
      </c>
      <c r="F109" s="229"/>
      <c r="G109" s="229"/>
      <c r="H109" s="229"/>
      <c r="I109" s="229"/>
      <c r="J109" s="10"/>
      <c r="K109" s="229" t="s">
        <v>126</v>
      </c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57">
        <f>'SO01.05 - SO01.05  Rekonš...'!J32</f>
        <v>0</v>
      </c>
      <c r="AH109" s="258"/>
      <c r="AI109" s="258"/>
      <c r="AJ109" s="258"/>
      <c r="AK109" s="258"/>
      <c r="AL109" s="258"/>
      <c r="AM109" s="258"/>
      <c r="AN109" s="257">
        <f t="shared" si="0"/>
        <v>0</v>
      </c>
      <c r="AO109" s="258"/>
      <c r="AP109" s="258"/>
      <c r="AQ109" s="93" t="s">
        <v>87</v>
      </c>
      <c r="AR109" s="55"/>
      <c r="AS109" s="94">
        <v>0</v>
      </c>
      <c r="AT109" s="95">
        <f t="shared" si="1"/>
        <v>0</v>
      </c>
      <c r="AU109" s="96">
        <f>'SO01.05 - SO01.05  Rekonš...'!P127</f>
        <v>0</v>
      </c>
      <c r="AV109" s="95">
        <f>'SO01.05 - SO01.05  Rekonš...'!J35</f>
        <v>0</v>
      </c>
      <c r="AW109" s="95">
        <f>'SO01.05 - SO01.05  Rekonš...'!J36</f>
        <v>0</v>
      </c>
      <c r="AX109" s="95">
        <f>'SO01.05 - SO01.05  Rekonš...'!J37</f>
        <v>0</v>
      </c>
      <c r="AY109" s="95">
        <f>'SO01.05 - SO01.05  Rekonš...'!J38</f>
        <v>0</v>
      </c>
      <c r="AZ109" s="95">
        <f>'SO01.05 - SO01.05  Rekonš...'!F35</f>
        <v>0</v>
      </c>
      <c r="BA109" s="95">
        <f>'SO01.05 - SO01.05  Rekonš...'!F36</f>
        <v>0</v>
      </c>
      <c r="BB109" s="95">
        <f>'SO01.05 - SO01.05  Rekonš...'!F37</f>
        <v>0</v>
      </c>
      <c r="BC109" s="95">
        <f>'SO01.05 - SO01.05  Rekonš...'!F38</f>
        <v>0</v>
      </c>
      <c r="BD109" s="97">
        <f>'SO01.05 - SO01.05  Rekonš...'!F39</f>
        <v>0</v>
      </c>
      <c r="BT109" s="26" t="s">
        <v>88</v>
      </c>
      <c r="BV109" s="26" t="s">
        <v>77</v>
      </c>
      <c r="BW109" s="26" t="s">
        <v>127</v>
      </c>
      <c r="BX109" s="26" t="s">
        <v>101</v>
      </c>
      <c r="CL109" s="26" t="s">
        <v>1</v>
      </c>
    </row>
    <row r="110" spans="1:91" s="4" customFormat="1" ht="35.25" customHeight="1">
      <c r="A110" s="92" t="s">
        <v>84</v>
      </c>
      <c r="B110" s="55"/>
      <c r="C110" s="10"/>
      <c r="D110" s="10"/>
      <c r="E110" s="229" t="s">
        <v>128</v>
      </c>
      <c r="F110" s="229"/>
      <c r="G110" s="229"/>
      <c r="H110" s="229"/>
      <c r="I110" s="229"/>
      <c r="J110" s="10"/>
      <c r="K110" s="229" t="s">
        <v>129</v>
      </c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57">
        <f>'SO01.06 - SO01.06. Rekonš...'!J32</f>
        <v>0</v>
      </c>
      <c r="AH110" s="258"/>
      <c r="AI110" s="258"/>
      <c r="AJ110" s="258"/>
      <c r="AK110" s="258"/>
      <c r="AL110" s="258"/>
      <c r="AM110" s="258"/>
      <c r="AN110" s="257">
        <f t="shared" si="0"/>
        <v>0</v>
      </c>
      <c r="AO110" s="258"/>
      <c r="AP110" s="258"/>
      <c r="AQ110" s="93" t="s">
        <v>87</v>
      </c>
      <c r="AR110" s="55"/>
      <c r="AS110" s="94">
        <v>0</v>
      </c>
      <c r="AT110" s="95">
        <f t="shared" si="1"/>
        <v>0</v>
      </c>
      <c r="AU110" s="96">
        <f>'SO01.06 - SO01.06. Rekonš...'!P125</f>
        <v>0</v>
      </c>
      <c r="AV110" s="95">
        <f>'SO01.06 - SO01.06. Rekonš...'!J35</f>
        <v>0</v>
      </c>
      <c r="AW110" s="95">
        <f>'SO01.06 - SO01.06. Rekonš...'!J36</f>
        <v>0</v>
      </c>
      <c r="AX110" s="95">
        <f>'SO01.06 - SO01.06. Rekonš...'!J37</f>
        <v>0</v>
      </c>
      <c r="AY110" s="95">
        <f>'SO01.06 - SO01.06. Rekonš...'!J38</f>
        <v>0</v>
      </c>
      <c r="AZ110" s="95">
        <f>'SO01.06 - SO01.06. Rekonš...'!F35</f>
        <v>0</v>
      </c>
      <c r="BA110" s="95">
        <f>'SO01.06 - SO01.06. Rekonš...'!F36</f>
        <v>0</v>
      </c>
      <c r="BB110" s="95">
        <f>'SO01.06 - SO01.06. Rekonš...'!F37</f>
        <v>0</v>
      </c>
      <c r="BC110" s="95">
        <f>'SO01.06 - SO01.06. Rekonš...'!F38</f>
        <v>0</v>
      </c>
      <c r="BD110" s="97">
        <f>'SO01.06 - SO01.06. Rekonš...'!F39</f>
        <v>0</v>
      </c>
      <c r="BT110" s="26" t="s">
        <v>88</v>
      </c>
      <c r="BV110" s="26" t="s">
        <v>77</v>
      </c>
      <c r="BW110" s="26" t="s">
        <v>130</v>
      </c>
      <c r="BX110" s="26" t="s">
        <v>101</v>
      </c>
      <c r="CL110" s="26" t="s">
        <v>1</v>
      </c>
    </row>
    <row r="111" spans="1:91" s="4" customFormat="1" ht="23.25" customHeight="1">
      <c r="A111" s="92" t="s">
        <v>84</v>
      </c>
      <c r="B111" s="55"/>
      <c r="C111" s="10"/>
      <c r="D111" s="10"/>
      <c r="E111" s="229" t="s">
        <v>131</v>
      </c>
      <c r="F111" s="229"/>
      <c r="G111" s="229"/>
      <c r="H111" s="229"/>
      <c r="I111" s="229"/>
      <c r="J111" s="10"/>
      <c r="K111" s="229" t="s">
        <v>132</v>
      </c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57">
        <f>'SO01.07 - SO01.07  Rekonš...'!J32</f>
        <v>0</v>
      </c>
      <c r="AH111" s="258"/>
      <c r="AI111" s="258"/>
      <c r="AJ111" s="258"/>
      <c r="AK111" s="258"/>
      <c r="AL111" s="258"/>
      <c r="AM111" s="258"/>
      <c r="AN111" s="257">
        <f t="shared" si="0"/>
        <v>0</v>
      </c>
      <c r="AO111" s="258"/>
      <c r="AP111" s="258"/>
      <c r="AQ111" s="93" t="s">
        <v>87</v>
      </c>
      <c r="AR111" s="55"/>
      <c r="AS111" s="94">
        <v>0</v>
      </c>
      <c r="AT111" s="95">
        <f t="shared" si="1"/>
        <v>0</v>
      </c>
      <c r="AU111" s="96">
        <f>'SO01.07 - SO01.07  Rekonš...'!P130</f>
        <v>0</v>
      </c>
      <c r="AV111" s="95">
        <f>'SO01.07 - SO01.07  Rekonš...'!J35</f>
        <v>0</v>
      </c>
      <c r="AW111" s="95">
        <f>'SO01.07 - SO01.07  Rekonš...'!J36</f>
        <v>0</v>
      </c>
      <c r="AX111" s="95">
        <f>'SO01.07 - SO01.07  Rekonš...'!J37</f>
        <v>0</v>
      </c>
      <c r="AY111" s="95">
        <f>'SO01.07 - SO01.07  Rekonš...'!J38</f>
        <v>0</v>
      </c>
      <c r="AZ111" s="95">
        <f>'SO01.07 - SO01.07  Rekonš...'!F35</f>
        <v>0</v>
      </c>
      <c r="BA111" s="95">
        <f>'SO01.07 - SO01.07  Rekonš...'!F36</f>
        <v>0</v>
      </c>
      <c r="BB111" s="95">
        <f>'SO01.07 - SO01.07  Rekonš...'!F37</f>
        <v>0</v>
      </c>
      <c r="BC111" s="95">
        <f>'SO01.07 - SO01.07  Rekonš...'!F38</f>
        <v>0</v>
      </c>
      <c r="BD111" s="97">
        <f>'SO01.07 - SO01.07  Rekonš...'!F39</f>
        <v>0</v>
      </c>
      <c r="BT111" s="26" t="s">
        <v>88</v>
      </c>
      <c r="BV111" s="26" t="s">
        <v>77</v>
      </c>
      <c r="BW111" s="26" t="s">
        <v>133</v>
      </c>
      <c r="BX111" s="26" t="s">
        <v>101</v>
      </c>
      <c r="CL111" s="26" t="s">
        <v>1</v>
      </c>
    </row>
    <row r="112" spans="1:91" s="4" customFormat="1" ht="23.25" customHeight="1">
      <c r="A112" s="92" t="s">
        <v>84</v>
      </c>
      <c r="B112" s="55"/>
      <c r="C112" s="10"/>
      <c r="D112" s="10"/>
      <c r="E112" s="229" t="s">
        <v>134</v>
      </c>
      <c r="F112" s="229"/>
      <c r="G112" s="229"/>
      <c r="H112" s="229"/>
      <c r="I112" s="229"/>
      <c r="J112" s="10"/>
      <c r="K112" s="229" t="s">
        <v>135</v>
      </c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57">
        <f>'SO01.09 - SO01.07  Rekonš...'!J32</f>
        <v>0</v>
      </c>
      <c r="AH112" s="258"/>
      <c r="AI112" s="258"/>
      <c r="AJ112" s="258"/>
      <c r="AK112" s="258"/>
      <c r="AL112" s="258"/>
      <c r="AM112" s="258"/>
      <c r="AN112" s="257">
        <f t="shared" si="0"/>
        <v>0</v>
      </c>
      <c r="AO112" s="258"/>
      <c r="AP112" s="258"/>
      <c r="AQ112" s="93" t="s">
        <v>87</v>
      </c>
      <c r="AR112" s="55"/>
      <c r="AS112" s="98">
        <v>0</v>
      </c>
      <c r="AT112" s="99">
        <f t="shared" si="1"/>
        <v>0</v>
      </c>
      <c r="AU112" s="100">
        <f>'SO01.09 - SO01.07  Rekonš...'!P130</f>
        <v>0</v>
      </c>
      <c r="AV112" s="99">
        <f>'SO01.09 - SO01.07  Rekonš...'!J35</f>
        <v>0</v>
      </c>
      <c r="AW112" s="99">
        <f>'SO01.09 - SO01.07  Rekonš...'!J36</f>
        <v>0</v>
      </c>
      <c r="AX112" s="99">
        <f>'SO01.09 - SO01.07  Rekonš...'!J37</f>
        <v>0</v>
      </c>
      <c r="AY112" s="99">
        <f>'SO01.09 - SO01.07  Rekonš...'!J38</f>
        <v>0</v>
      </c>
      <c r="AZ112" s="99">
        <f>'SO01.09 - SO01.07  Rekonš...'!F35</f>
        <v>0</v>
      </c>
      <c r="BA112" s="99">
        <f>'SO01.09 - SO01.07  Rekonš...'!F36</f>
        <v>0</v>
      </c>
      <c r="BB112" s="99">
        <f>'SO01.09 - SO01.07  Rekonš...'!F37</f>
        <v>0</v>
      </c>
      <c r="BC112" s="99">
        <f>'SO01.09 - SO01.07  Rekonš...'!F38</f>
        <v>0</v>
      </c>
      <c r="BD112" s="101">
        <f>'SO01.09 - SO01.07  Rekonš...'!F39</f>
        <v>0</v>
      </c>
      <c r="BT112" s="26" t="s">
        <v>88</v>
      </c>
      <c r="BV112" s="26" t="s">
        <v>77</v>
      </c>
      <c r="BW112" s="26" t="s">
        <v>136</v>
      </c>
      <c r="BX112" s="26" t="s">
        <v>101</v>
      </c>
      <c r="CL112" s="26" t="s">
        <v>1</v>
      </c>
    </row>
    <row r="113" spans="1:57" s="2" customFormat="1" ht="30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4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s="2" customFormat="1" ht="6.95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34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</sheetData>
  <mergeCells count="110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5:AO35"/>
    <mergeCell ref="X35:AB35"/>
    <mergeCell ref="AR2:BE2"/>
    <mergeCell ref="AG104:AM104"/>
    <mergeCell ref="AG97:AM97"/>
    <mergeCell ref="AG92:AM92"/>
    <mergeCell ref="AG98:AM98"/>
    <mergeCell ref="AG96:AM96"/>
    <mergeCell ref="AG95:AM95"/>
    <mergeCell ref="AG99:AM99"/>
    <mergeCell ref="AG102:AM102"/>
    <mergeCell ref="AG103:AM103"/>
    <mergeCell ref="AG100:AM100"/>
    <mergeCell ref="AG101:AM101"/>
    <mergeCell ref="AM89:AP89"/>
    <mergeCell ref="AM90:AP90"/>
    <mergeCell ref="AM87:AN87"/>
    <mergeCell ref="AN102:AP102"/>
    <mergeCell ref="AN104:AP104"/>
    <mergeCell ref="AN103:AP103"/>
    <mergeCell ref="AN101:AP101"/>
    <mergeCell ref="AN97:AP97"/>
    <mergeCell ref="AN95:AP95"/>
    <mergeCell ref="AN100:AP100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E109:I109"/>
    <mergeCell ref="K109:AF109"/>
    <mergeCell ref="E110:I110"/>
    <mergeCell ref="K110:AF110"/>
    <mergeCell ref="E111:I111"/>
    <mergeCell ref="K111:AF111"/>
    <mergeCell ref="E112:I112"/>
    <mergeCell ref="K112:AF112"/>
    <mergeCell ref="AG94:AM94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N99:AP99"/>
    <mergeCell ref="AN96:AP96"/>
    <mergeCell ref="AN92:AP92"/>
    <mergeCell ref="AN98:AP98"/>
    <mergeCell ref="E103:I103"/>
    <mergeCell ref="E104:I104"/>
    <mergeCell ref="I92:AF92"/>
    <mergeCell ref="J95:AF95"/>
    <mergeCell ref="J100:AF100"/>
    <mergeCell ref="K101:AF101"/>
    <mergeCell ref="K97:AF97"/>
    <mergeCell ref="K102:AF102"/>
    <mergeCell ref="K103:AF103"/>
    <mergeCell ref="K99:AF99"/>
    <mergeCell ref="K104:AF104"/>
    <mergeCell ref="K96:AF96"/>
    <mergeCell ref="K98:AF98"/>
    <mergeCell ref="C92:G92"/>
    <mergeCell ref="D95:H95"/>
    <mergeCell ref="D100:H100"/>
    <mergeCell ref="E98:I98"/>
    <mergeCell ref="E96:I96"/>
    <mergeCell ref="E99:I99"/>
    <mergeCell ref="E101:I101"/>
    <mergeCell ref="E97:I97"/>
    <mergeCell ref="E102:I102"/>
  </mergeCells>
  <hyperlinks>
    <hyperlink ref="A96" location="'SO02.01 - SO02.01  Rekonš...'!C2" display="/"/>
    <hyperlink ref="A97" location="'SO02.02 - SO02.02  Rekonš...'!C2" display="/"/>
    <hyperlink ref="A98" location="'SO02.03 - SO02.03  Rekonš...'!C2" display="/"/>
    <hyperlink ref="A99" location="'SO02.04 - SO02.04  Rekonš...'!C2" display="/"/>
    <hyperlink ref="A101" location="'SO01.01 - SO01.01  Rekonš...'!C2" display="/"/>
    <hyperlink ref="A102" location="'SO01.02 - SO01.02  Rekonš...'!C2" display="/"/>
    <hyperlink ref="A103" location="'SO01.03.1 - SO01.03.1  Re...'!C2" display="/"/>
    <hyperlink ref="A104" location="'SO01.03.2 - SO01.03.2  Re...'!C2" display="/"/>
    <hyperlink ref="A105" location="'SO01.03.3 - SO01.03.3  Re...'!C2" display="/"/>
    <hyperlink ref="A106" location="'SO01.03.4 - SO01.03.4  Re...'!C2" display="/"/>
    <hyperlink ref="A107" location="'SO01.03.5 - SO01.03.5  Re...'!C2" display="/"/>
    <hyperlink ref="A108" location="'SO01.04 - SO01.04  Rekonš...'!C2" display="/"/>
    <hyperlink ref="A109" location="'SO01.05 - SO01.05  Rekonš...'!C2" display="/"/>
    <hyperlink ref="A110" location="'SO01.06 - SO01.06. Rekonš...'!C2" display="/"/>
    <hyperlink ref="A111" location="'SO01.07 - SO01.07  Rekonš...'!C2" display="/"/>
    <hyperlink ref="A112" location="'SO01.09 - SO01.07  Rekonš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115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2827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ROUND((SUM(BE122:BE144)),  2)</f>
        <v>0</v>
      </c>
      <c r="G35" s="109"/>
      <c r="H35" s="109"/>
      <c r="I35" s="110">
        <v>0.2</v>
      </c>
      <c r="J35" s="108">
        <f>ROUND(((SUM(BE122:BE144))*I35),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ROUND((SUM(BF122:BF144)),  2)</f>
        <v>0</v>
      </c>
      <c r="G36" s="109"/>
      <c r="H36" s="109"/>
      <c r="I36" s="110">
        <v>0.2</v>
      </c>
      <c r="J36" s="108">
        <f>ROUND(((SUM(BF122:BF144))*I36),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ROUND((SUM(BG122:BG144)),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ROUND((SUM(BH122:BH144)),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ROUND((SUM(BI122:BI144)),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SO01.03.3 - SO01.03.3  Rekonštrukcia priestorov na ul.J.M.Hurbana 6 - Vnútorné SLP rozvody časť KMS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10" customFormat="1" ht="19.899999999999999" customHeight="1">
      <c r="B100" s="128"/>
      <c r="D100" s="129" t="s">
        <v>2828</v>
      </c>
      <c r="E100" s="130"/>
      <c r="F100" s="130"/>
      <c r="G100" s="130"/>
      <c r="H100" s="130"/>
      <c r="I100" s="130"/>
      <c r="J100" s="131">
        <f>J124</f>
        <v>0</v>
      </c>
      <c r="L100" s="128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159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6.25" customHeight="1">
      <c r="A110" s="33"/>
      <c r="B110" s="34"/>
      <c r="C110" s="33"/>
      <c r="D110" s="33"/>
      <c r="E110" s="272" t="str">
        <f>E7</f>
        <v>Rekonštrukcia - Kreatívne centrum RTVS Banská Bystrica - zmena č.1</v>
      </c>
      <c r="F110" s="273"/>
      <c r="G110" s="273"/>
      <c r="H110" s="27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138</v>
      </c>
      <c r="L111" s="21"/>
    </row>
    <row r="112" spans="1:47" s="2" customFormat="1" ht="23.25" customHeight="1">
      <c r="A112" s="33"/>
      <c r="B112" s="34"/>
      <c r="C112" s="33"/>
      <c r="D112" s="33"/>
      <c r="E112" s="272" t="s">
        <v>657</v>
      </c>
      <c r="F112" s="274"/>
      <c r="G112" s="274"/>
      <c r="H112" s="274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140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45" customHeight="1">
      <c r="A114" s="33"/>
      <c r="B114" s="34"/>
      <c r="C114" s="33"/>
      <c r="D114" s="33"/>
      <c r="E114" s="231" t="str">
        <f>E11</f>
        <v>SO01.03.3 - SO01.03.3  Rekonštrukcia priestorov na ul.J.M.Hurbana 6 - Vnútorné SLP rozvody časť KMS - zmena č.1</v>
      </c>
      <c r="F114" s="274"/>
      <c r="G114" s="274"/>
      <c r="H114" s="274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Banská Bystrica</v>
      </c>
      <c r="G116" s="33"/>
      <c r="H116" s="33"/>
      <c r="I116" s="28" t="s">
        <v>21</v>
      </c>
      <c r="J116" s="59" t="str">
        <f>IF(J14="","",J14)</f>
        <v>25. 5. 2021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RTVS Mlynská dolina, 845 45 Bratislava</v>
      </c>
      <c r="G118" s="33"/>
      <c r="H118" s="33"/>
      <c r="I118" s="28" t="s">
        <v>29</v>
      </c>
      <c r="J118" s="31" t="str">
        <f>E23</f>
        <v>akad. arch. Jaroslava Kubániová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32</v>
      </c>
      <c r="J119" s="31" t="str">
        <f>E26</f>
        <v>Ing.Jedlička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2"/>
      <c r="B121" s="133"/>
      <c r="C121" s="134" t="s">
        <v>160</v>
      </c>
      <c r="D121" s="135" t="s">
        <v>60</v>
      </c>
      <c r="E121" s="135" t="s">
        <v>56</v>
      </c>
      <c r="F121" s="135" t="s">
        <v>57</v>
      </c>
      <c r="G121" s="135" t="s">
        <v>161</v>
      </c>
      <c r="H121" s="135" t="s">
        <v>162</v>
      </c>
      <c r="I121" s="135" t="s">
        <v>163</v>
      </c>
      <c r="J121" s="136" t="s">
        <v>144</v>
      </c>
      <c r="K121" s="137" t="s">
        <v>164</v>
      </c>
      <c r="L121" s="138"/>
      <c r="M121" s="66" t="s">
        <v>1</v>
      </c>
      <c r="N121" s="67" t="s">
        <v>39</v>
      </c>
      <c r="O121" s="67" t="s">
        <v>165</v>
      </c>
      <c r="P121" s="67" t="s">
        <v>166</v>
      </c>
      <c r="Q121" s="67" t="s">
        <v>167</v>
      </c>
      <c r="R121" s="67" t="s">
        <v>168</v>
      </c>
      <c r="S121" s="67" t="s">
        <v>169</v>
      </c>
      <c r="T121" s="68" t="s">
        <v>170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9" customHeight="1">
      <c r="A122" s="33"/>
      <c r="B122" s="34"/>
      <c r="C122" s="73" t="s">
        <v>145</v>
      </c>
      <c r="D122" s="33"/>
      <c r="E122" s="33"/>
      <c r="F122" s="33"/>
      <c r="G122" s="33"/>
      <c r="H122" s="33"/>
      <c r="I122" s="33"/>
      <c r="J122" s="139">
        <f>BK122</f>
        <v>0</v>
      </c>
      <c r="K122" s="33"/>
      <c r="L122" s="34"/>
      <c r="M122" s="69"/>
      <c r="N122" s="60"/>
      <c r="O122" s="70"/>
      <c r="P122" s="140">
        <f>P123</f>
        <v>0</v>
      </c>
      <c r="Q122" s="70"/>
      <c r="R122" s="140">
        <f>R123</f>
        <v>0</v>
      </c>
      <c r="S122" s="70"/>
      <c r="T122" s="14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146</v>
      </c>
      <c r="BK122" s="142">
        <f>BK123</f>
        <v>0</v>
      </c>
    </row>
    <row r="123" spans="1:65" s="12" customFormat="1" ht="25.9" customHeight="1">
      <c r="B123" s="143"/>
      <c r="D123" s="144" t="s">
        <v>74</v>
      </c>
      <c r="E123" s="145" t="s">
        <v>186</v>
      </c>
      <c r="F123" s="145" t="s">
        <v>493</v>
      </c>
      <c r="I123" s="146"/>
      <c r="J123" s="147">
        <f>BK123</f>
        <v>0</v>
      </c>
      <c r="L123" s="143"/>
      <c r="M123" s="148"/>
      <c r="N123" s="149"/>
      <c r="O123" s="149"/>
      <c r="P123" s="150">
        <f>P124</f>
        <v>0</v>
      </c>
      <c r="Q123" s="149"/>
      <c r="R123" s="150">
        <f>R124</f>
        <v>0</v>
      </c>
      <c r="S123" s="149"/>
      <c r="T123" s="151">
        <f>T124</f>
        <v>0</v>
      </c>
      <c r="AR123" s="144" t="s">
        <v>174</v>
      </c>
      <c r="AT123" s="152" t="s">
        <v>74</v>
      </c>
      <c r="AU123" s="152" t="s">
        <v>75</v>
      </c>
      <c r="AY123" s="144" t="s">
        <v>173</v>
      </c>
      <c r="BK123" s="153">
        <f>BK124</f>
        <v>0</v>
      </c>
    </row>
    <row r="124" spans="1:65" s="12" customFormat="1" ht="22.9" customHeight="1">
      <c r="B124" s="143"/>
      <c r="D124" s="144" t="s">
        <v>74</v>
      </c>
      <c r="E124" s="154" t="s">
        <v>2829</v>
      </c>
      <c r="F124" s="154" t="s">
        <v>2830</v>
      </c>
      <c r="I124" s="146"/>
      <c r="J124" s="155">
        <f>BK124</f>
        <v>0</v>
      </c>
      <c r="L124" s="143"/>
      <c r="M124" s="148"/>
      <c r="N124" s="149"/>
      <c r="O124" s="149"/>
      <c r="P124" s="150">
        <f>SUM(P125:P144)</f>
        <v>0</v>
      </c>
      <c r="Q124" s="149"/>
      <c r="R124" s="150">
        <f>SUM(R125:R144)</f>
        <v>0</v>
      </c>
      <c r="S124" s="149"/>
      <c r="T124" s="151">
        <f>SUM(T125:T144)</f>
        <v>0</v>
      </c>
      <c r="AR124" s="144" t="s">
        <v>174</v>
      </c>
      <c r="AT124" s="152" t="s">
        <v>74</v>
      </c>
      <c r="AU124" s="152" t="s">
        <v>82</v>
      </c>
      <c r="AY124" s="144" t="s">
        <v>173</v>
      </c>
      <c r="BK124" s="153">
        <f>SUM(BK125:BK144)</f>
        <v>0</v>
      </c>
    </row>
    <row r="125" spans="1:65" s="2" customFormat="1" ht="16.5" customHeight="1">
      <c r="A125" s="33"/>
      <c r="B125" s="156"/>
      <c r="C125" s="157" t="s">
        <v>82</v>
      </c>
      <c r="D125" s="157" t="s">
        <v>176</v>
      </c>
      <c r="E125" s="158" t="s">
        <v>2831</v>
      </c>
      <c r="F125" s="159" t="s">
        <v>2832</v>
      </c>
      <c r="G125" s="160" t="s">
        <v>179</v>
      </c>
      <c r="H125" s="161">
        <v>3</v>
      </c>
      <c r="I125" s="162"/>
      <c r="J125" s="163">
        <f t="shared" ref="J125:J144" si="0">ROUND(I125*H125,2)</f>
        <v>0</v>
      </c>
      <c r="K125" s="164"/>
      <c r="L125" s="34"/>
      <c r="M125" s="165" t="s">
        <v>1</v>
      </c>
      <c r="N125" s="166" t="s">
        <v>41</v>
      </c>
      <c r="O125" s="62"/>
      <c r="P125" s="167">
        <f t="shared" ref="P125:P144" si="1">O125*H125</f>
        <v>0</v>
      </c>
      <c r="Q125" s="167">
        <v>0</v>
      </c>
      <c r="R125" s="167">
        <f t="shared" ref="R125:R144" si="2">Q125*H125</f>
        <v>0</v>
      </c>
      <c r="S125" s="167">
        <v>0</v>
      </c>
      <c r="T125" s="168">
        <f t="shared" ref="T125:T144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498</v>
      </c>
      <c r="AT125" s="169" t="s">
        <v>176</v>
      </c>
      <c r="AU125" s="169" t="s">
        <v>88</v>
      </c>
      <c r="AY125" s="18" t="s">
        <v>173</v>
      </c>
      <c r="BE125" s="170">
        <f t="shared" ref="BE125:BE144" si="4">IF(N125="základná",J125,0)</f>
        <v>0</v>
      </c>
      <c r="BF125" s="170">
        <f t="shared" ref="BF125:BF144" si="5">IF(N125="znížená",J125,0)</f>
        <v>0</v>
      </c>
      <c r="BG125" s="170">
        <f t="shared" ref="BG125:BG144" si="6">IF(N125="zákl. prenesená",J125,0)</f>
        <v>0</v>
      </c>
      <c r="BH125" s="170">
        <f t="shared" ref="BH125:BH144" si="7">IF(N125="zníž. prenesená",J125,0)</f>
        <v>0</v>
      </c>
      <c r="BI125" s="170">
        <f t="shared" ref="BI125:BI144" si="8">IF(N125="nulová",J125,0)</f>
        <v>0</v>
      </c>
      <c r="BJ125" s="18" t="s">
        <v>88</v>
      </c>
      <c r="BK125" s="170">
        <f t="shared" ref="BK125:BK144" si="9">ROUND(I125*H125,2)</f>
        <v>0</v>
      </c>
      <c r="BL125" s="18" t="s">
        <v>498</v>
      </c>
      <c r="BM125" s="169" t="s">
        <v>2833</v>
      </c>
    </row>
    <row r="126" spans="1:65" s="2" customFormat="1" ht="16.5" customHeight="1">
      <c r="A126" s="33"/>
      <c r="B126" s="156"/>
      <c r="C126" s="157" t="s">
        <v>88</v>
      </c>
      <c r="D126" s="157" t="s">
        <v>176</v>
      </c>
      <c r="E126" s="158" t="s">
        <v>2834</v>
      </c>
      <c r="F126" s="159" t="s">
        <v>2835</v>
      </c>
      <c r="G126" s="160" t="s">
        <v>179</v>
      </c>
      <c r="H126" s="161">
        <v>1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41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498</v>
      </c>
      <c r="AT126" s="169" t="s">
        <v>176</v>
      </c>
      <c r="AU126" s="169" t="s">
        <v>88</v>
      </c>
      <c r="AY126" s="18" t="s">
        <v>173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88</v>
      </c>
      <c r="BK126" s="170">
        <f t="shared" si="9"/>
        <v>0</v>
      </c>
      <c r="BL126" s="18" t="s">
        <v>498</v>
      </c>
      <c r="BM126" s="169" t="s">
        <v>2836</v>
      </c>
    </row>
    <row r="127" spans="1:65" s="2" customFormat="1" ht="24.2" customHeight="1">
      <c r="A127" s="33"/>
      <c r="B127" s="156"/>
      <c r="C127" s="157" t="s">
        <v>174</v>
      </c>
      <c r="D127" s="157" t="s">
        <v>176</v>
      </c>
      <c r="E127" s="158" t="s">
        <v>2837</v>
      </c>
      <c r="F127" s="159" t="s">
        <v>2838</v>
      </c>
      <c r="G127" s="160" t="s">
        <v>179</v>
      </c>
      <c r="H127" s="161">
        <v>1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41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498</v>
      </c>
      <c r="AT127" s="169" t="s">
        <v>176</v>
      </c>
      <c r="AU127" s="169" t="s">
        <v>88</v>
      </c>
      <c r="AY127" s="18" t="s">
        <v>173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88</v>
      </c>
      <c r="BK127" s="170">
        <f t="shared" si="9"/>
        <v>0</v>
      </c>
      <c r="BL127" s="18" t="s">
        <v>498</v>
      </c>
      <c r="BM127" s="169" t="s">
        <v>2839</v>
      </c>
    </row>
    <row r="128" spans="1:65" s="2" customFormat="1" ht="16.5" customHeight="1">
      <c r="A128" s="33"/>
      <c r="B128" s="156"/>
      <c r="C128" s="157" t="s">
        <v>180</v>
      </c>
      <c r="D128" s="157" t="s">
        <v>176</v>
      </c>
      <c r="E128" s="158" t="s">
        <v>2840</v>
      </c>
      <c r="F128" s="159" t="s">
        <v>2841</v>
      </c>
      <c r="G128" s="160" t="s">
        <v>179</v>
      </c>
      <c r="H128" s="161">
        <v>1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498</v>
      </c>
      <c r="AT128" s="169" t="s">
        <v>176</v>
      </c>
      <c r="AU128" s="169" t="s">
        <v>88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498</v>
      </c>
      <c r="BM128" s="169" t="s">
        <v>2842</v>
      </c>
    </row>
    <row r="129" spans="1:65" s="2" customFormat="1" ht="21.75" customHeight="1">
      <c r="A129" s="33"/>
      <c r="B129" s="156"/>
      <c r="C129" s="157" t="s">
        <v>203</v>
      </c>
      <c r="D129" s="157" t="s">
        <v>176</v>
      </c>
      <c r="E129" s="158" t="s">
        <v>2843</v>
      </c>
      <c r="F129" s="159" t="s">
        <v>2844</v>
      </c>
      <c r="G129" s="160" t="s">
        <v>553</v>
      </c>
      <c r="H129" s="161">
        <v>5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498</v>
      </c>
      <c r="AT129" s="169" t="s">
        <v>176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498</v>
      </c>
      <c r="BM129" s="169" t="s">
        <v>2845</v>
      </c>
    </row>
    <row r="130" spans="1:65" s="2" customFormat="1" ht="16.5" customHeight="1">
      <c r="A130" s="33"/>
      <c r="B130" s="156"/>
      <c r="C130" s="157" t="s">
        <v>208</v>
      </c>
      <c r="D130" s="157" t="s">
        <v>176</v>
      </c>
      <c r="E130" s="158" t="s">
        <v>2846</v>
      </c>
      <c r="F130" s="159" t="s">
        <v>2633</v>
      </c>
      <c r="G130" s="160" t="s">
        <v>553</v>
      </c>
      <c r="H130" s="161">
        <v>3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498</v>
      </c>
      <c r="AT130" s="169" t="s">
        <v>176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2847</v>
      </c>
    </row>
    <row r="131" spans="1:65" s="2" customFormat="1" ht="78" customHeight="1">
      <c r="A131" s="33"/>
      <c r="B131" s="156"/>
      <c r="C131" s="195" t="s">
        <v>213</v>
      </c>
      <c r="D131" s="195" t="s">
        <v>186</v>
      </c>
      <c r="E131" s="196" t="s">
        <v>2848</v>
      </c>
      <c r="F131" s="197" t="s">
        <v>2849</v>
      </c>
      <c r="G131" s="198" t="s">
        <v>179</v>
      </c>
      <c r="H131" s="199">
        <v>1</v>
      </c>
      <c r="I131" s="200"/>
      <c r="J131" s="201">
        <f t="shared" si="0"/>
        <v>0</v>
      </c>
      <c r="K131" s="202"/>
      <c r="L131" s="203"/>
      <c r="M131" s="204" t="s">
        <v>1</v>
      </c>
      <c r="N131" s="205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502</v>
      </c>
      <c r="AT131" s="169" t="s">
        <v>186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2850</v>
      </c>
    </row>
    <row r="132" spans="1:65" s="2" customFormat="1" ht="62.65" customHeight="1">
      <c r="A132" s="33"/>
      <c r="B132" s="156"/>
      <c r="C132" s="195" t="s">
        <v>189</v>
      </c>
      <c r="D132" s="195" t="s">
        <v>186</v>
      </c>
      <c r="E132" s="196" t="s">
        <v>2851</v>
      </c>
      <c r="F132" s="197" t="s">
        <v>2852</v>
      </c>
      <c r="G132" s="198" t="s">
        <v>179</v>
      </c>
      <c r="H132" s="199">
        <v>1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502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2853</v>
      </c>
    </row>
    <row r="133" spans="1:65" s="2" customFormat="1" ht="55.5" customHeight="1">
      <c r="A133" s="33"/>
      <c r="B133" s="156"/>
      <c r="C133" s="195" t="s">
        <v>192</v>
      </c>
      <c r="D133" s="195" t="s">
        <v>186</v>
      </c>
      <c r="E133" s="196" t="s">
        <v>2854</v>
      </c>
      <c r="F133" s="197" t="s">
        <v>2855</v>
      </c>
      <c r="G133" s="198" t="s">
        <v>179</v>
      </c>
      <c r="H133" s="199">
        <v>3</v>
      </c>
      <c r="I133" s="200"/>
      <c r="J133" s="201">
        <f t="shared" si="0"/>
        <v>0</v>
      </c>
      <c r="K133" s="202"/>
      <c r="L133" s="203"/>
      <c r="M133" s="204" t="s">
        <v>1</v>
      </c>
      <c r="N133" s="205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502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2856</v>
      </c>
    </row>
    <row r="134" spans="1:65" s="2" customFormat="1" ht="55.5" customHeight="1">
      <c r="A134" s="33"/>
      <c r="B134" s="156"/>
      <c r="C134" s="195" t="s">
        <v>229</v>
      </c>
      <c r="D134" s="195" t="s">
        <v>186</v>
      </c>
      <c r="E134" s="196" t="s">
        <v>2857</v>
      </c>
      <c r="F134" s="197" t="s">
        <v>2858</v>
      </c>
      <c r="G134" s="198" t="s">
        <v>179</v>
      </c>
      <c r="H134" s="199">
        <v>3</v>
      </c>
      <c r="I134" s="200"/>
      <c r="J134" s="201">
        <f t="shared" si="0"/>
        <v>0</v>
      </c>
      <c r="K134" s="202"/>
      <c r="L134" s="203"/>
      <c r="M134" s="204" t="s">
        <v>1</v>
      </c>
      <c r="N134" s="205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502</v>
      </c>
      <c r="AT134" s="169" t="s">
        <v>186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2859</v>
      </c>
    </row>
    <row r="135" spans="1:65" s="2" customFormat="1" ht="24.2" customHeight="1">
      <c r="A135" s="33"/>
      <c r="B135" s="156"/>
      <c r="C135" s="157" t="s">
        <v>237</v>
      </c>
      <c r="D135" s="157" t="s">
        <v>176</v>
      </c>
      <c r="E135" s="158" t="s">
        <v>2860</v>
      </c>
      <c r="F135" s="159" t="s">
        <v>2666</v>
      </c>
      <c r="G135" s="160" t="s">
        <v>232</v>
      </c>
      <c r="H135" s="161">
        <v>20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498</v>
      </c>
      <c r="AT135" s="169" t="s">
        <v>176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2861</v>
      </c>
    </row>
    <row r="136" spans="1:65" s="2" customFormat="1" ht="24.2" customHeight="1">
      <c r="A136" s="33"/>
      <c r="B136" s="156"/>
      <c r="C136" s="157" t="s">
        <v>241</v>
      </c>
      <c r="D136" s="157" t="s">
        <v>176</v>
      </c>
      <c r="E136" s="158" t="s">
        <v>2862</v>
      </c>
      <c r="F136" s="159" t="s">
        <v>2669</v>
      </c>
      <c r="G136" s="160" t="s">
        <v>179</v>
      </c>
      <c r="H136" s="161">
        <v>4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498</v>
      </c>
      <c r="AT136" s="169" t="s">
        <v>176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2863</v>
      </c>
    </row>
    <row r="137" spans="1:65" s="2" customFormat="1" ht="16.5" customHeight="1">
      <c r="A137" s="33"/>
      <c r="B137" s="156"/>
      <c r="C137" s="195" t="s">
        <v>245</v>
      </c>
      <c r="D137" s="195" t="s">
        <v>186</v>
      </c>
      <c r="E137" s="196" t="s">
        <v>2864</v>
      </c>
      <c r="F137" s="197" t="s">
        <v>2663</v>
      </c>
      <c r="G137" s="198" t="s">
        <v>2649</v>
      </c>
      <c r="H137" s="199">
        <v>1</v>
      </c>
      <c r="I137" s="200"/>
      <c r="J137" s="201">
        <f t="shared" si="0"/>
        <v>0</v>
      </c>
      <c r="K137" s="202"/>
      <c r="L137" s="203"/>
      <c r="M137" s="204" t="s">
        <v>1</v>
      </c>
      <c r="N137" s="205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502</v>
      </c>
      <c r="AT137" s="169" t="s">
        <v>186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2865</v>
      </c>
    </row>
    <row r="138" spans="1:65" s="2" customFormat="1" ht="37.9" customHeight="1">
      <c r="A138" s="33"/>
      <c r="B138" s="156"/>
      <c r="C138" s="157" t="s">
        <v>250</v>
      </c>
      <c r="D138" s="157" t="s">
        <v>176</v>
      </c>
      <c r="E138" s="158" t="s">
        <v>2866</v>
      </c>
      <c r="F138" s="159" t="s">
        <v>2675</v>
      </c>
      <c r="G138" s="160" t="s">
        <v>232</v>
      </c>
      <c r="H138" s="161">
        <v>20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498</v>
      </c>
      <c r="AT138" s="169" t="s">
        <v>176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2867</v>
      </c>
    </row>
    <row r="139" spans="1:65" s="2" customFormat="1" ht="16.5" customHeight="1">
      <c r="A139" s="33"/>
      <c r="B139" s="156"/>
      <c r="C139" s="195" t="s">
        <v>255</v>
      </c>
      <c r="D139" s="195" t="s">
        <v>186</v>
      </c>
      <c r="E139" s="196" t="s">
        <v>2868</v>
      </c>
      <c r="F139" s="197" t="s">
        <v>2678</v>
      </c>
      <c r="G139" s="198" t="s">
        <v>232</v>
      </c>
      <c r="H139" s="199">
        <v>20</v>
      </c>
      <c r="I139" s="200"/>
      <c r="J139" s="201">
        <f t="shared" si="0"/>
        <v>0</v>
      </c>
      <c r="K139" s="202"/>
      <c r="L139" s="203"/>
      <c r="M139" s="204" t="s">
        <v>1</v>
      </c>
      <c r="N139" s="205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502</v>
      </c>
      <c r="AT139" s="169" t="s">
        <v>186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498</v>
      </c>
      <c r="BM139" s="169" t="s">
        <v>2869</v>
      </c>
    </row>
    <row r="140" spans="1:65" s="2" customFormat="1" ht="16.5" customHeight="1">
      <c r="A140" s="33"/>
      <c r="B140" s="156"/>
      <c r="C140" s="157" t="s">
        <v>259</v>
      </c>
      <c r="D140" s="157" t="s">
        <v>176</v>
      </c>
      <c r="E140" s="158" t="s">
        <v>2870</v>
      </c>
      <c r="F140" s="159" t="s">
        <v>2681</v>
      </c>
      <c r="G140" s="160" t="s">
        <v>232</v>
      </c>
      <c r="H140" s="161">
        <v>140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498</v>
      </c>
      <c r="AT140" s="169" t="s">
        <v>176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2871</v>
      </c>
    </row>
    <row r="141" spans="1:65" s="2" customFormat="1" ht="24.2" customHeight="1">
      <c r="A141" s="33"/>
      <c r="B141" s="156"/>
      <c r="C141" s="157" t="s">
        <v>264</v>
      </c>
      <c r="D141" s="157" t="s">
        <v>176</v>
      </c>
      <c r="E141" s="158" t="s">
        <v>2872</v>
      </c>
      <c r="F141" s="159" t="s">
        <v>2684</v>
      </c>
      <c r="G141" s="160" t="s">
        <v>232</v>
      </c>
      <c r="H141" s="161">
        <v>140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498</v>
      </c>
      <c r="AT141" s="169" t="s">
        <v>176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498</v>
      </c>
      <c r="BM141" s="169" t="s">
        <v>2873</v>
      </c>
    </row>
    <row r="142" spans="1:65" s="2" customFormat="1" ht="33" customHeight="1">
      <c r="A142" s="33"/>
      <c r="B142" s="156"/>
      <c r="C142" s="195" t="s">
        <v>269</v>
      </c>
      <c r="D142" s="195" t="s">
        <v>186</v>
      </c>
      <c r="E142" s="196" t="s">
        <v>2874</v>
      </c>
      <c r="F142" s="197" t="s">
        <v>2809</v>
      </c>
      <c r="G142" s="198" t="s">
        <v>232</v>
      </c>
      <c r="H142" s="199">
        <v>140</v>
      </c>
      <c r="I142" s="200"/>
      <c r="J142" s="201">
        <f t="shared" si="0"/>
        <v>0</v>
      </c>
      <c r="K142" s="202"/>
      <c r="L142" s="203"/>
      <c r="M142" s="204" t="s">
        <v>1</v>
      </c>
      <c r="N142" s="205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502</v>
      </c>
      <c r="AT142" s="169" t="s">
        <v>186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2875</v>
      </c>
    </row>
    <row r="143" spans="1:65" s="2" customFormat="1" ht="16.5" customHeight="1">
      <c r="A143" s="33"/>
      <c r="B143" s="156"/>
      <c r="C143" s="157" t="s">
        <v>274</v>
      </c>
      <c r="D143" s="157" t="s">
        <v>176</v>
      </c>
      <c r="E143" s="158" t="s">
        <v>2876</v>
      </c>
      <c r="F143" s="159" t="s">
        <v>2821</v>
      </c>
      <c r="G143" s="160" t="s">
        <v>179</v>
      </c>
      <c r="H143" s="161">
        <v>2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498</v>
      </c>
      <c r="AT143" s="169" t="s">
        <v>176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498</v>
      </c>
      <c r="BM143" s="169" t="s">
        <v>2877</v>
      </c>
    </row>
    <row r="144" spans="1:65" s="2" customFormat="1" ht="16.5" customHeight="1">
      <c r="A144" s="33"/>
      <c r="B144" s="156"/>
      <c r="C144" s="195" t="s">
        <v>7</v>
      </c>
      <c r="D144" s="195" t="s">
        <v>186</v>
      </c>
      <c r="E144" s="196" t="s">
        <v>2878</v>
      </c>
      <c r="F144" s="197" t="s">
        <v>2824</v>
      </c>
      <c r="G144" s="198" t="s">
        <v>2825</v>
      </c>
      <c r="H144" s="199">
        <v>0.5</v>
      </c>
      <c r="I144" s="200"/>
      <c r="J144" s="201">
        <f t="shared" si="0"/>
        <v>0</v>
      </c>
      <c r="K144" s="202"/>
      <c r="L144" s="203"/>
      <c r="M144" s="221" t="s">
        <v>1</v>
      </c>
      <c r="N144" s="222" t="s">
        <v>41</v>
      </c>
      <c r="O144" s="217"/>
      <c r="P144" s="218">
        <f t="shared" si="1"/>
        <v>0</v>
      </c>
      <c r="Q144" s="218">
        <v>0</v>
      </c>
      <c r="R144" s="218">
        <f t="shared" si="2"/>
        <v>0</v>
      </c>
      <c r="S144" s="218">
        <v>0</v>
      </c>
      <c r="T144" s="21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502</v>
      </c>
      <c r="AT144" s="169" t="s">
        <v>186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498</v>
      </c>
      <c r="BM144" s="169" t="s">
        <v>2879</v>
      </c>
    </row>
    <row r="145" spans="1:31" s="2" customFormat="1" ht="6.95" customHeight="1">
      <c r="A145" s="33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1:K14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118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2880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ROUND((SUM(BE122:BE158)),  2)</f>
        <v>0</v>
      </c>
      <c r="G35" s="109"/>
      <c r="H35" s="109"/>
      <c r="I35" s="110">
        <v>0.2</v>
      </c>
      <c r="J35" s="108">
        <f>ROUND(((SUM(BE122:BE158))*I35),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ROUND((SUM(BF122:BF158)),  2)</f>
        <v>0</v>
      </c>
      <c r="G36" s="109"/>
      <c r="H36" s="109"/>
      <c r="I36" s="110">
        <v>0.2</v>
      </c>
      <c r="J36" s="108">
        <f>ROUND(((SUM(BF122:BF158))*I36),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ROUND((SUM(BG122:BG158)),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ROUND((SUM(BH122:BH158)),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ROUND((SUM(BI122:BI158)),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SO01.03.4 - SO01.03.4  Rekonštrukcia priestorov na ul.J.M.Hurbana 6 - Vnútorné SLP rozvody časť EPS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10" customFormat="1" ht="19.899999999999999" customHeight="1">
      <c r="B100" s="128"/>
      <c r="D100" s="129" t="s">
        <v>2881</v>
      </c>
      <c r="E100" s="130"/>
      <c r="F100" s="130"/>
      <c r="G100" s="130"/>
      <c r="H100" s="130"/>
      <c r="I100" s="130"/>
      <c r="J100" s="131">
        <f>J124</f>
        <v>0</v>
      </c>
      <c r="L100" s="128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159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6.25" customHeight="1">
      <c r="A110" s="33"/>
      <c r="B110" s="34"/>
      <c r="C110" s="33"/>
      <c r="D110" s="33"/>
      <c r="E110" s="272" t="str">
        <f>E7</f>
        <v>Rekonštrukcia - Kreatívne centrum RTVS Banská Bystrica - zmena č.1</v>
      </c>
      <c r="F110" s="273"/>
      <c r="G110" s="273"/>
      <c r="H110" s="27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138</v>
      </c>
      <c r="L111" s="21"/>
    </row>
    <row r="112" spans="1:47" s="2" customFormat="1" ht="23.25" customHeight="1">
      <c r="A112" s="33"/>
      <c r="B112" s="34"/>
      <c r="C112" s="33"/>
      <c r="D112" s="33"/>
      <c r="E112" s="272" t="s">
        <v>657</v>
      </c>
      <c r="F112" s="274"/>
      <c r="G112" s="274"/>
      <c r="H112" s="274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140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45" customHeight="1">
      <c r="A114" s="33"/>
      <c r="B114" s="34"/>
      <c r="C114" s="33"/>
      <c r="D114" s="33"/>
      <c r="E114" s="231" t="str">
        <f>E11</f>
        <v>SO01.03.4 - SO01.03.4  Rekonštrukcia priestorov na ul.J.M.Hurbana 6 - Vnútorné SLP rozvody časť EPS - zmena č.1</v>
      </c>
      <c r="F114" s="274"/>
      <c r="G114" s="274"/>
      <c r="H114" s="274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Banská Bystrica</v>
      </c>
      <c r="G116" s="33"/>
      <c r="H116" s="33"/>
      <c r="I116" s="28" t="s">
        <v>21</v>
      </c>
      <c r="J116" s="59" t="str">
        <f>IF(J14="","",J14)</f>
        <v>25. 5. 2021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RTVS Mlynská dolina, 845 45 Bratislava</v>
      </c>
      <c r="G118" s="33"/>
      <c r="H118" s="33"/>
      <c r="I118" s="28" t="s">
        <v>29</v>
      </c>
      <c r="J118" s="31" t="str">
        <f>E23</f>
        <v>akad. arch. Jaroslava Kubániová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32</v>
      </c>
      <c r="J119" s="31" t="str">
        <f>E26</f>
        <v>Ing.Jedlička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2"/>
      <c r="B121" s="133"/>
      <c r="C121" s="134" t="s">
        <v>160</v>
      </c>
      <c r="D121" s="135" t="s">
        <v>60</v>
      </c>
      <c r="E121" s="135" t="s">
        <v>56</v>
      </c>
      <c r="F121" s="135" t="s">
        <v>57</v>
      </c>
      <c r="G121" s="135" t="s">
        <v>161</v>
      </c>
      <c r="H121" s="135" t="s">
        <v>162</v>
      </c>
      <c r="I121" s="135" t="s">
        <v>163</v>
      </c>
      <c r="J121" s="136" t="s">
        <v>144</v>
      </c>
      <c r="K121" s="137" t="s">
        <v>164</v>
      </c>
      <c r="L121" s="138"/>
      <c r="M121" s="66" t="s">
        <v>1</v>
      </c>
      <c r="N121" s="67" t="s">
        <v>39</v>
      </c>
      <c r="O121" s="67" t="s">
        <v>165</v>
      </c>
      <c r="P121" s="67" t="s">
        <v>166</v>
      </c>
      <c r="Q121" s="67" t="s">
        <v>167</v>
      </c>
      <c r="R121" s="67" t="s">
        <v>168</v>
      </c>
      <c r="S121" s="67" t="s">
        <v>169</v>
      </c>
      <c r="T121" s="68" t="s">
        <v>170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9" customHeight="1">
      <c r="A122" s="33"/>
      <c r="B122" s="34"/>
      <c r="C122" s="73" t="s">
        <v>145</v>
      </c>
      <c r="D122" s="33"/>
      <c r="E122" s="33"/>
      <c r="F122" s="33"/>
      <c r="G122" s="33"/>
      <c r="H122" s="33"/>
      <c r="I122" s="33"/>
      <c r="J122" s="139">
        <f>BK122</f>
        <v>0</v>
      </c>
      <c r="K122" s="33"/>
      <c r="L122" s="34"/>
      <c r="M122" s="69"/>
      <c r="N122" s="60"/>
      <c r="O122" s="70"/>
      <c r="P122" s="140">
        <f>P123</f>
        <v>0</v>
      </c>
      <c r="Q122" s="70"/>
      <c r="R122" s="140">
        <f>R123</f>
        <v>2.9929999999999998E-2</v>
      </c>
      <c r="S122" s="70"/>
      <c r="T122" s="14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146</v>
      </c>
      <c r="BK122" s="142">
        <f>BK123</f>
        <v>0</v>
      </c>
    </row>
    <row r="123" spans="1:65" s="12" customFormat="1" ht="25.9" customHeight="1">
      <c r="B123" s="143"/>
      <c r="D123" s="144" t="s">
        <v>74</v>
      </c>
      <c r="E123" s="145" t="s">
        <v>186</v>
      </c>
      <c r="F123" s="145" t="s">
        <v>493</v>
      </c>
      <c r="I123" s="146"/>
      <c r="J123" s="147">
        <f>BK123</f>
        <v>0</v>
      </c>
      <c r="L123" s="143"/>
      <c r="M123" s="148"/>
      <c r="N123" s="149"/>
      <c r="O123" s="149"/>
      <c r="P123" s="150">
        <f>P124</f>
        <v>0</v>
      </c>
      <c r="Q123" s="149"/>
      <c r="R123" s="150">
        <f>R124</f>
        <v>2.9929999999999998E-2</v>
      </c>
      <c r="S123" s="149"/>
      <c r="T123" s="151">
        <f>T124</f>
        <v>0</v>
      </c>
      <c r="AR123" s="144" t="s">
        <v>174</v>
      </c>
      <c r="AT123" s="152" t="s">
        <v>74</v>
      </c>
      <c r="AU123" s="152" t="s">
        <v>75</v>
      </c>
      <c r="AY123" s="144" t="s">
        <v>173</v>
      </c>
      <c r="BK123" s="153">
        <f>BK124</f>
        <v>0</v>
      </c>
    </row>
    <row r="124" spans="1:65" s="12" customFormat="1" ht="22.9" customHeight="1">
      <c r="B124" s="143"/>
      <c r="D124" s="144" t="s">
        <v>74</v>
      </c>
      <c r="E124" s="154" t="s">
        <v>2882</v>
      </c>
      <c r="F124" s="154" t="s">
        <v>2883</v>
      </c>
      <c r="I124" s="146"/>
      <c r="J124" s="155">
        <f>BK124</f>
        <v>0</v>
      </c>
      <c r="L124" s="143"/>
      <c r="M124" s="148"/>
      <c r="N124" s="149"/>
      <c r="O124" s="149"/>
      <c r="P124" s="150">
        <f>SUM(P125:P158)</f>
        <v>0</v>
      </c>
      <c r="Q124" s="149"/>
      <c r="R124" s="150">
        <f>SUM(R125:R158)</f>
        <v>2.9929999999999998E-2</v>
      </c>
      <c r="S124" s="149"/>
      <c r="T124" s="151">
        <f>SUM(T125:T158)</f>
        <v>0</v>
      </c>
      <c r="AR124" s="144" t="s">
        <v>174</v>
      </c>
      <c r="AT124" s="152" t="s">
        <v>74</v>
      </c>
      <c r="AU124" s="152" t="s">
        <v>82</v>
      </c>
      <c r="AY124" s="144" t="s">
        <v>173</v>
      </c>
      <c r="BK124" s="153">
        <f>SUM(BK125:BK158)</f>
        <v>0</v>
      </c>
    </row>
    <row r="125" spans="1:65" s="2" customFormat="1" ht="24.2" customHeight="1">
      <c r="A125" s="33"/>
      <c r="B125" s="156"/>
      <c r="C125" s="157" t="s">
        <v>82</v>
      </c>
      <c r="D125" s="157" t="s">
        <v>176</v>
      </c>
      <c r="E125" s="158" t="s">
        <v>2884</v>
      </c>
      <c r="F125" s="159" t="s">
        <v>2666</v>
      </c>
      <c r="G125" s="160" t="s">
        <v>232</v>
      </c>
      <c r="H125" s="161">
        <v>30</v>
      </c>
      <c r="I125" s="162"/>
      <c r="J125" s="163">
        <f t="shared" ref="J125:J158" si="0">ROUND(I125*H125,2)</f>
        <v>0</v>
      </c>
      <c r="K125" s="164"/>
      <c r="L125" s="34"/>
      <c r="M125" s="165" t="s">
        <v>1</v>
      </c>
      <c r="N125" s="166" t="s">
        <v>41</v>
      </c>
      <c r="O125" s="62"/>
      <c r="P125" s="167">
        <f t="shared" ref="P125:P158" si="1">O125*H125</f>
        <v>0</v>
      </c>
      <c r="Q125" s="167">
        <v>0</v>
      </c>
      <c r="R125" s="167">
        <f t="shared" ref="R125:R158" si="2">Q125*H125</f>
        <v>0</v>
      </c>
      <c r="S125" s="167">
        <v>0</v>
      </c>
      <c r="T125" s="168">
        <f t="shared" ref="T125:T158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498</v>
      </c>
      <c r="AT125" s="169" t="s">
        <v>176</v>
      </c>
      <c r="AU125" s="169" t="s">
        <v>88</v>
      </c>
      <c r="AY125" s="18" t="s">
        <v>173</v>
      </c>
      <c r="BE125" s="170">
        <f t="shared" ref="BE125:BE158" si="4">IF(N125="základná",J125,0)</f>
        <v>0</v>
      </c>
      <c r="BF125" s="170">
        <f t="shared" ref="BF125:BF158" si="5">IF(N125="znížená",J125,0)</f>
        <v>0</v>
      </c>
      <c r="BG125" s="170">
        <f t="shared" ref="BG125:BG158" si="6">IF(N125="zákl. prenesená",J125,0)</f>
        <v>0</v>
      </c>
      <c r="BH125" s="170">
        <f t="shared" ref="BH125:BH158" si="7">IF(N125="zníž. prenesená",J125,0)</f>
        <v>0</v>
      </c>
      <c r="BI125" s="170">
        <f t="shared" ref="BI125:BI158" si="8">IF(N125="nulová",J125,0)</f>
        <v>0</v>
      </c>
      <c r="BJ125" s="18" t="s">
        <v>88</v>
      </c>
      <c r="BK125" s="170">
        <f t="shared" ref="BK125:BK158" si="9">ROUND(I125*H125,2)</f>
        <v>0</v>
      </c>
      <c r="BL125" s="18" t="s">
        <v>498</v>
      </c>
      <c r="BM125" s="169" t="s">
        <v>2885</v>
      </c>
    </row>
    <row r="126" spans="1:65" s="2" customFormat="1" ht="16.5" customHeight="1">
      <c r="A126" s="33"/>
      <c r="B126" s="156"/>
      <c r="C126" s="157" t="s">
        <v>88</v>
      </c>
      <c r="D126" s="157" t="s">
        <v>176</v>
      </c>
      <c r="E126" s="158" t="s">
        <v>2886</v>
      </c>
      <c r="F126" s="159" t="s">
        <v>2887</v>
      </c>
      <c r="G126" s="160" t="s">
        <v>179</v>
      </c>
      <c r="H126" s="161">
        <v>1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41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498</v>
      </c>
      <c r="AT126" s="169" t="s">
        <v>176</v>
      </c>
      <c r="AU126" s="169" t="s">
        <v>88</v>
      </c>
      <c r="AY126" s="18" t="s">
        <v>173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88</v>
      </c>
      <c r="BK126" s="170">
        <f t="shared" si="9"/>
        <v>0</v>
      </c>
      <c r="BL126" s="18" t="s">
        <v>498</v>
      </c>
      <c r="BM126" s="169" t="s">
        <v>2888</v>
      </c>
    </row>
    <row r="127" spans="1:65" s="2" customFormat="1" ht="16.5" customHeight="1">
      <c r="A127" s="33"/>
      <c r="B127" s="156"/>
      <c r="C127" s="195" t="s">
        <v>174</v>
      </c>
      <c r="D127" s="195" t="s">
        <v>186</v>
      </c>
      <c r="E127" s="196" t="s">
        <v>2889</v>
      </c>
      <c r="F127" s="197" t="s">
        <v>2890</v>
      </c>
      <c r="G127" s="198" t="s">
        <v>179</v>
      </c>
      <c r="H127" s="199">
        <v>1</v>
      </c>
      <c r="I127" s="200"/>
      <c r="J127" s="201">
        <f t="shared" si="0"/>
        <v>0</v>
      </c>
      <c r="K127" s="202"/>
      <c r="L127" s="203"/>
      <c r="M127" s="204" t="s">
        <v>1</v>
      </c>
      <c r="N127" s="205" t="s">
        <v>41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502</v>
      </c>
      <c r="AT127" s="169" t="s">
        <v>186</v>
      </c>
      <c r="AU127" s="169" t="s">
        <v>88</v>
      </c>
      <c r="AY127" s="18" t="s">
        <v>173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88</v>
      </c>
      <c r="BK127" s="170">
        <f t="shared" si="9"/>
        <v>0</v>
      </c>
      <c r="BL127" s="18" t="s">
        <v>498</v>
      </c>
      <c r="BM127" s="169" t="s">
        <v>2891</v>
      </c>
    </row>
    <row r="128" spans="1:65" s="2" customFormat="1" ht="37.9" customHeight="1">
      <c r="A128" s="33"/>
      <c r="B128" s="156"/>
      <c r="C128" s="157" t="s">
        <v>180</v>
      </c>
      <c r="D128" s="157" t="s">
        <v>176</v>
      </c>
      <c r="E128" s="158" t="s">
        <v>2892</v>
      </c>
      <c r="F128" s="159" t="s">
        <v>2675</v>
      </c>
      <c r="G128" s="160" t="s">
        <v>232</v>
      </c>
      <c r="H128" s="161">
        <v>30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498</v>
      </c>
      <c r="AT128" s="169" t="s">
        <v>176</v>
      </c>
      <c r="AU128" s="169" t="s">
        <v>88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498</v>
      </c>
      <c r="BM128" s="169" t="s">
        <v>2893</v>
      </c>
    </row>
    <row r="129" spans="1:65" s="2" customFormat="1" ht="16.5" customHeight="1">
      <c r="A129" s="33"/>
      <c r="B129" s="156"/>
      <c r="C129" s="195" t="s">
        <v>203</v>
      </c>
      <c r="D129" s="195" t="s">
        <v>186</v>
      </c>
      <c r="E129" s="196" t="s">
        <v>2894</v>
      </c>
      <c r="F129" s="197" t="s">
        <v>2895</v>
      </c>
      <c r="G129" s="198" t="s">
        <v>232</v>
      </c>
      <c r="H129" s="199">
        <v>30</v>
      </c>
      <c r="I129" s="200"/>
      <c r="J129" s="201">
        <f t="shared" si="0"/>
        <v>0</v>
      </c>
      <c r="K129" s="202"/>
      <c r="L129" s="203"/>
      <c r="M129" s="204" t="s">
        <v>1</v>
      </c>
      <c r="N129" s="205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502</v>
      </c>
      <c r="AT129" s="169" t="s">
        <v>186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498</v>
      </c>
      <c r="BM129" s="169" t="s">
        <v>2896</v>
      </c>
    </row>
    <row r="130" spans="1:65" s="2" customFormat="1" ht="16.5" customHeight="1">
      <c r="A130" s="33"/>
      <c r="B130" s="156"/>
      <c r="C130" s="157" t="s">
        <v>208</v>
      </c>
      <c r="D130" s="157" t="s">
        <v>176</v>
      </c>
      <c r="E130" s="158" t="s">
        <v>2897</v>
      </c>
      <c r="F130" s="159" t="s">
        <v>2681</v>
      </c>
      <c r="G130" s="160" t="s">
        <v>232</v>
      </c>
      <c r="H130" s="161">
        <v>190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498</v>
      </c>
      <c r="AT130" s="169" t="s">
        <v>176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2898</v>
      </c>
    </row>
    <row r="131" spans="1:65" s="2" customFormat="1" ht="24.2" customHeight="1">
      <c r="A131" s="33"/>
      <c r="B131" s="156"/>
      <c r="C131" s="157" t="s">
        <v>213</v>
      </c>
      <c r="D131" s="157" t="s">
        <v>176</v>
      </c>
      <c r="E131" s="158" t="s">
        <v>2899</v>
      </c>
      <c r="F131" s="159" t="s">
        <v>2684</v>
      </c>
      <c r="G131" s="160" t="s">
        <v>232</v>
      </c>
      <c r="H131" s="161">
        <v>190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498</v>
      </c>
      <c r="AT131" s="169" t="s">
        <v>176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2900</v>
      </c>
    </row>
    <row r="132" spans="1:65" s="2" customFormat="1" ht="16.5" customHeight="1">
      <c r="A132" s="33"/>
      <c r="B132" s="156"/>
      <c r="C132" s="195" t="s">
        <v>189</v>
      </c>
      <c r="D132" s="195" t="s">
        <v>186</v>
      </c>
      <c r="E132" s="196" t="s">
        <v>2901</v>
      </c>
      <c r="F132" s="197" t="s">
        <v>2902</v>
      </c>
      <c r="G132" s="198" t="s">
        <v>232</v>
      </c>
      <c r="H132" s="199">
        <v>160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502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2903</v>
      </c>
    </row>
    <row r="133" spans="1:65" s="2" customFormat="1" ht="16.5" customHeight="1">
      <c r="A133" s="33"/>
      <c r="B133" s="156"/>
      <c r="C133" s="195" t="s">
        <v>192</v>
      </c>
      <c r="D133" s="195" t="s">
        <v>186</v>
      </c>
      <c r="E133" s="196" t="s">
        <v>2904</v>
      </c>
      <c r="F133" s="197" t="s">
        <v>2905</v>
      </c>
      <c r="G133" s="198" t="s">
        <v>232</v>
      </c>
      <c r="H133" s="199">
        <v>30</v>
      </c>
      <c r="I133" s="200"/>
      <c r="J133" s="201">
        <f t="shared" si="0"/>
        <v>0</v>
      </c>
      <c r="K133" s="202"/>
      <c r="L133" s="203"/>
      <c r="M133" s="204" t="s">
        <v>1</v>
      </c>
      <c r="N133" s="205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502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2906</v>
      </c>
    </row>
    <row r="134" spans="1:65" s="2" customFormat="1" ht="24.2" customHeight="1">
      <c r="A134" s="33"/>
      <c r="B134" s="156"/>
      <c r="C134" s="157" t="s">
        <v>229</v>
      </c>
      <c r="D134" s="157" t="s">
        <v>176</v>
      </c>
      <c r="E134" s="158" t="s">
        <v>2907</v>
      </c>
      <c r="F134" s="159" t="s">
        <v>2908</v>
      </c>
      <c r="G134" s="160" t="s">
        <v>179</v>
      </c>
      <c r="H134" s="161">
        <v>24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498</v>
      </c>
      <c r="AT134" s="169" t="s">
        <v>176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2909</v>
      </c>
    </row>
    <row r="135" spans="1:65" s="2" customFormat="1" ht="16.5" customHeight="1">
      <c r="A135" s="33"/>
      <c r="B135" s="156"/>
      <c r="C135" s="157" t="s">
        <v>237</v>
      </c>
      <c r="D135" s="157" t="s">
        <v>176</v>
      </c>
      <c r="E135" s="158" t="s">
        <v>2910</v>
      </c>
      <c r="F135" s="159" t="s">
        <v>2821</v>
      </c>
      <c r="G135" s="160" t="s">
        <v>179</v>
      </c>
      <c r="H135" s="161">
        <v>3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498</v>
      </c>
      <c r="AT135" s="169" t="s">
        <v>176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2911</v>
      </c>
    </row>
    <row r="136" spans="1:65" s="2" customFormat="1" ht="16.5" customHeight="1">
      <c r="A136" s="33"/>
      <c r="B136" s="156"/>
      <c r="C136" s="195" t="s">
        <v>241</v>
      </c>
      <c r="D136" s="195" t="s">
        <v>186</v>
      </c>
      <c r="E136" s="196" t="s">
        <v>2912</v>
      </c>
      <c r="F136" s="197" t="s">
        <v>2913</v>
      </c>
      <c r="G136" s="198" t="s">
        <v>179</v>
      </c>
      <c r="H136" s="199">
        <v>250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502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2914</v>
      </c>
    </row>
    <row r="137" spans="1:65" s="2" customFormat="1" ht="16.5" customHeight="1">
      <c r="A137" s="33"/>
      <c r="B137" s="156"/>
      <c r="C137" s="195" t="s">
        <v>245</v>
      </c>
      <c r="D137" s="195" t="s">
        <v>186</v>
      </c>
      <c r="E137" s="196" t="s">
        <v>2915</v>
      </c>
      <c r="F137" s="197" t="s">
        <v>2824</v>
      </c>
      <c r="G137" s="198" t="s">
        <v>2825</v>
      </c>
      <c r="H137" s="199">
        <v>0.5</v>
      </c>
      <c r="I137" s="200"/>
      <c r="J137" s="201">
        <f t="shared" si="0"/>
        <v>0</v>
      </c>
      <c r="K137" s="202"/>
      <c r="L137" s="203"/>
      <c r="M137" s="204" t="s">
        <v>1</v>
      </c>
      <c r="N137" s="205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502</v>
      </c>
      <c r="AT137" s="169" t="s">
        <v>186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2916</v>
      </c>
    </row>
    <row r="138" spans="1:65" s="2" customFormat="1" ht="24.2" customHeight="1">
      <c r="A138" s="33"/>
      <c r="B138" s="156"/>
      <c r="C138" s="157" t="s">
        <v>250</v>
      </c>
      <c r="D138" s="157" t="s">
        <v>176</v>
      </c>
      <c r="E138" s="158" t="s">
        <v>2917</v>
      </c>
      <c r="F138" s="159" t="s">
        <v>2918</v>
      </c>
      <c r="G138" s="160" t="s">
        <v>179</v>
      </c>
      <c r="H138" s="161">
        <v>20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498</v>
      </c>
      <c r="AT138" s="169" t="s">
        <v>176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2919</v>
      </c>
    </row>
    <row r="139" spans="1:65" s="2" customFormat="1" ht="16.5" customHeight="1">
      <c r="A139" s="33"/>
      <c r="B139" s="156"/>
      <c r="C139" s="195" t="s">
        <v>255</v>
      </c>
      <c r="D139" s="195" t="s">
        <v>186</v>
      </c>
      <c r="E139" s="196" t="s">
        <v>2920</v>
      </c>
      <c r="F139" s="197" t="s">
        <v>2921</v>
      </c>
      <c r="G139" s="198" t="s">
        <v>179</v>
      </c>
      <c r="H139" s="199">
        <v>20</v>
      </c>
      <c r="I139" s="200"/>
      <c r="J139" s="201">
        <f t="shared" si="0"/>
        <v>0</v>
      </c>
      <c r="K139" s="202"/>
      <c r="L139" s="203"/>
      <c r="M139" s="204" t="s">
        <v>1</v>
      </c>
      <c r="N139" s="205" t="s">
        <v>41</v>
      </c>
      <c r="O139" s="62"/>
      <c r="P139" s="167">
        <f t="shared" si="1"/>
        <v>0</v>
      </c>
      <c r="Q139" s="167">
        <v>7.2999999999999996E-4</v>
      </c>
      <c r="R139" s="167">
        <f t="shared" si="2"/>
        <v>1.4599999999999998E-2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1319</v>
      </c>
      <c r="AT139" s="169" t="s">
        <v>186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1319</v>
      </c>
      <c r="BM139" s="169" t="s">
        <v>2922</v>
      </c>
    </row>
    <row r="140" spans="1:65" s="2" customFormat="1" ht="24.2" customHeight="1">
      <c r="A140" s="33"/>
      <c r="B140" s="156"/>
      <c r="C140" s="157" t="s">
        <v>259</v>
      </c>
      <c r="D140" s="157" t="s">
        <v>176</v>
      </c>
      <c r="E140" s="158" t="s">
        <v>2923</v>
      </c>
      <c r="F140" s="159" t="s">
        <v>2924</v>
      </c>
      <c r="G140" s="160" t="s">
        <v>179</v>
      </c>
      <c r="H140" s="161">
        <v>2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498</v>
      </c>
      <c r="AT140" s="169" t="s">
        <v>176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2925</v>
      </c>
    </row>
    <row r="141" spans="1:65" s="2" customFormat="1" ht="16.5" customHeight="1">
      <c r="A141" s="33"/>
      <c r="B141" s="156"/>
      <c r="C141" s="195" t="s">
        <v>264</v>
      </c>
      <c r="D141" s="195" t="s">
        <v>186</v>
      </c>
      <c r="E141" s="196" t="s">
        <v>2926</v>
      </c>
      <c r="F141" s="197" t="s">
        <v>2927</v>
      </c>
      <c r="G141" s="198" t="s">
        <v>179</v>
      </c>
      <c r="H141" s="199">
        <v>2</v>
      </c>
      <c r="I141" s="200"/>
      <c r="J141" s="201">
        <f t="shared" si="0"/>
        <v>0</v>
      </c>
      <c r="K141" s="202"/>
      <c r="L141" s="203"/>
      <c r="M141" s="204" t="s">
        <v>1</v>
      </c>
      <c r="N141" s="205" t="s">
        <v>41</v>
      </c>
      <c r="O141" s="62"/>
      <c r="P141" s="167">
        <f t="shared" si="1"/>
        <v>0</v>
      </c>
      <c r="Q141" s="167">
        <v>7.2999999999999996E-4</v>
      </c>
      <c r="R141" s="167">
        <f t="shared" si="2"/>
        <v>1.4599999999999999E-3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1319</v>
      </c>
      <c r="AT141" s="169" t="s">
        <v>186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1319</v>
      </c>
      <c r="BM141" s="169" t="s">
        <v>2928</v>
      </c>
    </row>
    <row r="142" spans="1:65" s="2" customFormat="1" ht="33" customHeight="1">
      <c r="A142" s="33"/>
      <c r="B142" s="156"/>
      <c r="C142" s="157" t="s">
        <v>269</v>
      </c>
      <c r="D142" s="157" t="s">
        <v>176</v>
      </c>
      <c r="E142" s="158" t="s">
        <v>2929</v>
      </c>
      <c r="F142" s="159" t="s">
        <v>2930</v>
      </c>
      <c r="G142" s="160" t="s">
        <v>179</v>
      </c>
      <c r="H142" s="161">
        <v>1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498</v>
      </c>
      <c r="AT142" s="169" t="s">
        <v>176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2931</v>
      </c>
    </row>
    <row r="143" spans="1:65" s="2" customFormat="1" ht="16.5" customHeight="1">
      <c r="A143" s="33"/>
      <c r="B143" s="156"/>
      <c r="C143" s="157" t="s">
        <v>274</v>
      </c>
      <c r="D143" s="157" t="s">
        <v>176</v>
      </c>
      <c r="E143" s="158" t="s">
        <v>2932</v>
      </c>
      <c r="F143" s="159" t="s">
        <v>2933</v>
      </c>
      <c r="G143" s="160" t="s">
        <v>179</v>
      </c>
      <c r="H143" s="161">
        <v>20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498</v>
      </c>
      <c r="AT143" s="169" t="s">
        <v>176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498</v>
      </c>
      <c r="BM143" s="169" t="s">
        <v>2934</v>
      </c>
    </row>
    <row r="144" spans="1:65" s="2" customFormat="1" ht="16.5" customHeight="1">
      <c r="A144" s="33"/>
      <c r="B144" s="156"/>
      <c r="C144" s="195" t="s">
        <v>7</v>
      </c>
      <c r="D144" s="195" t="s">
        <v>186</v>
      </c>
      <c r="E144" s="196" t="s">
        <v>2935</v>
      </c>
      <c r="F144" s="197" t="s">
        <v>2936</v>
      </c>
      <c r="G144" s="198" t="s">
        <v>179</v>
      </c>
      <c r="H144" s="199">
        <v>19</v>
      </c>
      <c r="I144" s="200"/>
      <c r="J144" s="201">
        <f t="shared" si="0"/>
        <v>0</v>
      </c>
      <c r="K144" s="202"/>
      <c r="L144" s="203"/>
      <c r="M144" s="204" t="s">
        <v>1</v>
      </c>
      <c r="N144" s="205" t="s">
        <v>41</v>
      </c>
      <c r="O144" s="62"/>
      <c r="P144" s="167">
        <f t="shared" si="1"/>
        <v>0</v>
      </c>
      <c r="Q144" s="167">
        <v>7.2999999999999996E-4</v>
      </c>
      <c r="R144" s="167">
        <f t="shared" si="2"/>
        <v>1.3869999999999999E-2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1319</v>
      </c>
      <c r="AT144" s="169" t="s">
        <v>186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1319</v>
      </c>
      <c r="BM144" s="169" t="s">
        <v>2937</v>
      </c>
    </row>
    <row r="145" spans="1:65" s="2" customFormat="1" ht="16.5" customHeight="1">
      <c r="A145" s="33"/>
      <c r="B145" s="156"/>
      <c r="C145" s="195" t="s">
        <v>283</v>
      </c>
      <c r="D145" s="195" t="s">
        <v>186</v>
      </c>
      <c r="E145" s="196" t="s">
        <v>2938</v>
      </c>
      <c r="F145" s="197" t="s">
        <v>2939</v>
      </c>
      <c r="G145" s="198" t="s">
        <v>179</v>
      </c>
      <c r="H145" s="199">
        <v>1</v>
      </c>
      <c r="I145" s="200"/>
      <c r="J145" s="201">
        <f t="shared" si="0"/>
        <v>0</v>
      </c>
      <c r="K145" s="202"/>
      <c r="L145" s="203"/>
      <c r="M145" s="204" t="s">
        <v>1</v>
      </c>
      <c r="N145" s="205" t="s">
        <v>41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502</v>
      </c>
      <c r="AT145" s="169" t="s">
        <v>186</v>
      </c>
      <c r="AU145" s="169" t="s">
        <v>88</v>
      </c>
      <c r="AY145" s="18" t="s">
        <v>173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88</v>
      </c>
      <c r="BK145" s="170">
        <f t="shared" si="9"/>
        <v>0</v>
      </c>
      <c r="BL145" s="18" t="s">
        <v>498</v>
      </c>
      <c r="BM145" s="169" t="s">
        <v>2940</v>
      </c>
    </row>
    <row r="146" spans="1:65" s="2" customFormat="1" ht="37.9" customHeight="1">
      <c r="A146" s="33"/>
      <c r="B146" s="156"/>
      <c r="C146" s="157" t="s">
        <v>291</v>
      </c>
      <c r="D146" s="157" t="s">
        <v>176</v>
      </c>
      <c r="E146" s="158" t="s">
        <v>2941</v>
      </c>
      <c r="F146" s="159" t="s">
        <v>2942</v>
      </c>
      <c r="G146" s="160" t="s">
        <v>179</v>
      </c>
      <c r="H146" s="161">
        <v>20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41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498</v>
      </c>
      <c r="AT146" s="169" t="s">
        <v>176</v>
      </c>
      <c r="AU146" s="169" t="s">
        <v>88</v>
      </c>
      <c r="AY146" s="18" t="s">
        <v>173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88</v>
      </c>
      <c r="BK146" s="170">
        <f t="shared" si="9"/>
        <v>0</v>
      </c>
      <c r="BL146" s="18" t="s">
        <v>498</v>
      </c>
      <c r="BM146" s="169" t="s">
        <v>2943</v>
      </c>
    </row>
    <row r="147" spans="1:65" s="2" customFormat="1" ht="16.5" customHeight="1">
      <c r="A147" s="33"/>
      <c r="B147" s="156"/>
      <c r="C147" s="157" t="s">
        <v>302</v>
      </c>
      <c r="D147" s="157" t="s">
        <v>176</v>
      </c>
      <c r="E147" s="158" t="s">
        <v>2944</v>
      </c>
      <c r="F147" s="159" t="s">
        <v>2945</v>
      </c>
      <c r="G147" s="160" t="s">
        <v>179</v>
      </c>
      <c r="H147" s="161">
        <v>1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41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498</v>
      </c>
      <c r="AT147" s="169" t="s">
        <v>176</v>
      </c>
      <c r="AU147" s="169" t="s">
        <v>88</v>
      </c>
      <c r="AY147" s="18" t="s">
        <v>173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88</v>
      </c>
      <c r="BK147" s="170">
        <f t="shared" si="9"/>
        <v>0</v>
      </c>
      <c r="BL147" s="18" t="s">
        <v>498</v>
      </c>
      <c r="BM147" s="169" t="s">
        <v>2946</v>
      </c>
    </row>
    <row r="148" spans="1:65" s="2" customFormat="1" ht="37.9" customHeight="1">
      <c r="A148" s="33"/>
      <c r="B148" s="156"/>
      <c r="C148" s="195" t="s">
        <v>306</v>
      </c>
      <c r="D148" s="195" t="s">
        <v>186</v>
      </c>
      <c r="E148" s="196" t="s">
        <v>2947</v>
      </c>
      <c r="F148" s="197" t="s">
        <v>2948</v>
      </c>
      <c r="G148" s="198" t="s">
        <v>179</v>
      </c>
      <c r="H148" s="199">
        <v>1</v>
      </c>
      <c r="I148" s="200"/>
      <c r="J148" s="201">
        <f t="shared" si="0"/>
        <v>0</v>
      </c>
      <c r="K148" s="202"/>
      <c r="L148" s="203"/>
      <c r="M148" s="204" t="s">
        <v>1</v>
      </c>
      <c r="N148" s="205" t="s">
        <v>41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502</v>
      </c>
      <c r="AT148" s="169" t="s">
        <v>186</v>
      </c>
      <c r="AU148" s="169" t="s">
        <v>88</v>
      </c>
      <c r="AY148" s="18" t="s">
        <v>173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88</v>
      </c>
      <c r="BK148" s="170">
        <f t="shared" si="9"/>
        <v>0</v>
      </c>
      <c r="BL148" s="18" t="s">
        <v>498</v>
      </c>
      <c r="BM148" s="169" t="s">
        <v>2949</v>
      </c>
    </row>
    <row r="149" spans="1:65" s="2" customFormat="1" ht="24.2" customHeight="1">
      <c r="A149" s="33"/>
      <c r="B149" s="156"/>
      <c r="C149" s="157" t="s">
        <v>311</v>
      </c>
      <c r="D149" s="157" t="s">
        <v>176</v>
      </c>
      <c r="E149" s="158" t="s">
        <v>2950</v>
      </c>
      <c r="F149" s="159" t="s">
        <v>2951</v>
      </c>
      <c r="G149" s="160" t="s">
        <v>179</v>
      </c>
      <c r="H149" s="161">
        <v>1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41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498</v>
      </c>
      <c r="AT149" s="169" t="s">
        <v>176</v>
      </c>
      <c r="AU149" s="169" t="s">
        <v>88</v>
      </c>
      <c r="AY149" s="18" t="s">
        <v>173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88</v>
      </c>
      <c r="BK149" s="170">
        <f t="shared" si="9"/>
        <v>0</v>
      </c>
      <c r="BL149" s="18" t="s">
        <v>498</v>
      </c>
      <c r="BM149" s="169" t="s">
        <v>2952</v>
      </c>
    </row>
    <row r="150" spans="1:65" s="2" customFormat="1" ht="24.2" customHeight="1">
      <c r="A150" s="33"/>
      <c r="B150" s="156"/>
      <c r="C150" s="157" t="s">
        <v>327</v>
      </c>
      <c r="D150" s="157" t="s">
        <v>176</v>
      </c>
      <c r="E150" s="158" t="s">
        <v>2953</v>
      </c>
      <c r="F150" s="159" t="s">
        <v>2954</v>
      </c>
      <c r="G150" s="160" t="s">
        <v>179</v>
      </c>
      <c r="H150" s="161">
        <v>1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41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498</v>
      </c>
      <c r="AT150" s="169" t="s">
        <v>176</v>
      </c>
      <c r="AU150" s="169" t="s">
        <v>88</v>
      </c>
      <c r="AY150" s="18" t="s">
        <v>173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88</v>
      </c>
      <c r="BK150" s="170">
        <f t="shared" si="9"/>
        <v>0</v>
      </c>
      <c r="BL150" s="18" t="s">
        <v>498</v>
      </c>
      <c r="BM150" s="169" t="s">
        <v>2955</v>
      </c>
    </row>
    <row r="151" spans="1:65" s="2" customFormat="1" ht="24.2" customHeight="1">
      <c r="A151" s="33"/>
      <c r="B151" s="156"/>
      <c r="C151" s="157" t="s">
        <v>332</v>
      </c>
      <c r="D151" s="157" t="s">
        <v>176</v>
      </c>
      <c r="E151" s="158" t="s">
        <v>2956</v>
      </c>
      <c r="F151" s="159" t="s">
        <v>2957</v>
      </c>
      <c r="G151" s="160" t="s">
        <v>179</v>
      </c>
      <c r="H151" s="161">
        <v>4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41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498</v>
      </c>
      <c r="AT151" s="169" t="s">
        <v>176</v>
      </c>
      <c r="AU151" s="169" t="s">
        <v>88</v>
      </c>
      <c r="AY151" s="18" t="s">
        <v>173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88</v>
      </c>
      <c r="BK151" s="170">
        <f t="shared" si="9"/>
        <v>0</v>
      </c>
      <c r="BL151" s="18" t="s">
        <v>498</v>
      </c>
      <c r="BM151" s="169" t="s">
        <v>2958</v>
      </c>
    </row>
    <row r="152" spans="1:65" s="2" customFormat="1" ht="24.2" customHeight="1">
      <c r="A152" s="33"/>
      <c r="B152" s="156"/>
      <c r="C152" s="157" t="s">
        <v>336</v>
      </c>
      <c r="D152" s="157" t="s">
        <v>176</v>
      </c>
      <c r="E152" s="158" t="s">
        <v>2959</v>
      </c>
      <c r="F152" s="159" t="s">
        <v>2960</v>
      </c>
      <c r="G152" s="160" t="s">
        <v>179</v>
      </c>
      <c r="H152" s="161">
        <v>2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41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498</v>
      </c>
      <c r="AT152" s="169" t="s">
        <v>176</v>
      </c>
      <c r="AU152" s="169" t="s">
        <v>88</v>
      </c>
      <c r="AY152" s="18" t="s">
        <v>173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88</v>
      </c>
      <c r="BK152" s="170">
        <f t="shared" si="9"/>
        <v>0</v>
      </c>
      <c r="BL152" s="18" t="s">
        <v>498</v>
      </c>
      <c r="BM152" s="169" t="s">
        <v>2961</v>
      </c>
    </row>
    <row r="153" spans="1:65" s="2" customFormat="1" ht="16.5" customHeight="1">
      <c r="A153" s="33"/>
      <c r="B153" s="156"/>
      <c r="C153" s="195" t="s">
        <v>343</v>
      </c>
      <c r="D153" s="195" t="s">
        <v>186</v>
      </c>
      <c r="E153" s="196" t="s">
        <v>2962</v>
      </c>
      <c r="F153" s="197" t="s">
        <v>2963</v>
      </c>
      <c r="G153" s="198" t="s">
        <v>179</v>
      </c>
      <c r="H153" s="199">
        <v>2</v>
      </c>
      <c r="I153" s="200"/>
      <c r="J153" s="201">
        <f t="shared" si="0"/>
        <v>0</v>
      </c>
      <c r="K153" s="202"/>
      <c r="L153" s="203"/>
      <c r="M153" s="204" t="s">
        <v>1</v>
      </c>
      <c r="N153" s="205" t="s">
        <v>41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502</v>
      </c>
      <c r="AT153" s="169" t="s">
        <v>186</v>
      </c>
      <c r="AU153" s="169" t="s">
        <v>88</v>
      </c>
      <c r="AY153" s="18" t="s">
        <v>173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88</v>
      </c>
      <c r="BK153" s="170">
        <f t="shared" si="9"/>
        <v>0</v>
      </c>
      <c r="BL153" s="18" t="s">
        <v>498</v>
      </c>
      <c r="BM153" s="169" t="s">
        <v>2964</v>
      </c>
    </row>
    <row r="154" spans="1:65" s="2" customFormat="1" ht="16.5" customHeight="1">
      <c r="A154" s="33"/>
      <c r="B154" s="156"/>
      <c r="C154" s="157" t="s">
        <v>350</v>
      </c>
      <c r="D154" s="157" t="s">
        <v>176</v>
      </c>
      <c r="E154" s="158" t="s">
        <v>2965</v>
      </c>
      <c r="F154" s="159" t="s">
        <v>2966</v>
      </c>
      <c r="G154" s="160" t="s">
        <v>179</v>
      </c>
      <c r="H154" s="161">
        <v>2</v>
      </c>
      <c r="I154" s="162"/>
      <c r="J154" s="163">
        <f t="shared" si="0"/>
        <v>0</v>
      </c>
      <c r="K154" s="164"/>
      <c r="L154" s="34"/>
      <c r="M154" s="165" t="s">
        <v>1</v>
      </c>
      <c r="N154" s="166" t="s">
        <v>41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498</v>
      </c>
      <c r="AT154" s="169" t="s">
        <v>176</v>
      </c>
      <c r="AU154" s="169" t="s">
        <v>88</v>
      </c>
      <c r="AY154" s="18" t="s">
        <v>173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88</v>
      </c>
      <c r="BK154" s="170">
        <f t="shared" si="9"/>
        <v>0</v>
      </c>
      <c r="BL154" s="18" t="s">
        <v>498</v>
      </c>
      <c r="BM154" s="169" t="s">
        <v>2967</v>
      </c>
    </row>
    <row r="155" spans="1:65" s="2" customFormat="1" ht="16.5" customHeight="1">
      <c r="A155" s="33"/>
      <c r="B155" s="156"/>
      <c r="C155" s="157" t="s">
        <v>355</v>
      </c>
      <c r="D155" s="157" t="s">
        <v>176</v>
      </c>
      <c r="E155" s="158" t="s">
        <v>2968</v>
      </c>
      <c r="F155" s="159" t="s">
        <v>2969</v>
      </c>
      <c r="G155" s="160" t="s">
        <v>179</v>
      </c>
      <c r="H155" s="161">
        <v>2</v>
      </c>
      <c r="I155" s="162"/>
      <c r="J155" s="163">
        <f t="shared" si="0"/>
        <v>0</v>
      </c>
      <c r="K155" s="164"/>
      <c r="L155" s="34"/>
      <c r="M155" s="165" t="s">
        <v>1</v>
      </c>
      <c r="N155" s="166" t="s">
        <v>41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498</v>
      </c>
      <c r="AT155" s="169" t="s">
        <v>176</v>
      </c>
      <c r="AU155" s="169" t="s">
        <v>88</v>
      </c>
      <c r="AY155" s="18" t="s">
        <v>173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88</v>
      </c>
      <c r="BK155" s="170">
        <f t="shared" si="9"/>
        <v>0</v>
      </c>
      <c r="BL155" s="18" t="s">
        <v>498</v>
      </c>
      <c r="BM155" s="169" t="s">
        <v>2970</v>
      </c>
    </row>
    <row r="156" spans="1:65" s="2" customFormat="1" ht="16.5" customHeight="1">
      <c r="A156" s="33"/>
      <c r="B156" s="156"/>
      <c r="C156" s="195" t="s">
        <v>314</v>
      </c>
      <c r="D156" s="195" t="s">
        <v>186</v>
      </c>
      <c r="E156" s="196" t="s">
        <v>2971</v>
      </c>
      <c r="F156" s="197" t="s">
        <v>2972</v>
      </c>
      <c r="G156" s="198" t="s">
        <v>179</v>
      </c>
      <c r="H156" s="199">
        <v>2</v>
      </c>
      <c r="I156" s="200"/>
      <c r="J156" s="201">
        <f t="shared" si="0"/>
        <v>0</v>
      </c>
      <c r="K156" s="202"/>
      <c r="L156" s="203"/>
      <c r="M156" s="204" t="s">
        <v>1</v>
      </c>
      <c r="N156" s="205" t="s">
        <v>41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502</v>
      </c>
      <c r="AT156" s="169" t="s">
        <v>186</v>
      </c>
      <c r="AU156" s="169" t="s">
        <v>88</v>
      </c>
      <c r="AY156" s="18" t="s">
        <v>173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88</v>
      </c>
      <c r="BK156" s="170">
        <f t="shared" si="9"/>
        <v>0</v>
      </c>
      <c r="BL156" s="18" t="s">
        <v>498</v>
      </c>
      <c r="BM156" s="169" t="s">
        <v>2973</v>
      </c>
    </row>
    <row r="157" spans="1:65" s="2" customFormat="1" ht="16.5" customHeight="1">
      <c r="A157" s="33"/>
      <c r="B157" s="156"/>
      <c r="C157" s="195" t="s">
        <v>363</v>
      </c>
      <c r="D157" s="195" t="s">
        <v>186</v>
      </c>
      <c r="E157" s="196" t="s">
        <v>2974</v>
      </c>
      <c r="F157" s="197" t="s">
        <v>2975</v>
      </c>
      <c r="G157" s="198" t="s">
        <v>179</v>
      </c>
      <c r="H157" s="199">
        <v>2</v>
      </c>
      <c r="I157" s="200"/>
      <c r="J157" s="201">
        <f t="shared" si="0"/>
        <v>0</v>
      </c>
      <c r="K157" s="202"/>
      <c r="L157" s="203"/>
      <c r="M157" s="204" t="s">
        <v>1</v>
      </c>
      <c r="N157" s="205" t="s">
        <v>41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502</v>
      </c>
      <c r="AT157" s="169" t="s">
        <v>186</v>
      </c>
      <c r="AU157" s="169" t="s">
        <v>88</v>
      </c>
      <c r="AY157" s="18" t="s">
        <v>173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88</v>
      </c>
      <c r="BK157" s="170">
        <f t="shared" si="9"/>
        <v>0</v>
      </c>
      <c r="BL157" s="18" t="s">
        <v>498</v>
      </c>
      <c r="BM157" s="169" t="s">
        <v>2976</v>
      </c>
    </row>
    <row r="158" spans="1:65" s="2" customFormat="1" ht="16.5" customHeight="1">
      <c r="A158" s="33"/>
      <c r="B158" s="156"/>
      <c r="C158" s="157" t="s">
        <v>368</v>
      </c>
      <c r="D158" s="157" t="s">
        <v>176</v>
      </c>
      <c r="E158" s="158" t="s">
        <v>2977</v>
      </c>
      <c r="F158" s="159" t="s">
        <v>2978</v>
      </c>
      <c r="G158" s="160" t="s">
        <v>179</v>
      </c>
      <c r="H158" s="161">
        <v>24</v>
      </c>
      <c r="I158" s="162"/>
      <c r="J158" s="163">
        <f t="shared" si="0"/>
        <v>0</v>
      </c>
      <c r="K158" s="164"/>
      <c r="L158" s="34"/>
      <c r="M158" s="215" t="s">
        <v>1</v>
      </c>
      <c r="N158" s="216" t="s">
        <v>41</v>
      </c>
      <c r="O158" s="217"/>
      <c r="P158" s="218">
        <f t="shared" si="1"/>
        <v>0</v>
      </c>
      <c r="Q158" s="218">
        <v>0</v>
      </c>
      <c r="R158" s="218">
        <f t="shared" si="2"/>
        <v>0</v>
      </c>
      <c r="S158" s="218">
        <v>0</v>
      </c>
      <c r="T158" s="219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498</v>
      </c>
      <c r="AT158" s="169" t="s">
        <v>176</v>
      </c>
      <c r="AU158" s="169" t="s">
        <v>88</v>
      </c>
      <c r="AY158" s="18" t="s">
        <v>173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88</v>
      </c>
      <c r="BK158" s="170">
        <f t="shared" si="9"/>
        <v>0</v>
      </c>
      <c r="BL158" s="18" t="s">
        <v>498</v>
      </c>
      <c r="BM158" s="169" t="s">
        <v>2979</v>
      </c>
    </row>
    <row r="159" spans="1:65" s="2" customFormat="1" ht="6.95" customHeight="1">
      <c r="A159" s="33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34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autoFilter ref="C121:K15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2980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ROUND((SUM(BE122:BE152)),  2)</f>
        <v>0</v>
      </c>
      <c r="G35" s="109"/>
      <c r="H35" s="109"/>
      <c r="I35" s="110">
        <v>0.2</v>
      </c>
      <c r="J35" s="108">
        <f>ROUND(((SUM(BE122:BE152))*I35),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ROUND((SUM(BF122:BF152)),  2)</f>
        <v>0</v>
      </c>
      <c r="G36" s="109"/>
      <c r="H36" s="109"/>
      <c r="I36" s="110">
        <v>0.2</v>
      </c>
      <c r="J36" s="108">
        <f>ROUND(((SUM(BF122:BF152))*I36),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ROUND((SUM(BG122:BG152)),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ROUND((SUM(BH122:BH152)),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ROUND((SUM(BI122:BI152)),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SO01.03.5 - SO01.03.5  Rekonštrukcia priestorov na ul.J.M.Hurbana 6 - Vnútorné SLP rozvody časť EZS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10" customFormat="1" ht="19.899999999999999" customHeight="1">
      <c r="B100" s="128"/>
      <c r="D100" s="129" t="s">
        <v>2981</v>
      </c>
      <c r="E100" s="130"/>
      <c r="F100" s="130"/>
      <c r="G100" s="130"/>
      <c r="H100" s="130"/>
      <c r="I100" s="130"/>
      <c r="J100" s="131">
        <f>J124</f>
        <v>0</v>
      </c>
      <c r="L100" s="128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159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6.25" customHeight="1">
      <c r="A110" s="33"/>
      <c r="B110" s="34"/>
      <c r="C110" s="33"/>
      <c r="D110" s="33"/>
      <c r="E110" s="272" t="str">
        <f>E7</f>
        <v>Rekonštrukcia - Kreatívne centrum RTVS Banská Bystrica - zmena č.1</v>
      </c>
      <c r="F110" s="273"/>
      <c r="G110" s="273"/>
      <c r="H110" s="27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138</v>
      </c>
      <c r="L111" s="21"/>
    </row>
    <row r="112" spans="1:47" s="2" customFormat="1" ht="23.25" customHeight="1">
      <c r="A112" s="33"/>
      <c r="B112" s="34"/>
      <c r="C112" s="33"/>
      <c r="D112" s="33"/>
      <c r="E112" s="272" t="s">
        <v>657</v>
      </c>
      <c r="F112" s="274"/>
      <c r="G112" s="274"/>
      <c r="H112" s="274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140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45" customHeight="1">
      <c r="A114" s="33"/>
      <c r="B114" s="34"/>
      <c r="C114" s="33"/>
      <c r="D114" s="33"/>
      <c r="E114" s="231" t="str">
        <f>E11</f>
        <v>SO01.03.5 - SO01.03.5  Rekonštrukcia priestorov na ul.J.M.Hurbana 6 - Vnútorné SLP rozvody časť EZS - zmena č.1</v>
      </c>
      <c r="F114" s="274"/>
      <c r="G114" s="274"/>
      <c r="H114" s="274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Banská Bystrica</v>
      </c>
      <c r="G116" s="33"/>
      <c r="H116" s="33"/>
      <c r="I116" s="28" t="s">
        <v>21</v>
      </c>
      <c r="J116" s="59" t="str">
        <f>IF(J14="","",J14)</f>
        <v>25. 5. 2021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RTVS Mlynská dolina, 845 45 Bratislava</v>
      </c>
      <c r="G118" s="33"/>
      <c r="H118" s="33"/>
      <c r="I118" s="28" t="s">
        <v>29</v>
      </c>
      <c r="J118" s="31" t="str">
        <f>E23</f>
        <v>akad. arch. Jaroslava Kubániová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32</v>
      </c>
      <c r="J119" s="31" t="str">
        <f>E26</f>
        <v>Ing.Jedlička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2"/>
      <c r="B121" s="133"/>
      <c r="C121" s="134" t="s">
        <v>160</v>
      </c>
      <c r="D121" s="135" t="s">
        <v>60</v>
      </c>
      <c r="E121" s="135" t="s">
        <v>56</v>
      </c>
      <c r="F121" s="135" t="s">
        <v>57</v>
      </c>
      <c r="G121" s="135" t="s">
        <v>161</v>
      </c>
      <c r="H121" s="135" t="s">
        <v>162</v>
      </c>
      <c r="I121" s="135" t="s">
        <v>163</v>
      </c>
      <c r="J121" s="136" t="s">
        <v>144</v>
      </c>
      <c r="K121" s="137" t="s">
        <v>164</v>
      </c>
      <c r="L121" s="138"/>
      <c r="M121" s="66" t="s">
        <v>1</v>
      </c>
      <c r="N121" s="67" t="s">
        <v>39</v>
      </c>
      <c r="O121" s="67" t="s">
        <v>165</v>
      </c>
      <c r="P121" s="67" t="s">
        <v>166</v>
      </c>
      <c r="Q121" s="67" t="s">
        <v>167</v>
      </c>
      <c r="R121" s="67" t="s">
        <v>168</v>
      </c>
      <c r="S121" s="67" t="s">
        <v>169</v>
      </c>
      <c r="T121" s="68" t="s">
        <v>170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9" customHeight="1">
      <c r="A122" s="33"/>
      <c r="B122" s="34"/>
      <c r="C122" s="73" t="s">
        <v>145</v>
      </c>
      <c r="D122" s="33"/>
      <c r="E122" s="33"/>
      <c r="F122" s="33"/>
      <c r="G122" s="33"/>
      <c r="H122" s="33"/>
      <c r="I122" s="33"/>
      <c r="J122" s="139">
        <f>BK122</f>
        <v>0</v>
      </c>
      <c r="K122" s="33"/>
      <c r="L122" s="34"/>
      <c r="M122" s="69"/>
      <c r="N122" s="60"/>
      <c r="O122" s="70"/>
      <c r="P122" s="140">
        <f>P123</f>
        <v>0</v>
      </c>
      <c r="Q122" s="70"/>
      <c r="R122" s="140">
        <f>R123</f>
        <v>0</v>
      </c>
      <c r="S122" s="70"/>
      <c r="T122" s="14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146</v>
      </c>
      <c r="BK122" s="142">
        <f>BK123</f>
        <v>0</v>
      </c>
    </row>
    <row r="123" spans="1:65" s="12" customFormat="1" ht="25.9" customHeight="1">
      <c r="B123" s="143"/>
      <c r="D123" s="144" t="s">
        <v>74</v>
      </c>
      <c r="E123" s="145" t="s">
        <v>186</v>
      </c>
      <c r="F123" s="145" t="s">
        <v>493</v>
      </c>
      <c r="I123" s="146"/>
      <c r="J123" s="147">
        <f>BK123</f>
        <v>0</v>
      </c>
      <c r="L123" s="143"/>
      <c r="M123" s="148"/>
      <c r="N123" s="149"/>
      <c r="O123" s="149"/>
      <c r="P123" s="150">
        <f>P124</f>
        <v>0</v>
      </c>
      <c r="Q123" s="149"/>
      <c r="R123" s="150">
        <f>R124</f>
        <v>0</v>
      </c>
      <c r="S123" s="149"/>
      <c r="T123" s="151">
        <f>T124</f>
        <v>0</v>
      </c>
      <c r="AR123" s="144" t="s">
        <v>174</v>
      </c>
      <c r="AT123" s="152" t="s">
        <v>74</v>
      </c>
      <c r="AU123" s="152" t="s">
        <v>75</v>
      </c>
      <c r="AY123" s="144" t="s">
        <v>173</v>
      </c>
      <c r="BK123" s="153">
        <f>BK124</f>
        <v>0</v>
      </c>
    </row>
    <row r="124" spans="1:65" s="12" customFormat="1" ht="22.9" customHeight="1">
      <c r="B124" s="143"/>
      <c r="D124" s="144" t="s">
        <v>74</v>
      </c>
      <c r="E124" s="154" t="s">
        <v>2982</v>
      </c>
      <c r="F124" s="154" t="s">
        <v>2983</v>
      </c>
      <c r="I124" s="146"/>
      <c r="J124" s="155">
        <f>BK124</f>
        <v>0</v>
      </c>
      <c r="L124" s="143"/>
      <c r="M124" s="148"/>
      <c r="N124" s="149"/>
      <c r="O124" s="149"/>
      <c r="P124" s="150">
        <f>SUM(P125:P152)</f>
        <v>0</v>
      </c>
      <c r="Q124" s="149"/>
      <c r="R124" s="150">
        <f>SUM(R125:R152)</f>
        <v>0</v>
      </c>
      <c r="S124" s="149"/>
      <c r="T124" s="151">
        <f>SUM(T125:T152)</f>
        <v>0</v>
      </c>
      <c r="AR124" s="144" t="s">
        <v>174</v>
      </c>
      <c r="AT124" s="152" t="s">
        <v>74</v>
      </c>
      <c r="AU124" s="152" t="s">
        <v>82</v>
      </c>
      <c r="AY124" s="144" t="s">
        <v>173</v>
      </c>
      <c r="BK124" s="153">
        <f>SUM(BK125:BK152)</f>
        <v>0</v>
      </c>
    </row>
    <row r="125" spans="1:65" s="2" customFormat="1" ht="24.2" customHeight="1">
      <c r="A125" s="33"/>
      <c r="B125" s="156"/>
      <c r="C125" s="157" t="s">
        <v>82</v>
      </c>
      <c r="D125" s="157" t="s">
        <v>176</v>
      </c>
      <c r="E125" s="158" t="s">
        <v>2984</v>
      </c>
      <c r="F125" s="159" t="s">
        <v>2666</v>
      </c>
      <c r="G125" s="160" t="s">
        <v>232</v>
      </c>
      <c r="H125" s="161">
        <v>50</v>
      </c>
      <c r="I125" s="162"/>
      <c r="J125" s="163">
        <f t="shared" ref="J125:J152" si="0">ROUND(I125*H125,2)</f>
        <v>0</v>
      </c>
      <c r="K125" s="164"/>
      <c r="L125" s="34"/>
      <c r="M125" s="165" t="s">
        <v>1</v>
      </c>
      <c r="N125" s="166" t="s">
        <v>41</v>
      </c>
      <c r="O125" s="62"/>
      <c r="P125" s="167">
        <f t="shared" ref="P125:P152" si="1">O125*H125</f>
        <v>0</v>
      </c>
      <c r="Q125" s="167">
        <v>0</v>
      </c>
      <c r="R125" s="167">
        <f t="shared" ref="R125:R152" si="2">Q125*H125</f>
        <v>0</v>
      </c>
      <c r="S125" s="167">
        <v>0</v>
      </c>
      <c r="T125" s="168">
        <f t="shared" ref="T125:T152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498</v>
      </c>
      <c r="AT125" s="169" t="s">
        <v>176</v>
      </c>
      <c r="AU125" s="169" t="s">
        <v>88</v>
      </c>
      <c r="AY125" s="18" t="s">
        <v>173</v>
      </c>
      <c r="BE125" s="170">
        <f t="shared" ref="BE125:BE152" si="4">IF(N125="základná",J125,0)</f>
        <v>0</v>
      </c>
      <c r="BF125" s="170">
        <f t="shared" ref="BF125:BF152" si="5">IF(N125="znížená",J125,0)</f>
        <v>0</v>
      </c>
      <c r="BG125" s="170">
        <f t="shared" ref="BG125:BG152" si="6">IF(N125="zákl. prenesená",J125,0)</f>
        <v>0</v>
      </c>
      <c r="BH125" s="170">
        <f t="shared" ref="BH125:BH152" si="7">IF(N125="zníž. prenesená",J125,0)</f>
        <v>0</v>
      </c>
      <c r="BI125" s="170">
        <f t="shared" ref="BI125:BI152" si="8">IF(N125="nulová",J125,0)</f>
        <v>0</v>
      </c>
      <c r="BJ125" s="18" t="s">
        <v>88</v>
      </c>
      <c r="BK125" s="170">
        <f t="shared" ref="BK125:BK152" si="9">ROUND(I125*H125,2)</f>
        <v>0</v>
      </c>
      <c r="BL125" s="18" t="s">
        <v>498</v>
      </c>
      <c r="BM125" s="169" t="s">
        <v>2985</v>
      </c>
    </row>
    <row r="126" spans="1:65" s="2" customFormat="1" ht="24.2" customHeight="1">
      <c r="A126" s="33"/>
      <c r="B126" s="156"/>
      <c r="C126" s="157" t="s">
        <v>88</v>
      </c>
      <c r="D126" s="157" t="s">
        <v>176</v>
      </c>
      <c r="E126" s="158" t="s">
        <v>2986</v>
      </c>
      <c r="F126" s="159" t="s">
        <v>2669</v>
      </c>
      <c r="G126" s="160" t="s">
        <v>179</v>
      </c>
      <c r="H126" s="161">
        <v>14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41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498</v>
      </c>
      <c r="AT126" s="169" t="s">
        <v>176</v>
      </c>
      <c r="AU126" s="169" t="s">
        <v>88</v>
      </c>
      <c r="AY126" s="18" t="s">
        <v>173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88</v>
      </c>
      <c r="BK126" s="170">
        <f t="shared" si="9"/>
        <v>0</v>
      </c>
      <c r="BL126" s="18" t="s">
        <v>498</v>
      </c>
      <c r="BM126" s="169" t="s">
        <v>2987</v>
      </c>
    </row>
    <row r="127" spans="1:65" s="2" customFormat="1" ht="37.9" customHeight="1">
      <c r="A127" s="33"/>
      <c r="B127" s="156"/>
      <c r="C127" s="157" t="s">
        <v>174</v>
      </c>
      <c r="D127" s="157" t="s">
        <v>176</v>
      </c>
      <c r="E127" s="158" t="s">
        <v>2988</v>
      </c>
      <c r="F127" s="159" t="s">
        <v>2675</v>
      </c>
      <c r="G127" s="160" t="s">
        <v>232</v>
      </c>
      <c r="H127" s="161">
        <v>50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41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498</v>
      </c>
      <c r="AT127" s="169" t="s">
        <v>176</v>
      </c>
      <c r="AU127" s="169" t="s">
        <v>88</v>
      </c>
      <c r="AY127" s="18" t="s">
        <v>173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88</v>
      </c>
      <c r="BK127" s="170">
        <f t="shared" si="9"/>
        <v>0</v>
      </c>
      <c r="BL127" s="18" t="s">
        <v>498</v>
      </c>
      <c r="BM127" s="169" t="s">
        <v>2989</v>
      </c>
    </row>
    <row r="128" spans="1:65" s="2" customFormat="1" ht="16.5" customHeight="1">
      <c r="A128" s="33"/>
      <c r="B128" s="156"/>
      <c r="C128" s="195" t="s">
        <v>180</v>
      </c>
      <c r="D128" s="195" t="s">
        <v>186</v>
      </c>
      <c r="E128" s="196" t="s">
        <v>2990</v>
      </c>
      <c r="F128" s="197" t="s">
        <v>2678</v>
      </c>
      <c r="G128" s="198" t="s">
        <v>232</v>
      </c>
      <c r="H128" s="199">
        <v>50</v>
      </c>
      <c r="I128" s="200"/>
      <c r="J128" s="201">
        <f t="shared" si="0"/>
        <v>0</v>
      </c>
      <c r="K128" s="202"/>
      <c r="L128" s="203"/>
      <c r="M128" s="204" t="s">
        <v>1</v>
      </c>
      <c r="N128" s="205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502</v>
      </c>
      <c r="AT128" s="169" t="s">
        <v>186</v>
      </c>
      <c r="AU128" s="169" t="s">
        <v>88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498</v>
      </c>
      <c r="BM128" s="169" t="s">
        <v>2991</v>
      </c>
    </row>
    <row r="129" spans="1:65" s="2" customFormat="1" ht="16.5" customHeight="1">
      <c r="A129" s="33"/>
      <c r="B129" s="156"/>
      <c r="C129" s="157" t="s">
        <v>203</v>
      </c>
      <c r="D129" s="157" t="s">
        <v>176</v>
      </c>
      <c r="E129" s="158" t="s">
        <v>2992</v>
      </c>
      <c r="F129" s="159" t="s">
        <v>2681</v>
      </c>
      <c r="G129" s="160" t="s">
        <v>232</v>
      </c>
      <c r="H129" s="161">
        <v>240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498</v>
      </c>
      <c r="AT129" s="169" t="s">
        <v>176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498</v>
      </c>
      <c r="BM129" s="169" t="s">
        <v>2993</v>
      </c>
    </row>
    <row r="130" spans="1:65" s="2" customFormat="1" ht="24.2" customHeight="1">
      <c r="A130" s="33"/>
      <c r="B130" s="156"/>
      <c r="C130" s="157" t="s">
        <v>208</v>
      </c>
      <c r="D130" s="157" t="s">
        <v>176</v>
      </c>
      <c r="E130" s="158" t="s">
        <v>2994</v>
      </c>
      <c r="F130" s="159" t="s">
        <v>2684</v>
      </c>
      <c r="G130" s="160" t="s">
        <v>232</v>
      </c>
      <c r="H130" s="161">
        <v>280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498</v>
      </c>
      <c r="AT130" s="169" t="s">
        <v>176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2995</v>
      </c>
    </row>
    <row r="131" spans="1:65" s="2" customFormat="1" ht="16.5" customHeight="1">
      <c r="A131" s="33"/>
      <c r="B131" s="156"/>
      <c r="C131" s="195" t="s">
        <v>213</v>
      </c>
      <c r="D131" s="195" t="s">
        <v>186</v>
      </c>
      <c r="E131" s="196" t="s">
        <v>2996</v>
      </c>
      <c r="F131" s="197" t="s">
        <v>2997</v>
      </c>
      <c r="G131" s="198" t="s">
        <v>232</v>
      </c>
      <c r="H131" s="199">
        <v>240</v>
      </c>
      <c r="I131" s="200"/>
      <c r="J131" s="201">
        <f t="shared" si="0"/>
        <v>0</v>
      </c>
      <c r="K131" s="202"/>
      <c r="L131" s="203"/>
      <c r="M131" s="204" t="s">
        <v>1</v>
      </c>
      <c r="N131" s="205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502</v>
      </c>
      <c r="AT131" s="169" t="s">
        <v>186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2998</v>
      </c>
    </row>
    <row r="132" spans="1:65" s="2" customFormat="1" ht="16.5" customHeight="1">
      <c r="A132" s="33"/>
      <c r="B132" s="156"/>
      <c r="C132" s="195" t="s">
        <v>189</v>
      </c>
      <c r="D132" s="195" t="s">
        <v>186</v>
      </c>
      <c r="E132" s="196" t="s">
        <v>2999</v>
      </c>
      <c r="F132" s="197" t="s">
        <v>2905</v>
      </c>
      <c r="G132" s="198" t="s">
        <v>232</v>
      </c>
      <c r="H132" s="199">
        <v>30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502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3000</v>
      </c>
    </row>
    <row r="133" spans="1:65" s="2" customFormat="1" ht="33" customHeight="1">
      <c r="A133" s="33"/>
      <c r="B133" s="156"/>
      <c r="C133" s="195" t="s">
        <v>192</v>
      </c>
      <c r="D133" s="195" t="s">
        <v>186</v>
      </c>
      <c r="E133" s="196" t="s">
        <v>3001</v>
      </c>
      <c r="F133" s="197" t="s">
        <v>2809</v>
      </c>
      <c r="G133" s="198" t="s">
        <v>232</v>
      </c>
      <c r="H133" s="199">
        <v>10</v>
      </c>
      <c r="I133" s="200"/>
      <c r="J133" s="201">
        <f t="shared" si="0"/>
        <v>0</v>
      </c>
      <c r="K133" s="202"/>
      <c r="L133" s="203"/>
      <c r="M133" s="204" t="s">
        <v>1</v>
      </c>
      <c r="N133" s="205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502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3002</v>
      </c>
    </row>
    <row r="134" spans="1:65" s="2" customFormat="1" ht="16.5" customHeight="1">
      <c r="A134" s="33"/>
      <c r="B134" s="156"/>
      <c r="C134" s="157" t="s">
        <v>229</v>
      </c>
      <c r="D134" s="157" t="s">
        <v>176</v>
      </c>
      <c r="E134" s="158" t="s">
        <v>3003</v>
      </c>
      <c r="F134" s="159" t="s">
        <v>2821</v>
      </c>
      <c r="G134" s="160" t="s">
        <v>179</v>
      </c>
      <c r="H134" s="161">
        <v>2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498</v>
      </c>
      <c r="AT134" s="169" t="s">
        <v>176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3004</v>
      </c>
    </row>
    <row r="135" spans="1:65" s="2" customFormat="1" ht="16.5" customHeight="1">
      <c r="A135" s="33"/>
      <c r="B135" s="156"/>
      <c r="C135" s="195" t="s">
        <v>237</v>
      </c>
      <c r="D135" s="195" t="s">
        <v>186</v>
      </c>
      <c r="E135" s="196" t="s">
        <v>3005</v>
      </c>
      <c r="F135" s="197" t="s">
        <v>2824</v>
      </c>
      <c r="G135" s="198" t="s">
        <v>2825</v>
      </c>
      <c r="H135" s="199">
        <v>0.5</v>
      </c>
      <c r="I135" s="200"/>
      <c r="J135" s="201">
        <f t="shared" si="0"/>
        <v>0</v>
      </c>
      <c r="K135" s="202"/>
      <c r="L135" s="203"/>
      <c r="M135" s="204" t="s">
        <v>1</v>
      </c>
      <c r="N135" s="205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502</v>
      </c>
      <c r="AT135" s="169" t="s">
        <v>186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3006</v>
      </c>
    </row>
    <row r="136" spans="1:65" s="2" customFormat="1" ht="16.5" customHeight="1">
      <c r="A136" s="33"/>
      <c r="B136" s="156"/>
      <c r="C136" s="195" t="s">
        <v>241</v>
      </c>
      <c r="D136" s="195" t="s">
        <v>186</v>
      </c>
      <c r="E136" s="196" t="s">
        <v>3007</v>
      </c>
      <c r="F136" s="197" t="s">
        <v>2663</v>
      </c>
      <c r="G136" s="198" t="s">
        <v>2649</v>
      </c>
      <c r="H136" s="199">
        <v>1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502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3008</v>
      </c>
    </row>
    <row r="137" spans="1:65" s="2" customFormat="1" ht="16.5" customHeight="1">
      <c r="A137" s="33"/>
      <c r="B137" s="156"/>
      <c r="C137" s="157" t="s">
        <v>245</v>
      </c>
      <c r="D137" s="157" t="s">
        <v>176</v>
      </c>
      <c r="E137" s="158" t="s">
        <v>3009</v>
      </c>
      <c r="F137" s="159" t="s">
        <v>3010</v>
      </c>
      <c r="G137" s="160" t="s">
        <v>179</v>
      </c>
      <c r="H137" s="161">
        <v>1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498</v>
      </c>
      <c r="AT137" s="169" t="s">
        <v>176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3011</v>
      </c>
    </row>
    <row r="138" spans="1:65" s="2" customFormat="1" ht="16.5" customHeight="1">
      <c r="A138" s="33"/>
      <c r="B138" s="156"/>
      <c r="C138" s="195" t="s">
        <v>250</v>
      </c>
      <c r="D138" s="195" t="s">
        <v>186</v>
      </c>
      <c r="E138" s="196" t="s">
        <v>3012</v>
      </c>
      <c r="F138" s="197" t="s">
        <v>3013</v>
      </c>
      <c r="G138" s="198" t="s">
        <v>179</v>
      </c>
      <c r="H138" s="199">
        <v>1</v>
      </c>
      <c r="I138" s="200"/>
      <c r="J138" s="201">
        <f t="shared" si="0"/>
        <v>0</v>
      </c>
      <c r="K138" s="202"/>
      <c r="L138" s="203"/>
      <c r="M138" s="204" t="s">
        <v>1</v>
      </c>
      <c r="N138" s="205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502</v>
      </c>
      <c r="AT138" s="169" t="s">
        <v>186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3014</v>
      </c>
    </row>
    <row r="139" spans="1:65" s="2" customFormat="1" ht="37.9" customHeight="1">
      <c r="A139" s="33"/>
      <c r="B139" s="156"/>
      <c r="C139" s="157" t="s">
        <v>255</v>
      </c>
      <c r="D139" s="157" t="s">
        <v>176</v>
      </c>
      <c r="E139" s="158" t="s">
        <v>3015</v>
      </c>
      <c r="F139" s="159" t="s">
        <v>3016</v>
      </c>
      <c r="G139" s="160" t="s">
        <v>179</v>
      </c>
      <c r="H139" s="161">
        <v>13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498</v>
      </c>
      <c r="AT139" s="169" t="s">
        <v>176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498</v>
      </c>
      <c r="BM139" s="169" t="s">
        <v>3017</v>
      </c>
    </row>
    <row r="140" spans="1:65" s="2" customFormat="1" ht="16.5" customHeight="1">
      <c r="A140" s="33"/>
      <c r="B140" s="156"/>
      <c r="C140" s="195" t="s">
        <v>259</v>
      </c>
      <c r="D140" s="195" t="s">
        <v>186</v>
      </c>
      <c r="E140" s="196" t="s">
        <v>3018</v>
      </c>
      <c r="F140" s="197" t="s">
        <v>3019</v>
      </c>
      <c r="G140" s="198" t="s">
        <v>179</v>
      </c>
      <c r="H140" s="199">
        <v>13</v>
      </c>
      <c r="I140" s="200"/>
      <c r="J140" s="201">
        <f t="shared" si="0"/>
        <v>0</v>
      </c>
      <c r="K140" s="202"/>
      <c r="L140" s="203"/>
      <c r="M140" s="204" t="s">
        <v>1</v>
      </c>
      <c r="N140" s="205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502</v>
      </c>
      <c r="AT140" s="169" t="s">
        <v>186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3020</v>
      </c>
    </row>
    <row r="141" spans="1:65" s="2" customFormat="1" ht="16.5" customHeight="1">
      <c r="A141" s="33"/>
      <c r="B141" s="156"/>
      <c r="C141" s="195" t="s">
        <v>264</v>
      </c>
      <c r="D141" s="195" t="s">
        <v>186</v>
      </c>
      <c r="E141" s="196" t="s">
        <v>3021</v>
      </c>
      <c r="F141" s="197" t="s">
        <v>3022</v>
      </c>
      <c r="G141" s="198" t="s">
        <v>179</v>
      </c>
      <c r="H141" s="199">
        <v>1</v>
      </c>
      <c r="I141" s="200"/>
      <c r="J141" s="201">
        <f t="shared" si="0"/>
        <v>0</v>
      </c>
      <c r="K141" s="202"/>
      <c r="L141" s="203"/>
      <c r="M141" s="204" t="s">
        <v>1</v>
      </c>
      <c r="N141" s="205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502</v>
      </c>
      <c r="AT141" s="169" t="s">
        <v>186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498</v>
      </c>
      <c r="BM141" s="169" t="s">
        <v>3023</v>
      </c>
    </row>
    <row r="142" spans="1:65" s="2" customFormat="1" ht="37.9" customHeight="1">
      <c r="A142" s="33"/>
      <c r="B142" s="156"/>
      <c r="C142" s="157" t="s">
        <v>269</v>
      </c>
      <c r="D142" s="157" t="s">
        <v>176</v>
      </c>
      <c r="E142" s="158" t="s">
        <v>3024</v>
      </c>
      <c r="F142" s="159" t="s">
        <v>3025</v>
      </c>
      <c r="G142" s="160" t="s">
        <v>179</v>
      </c>
      <c r="H142" s="161">
        <v>2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498</v>
      </c>
      <c r="AT142" s="169" t="s">
        <v>176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3026</v>
      </c>
    </row>
    <row r="143" spans="1:65" s="2" customFormat="1" ht="16.5" customHeight="1">
      <c r="A143" s="33"/>
      <c r="B143" s="156"/>
      <c r="C143" s="195" t="s">
        <v>274</v>
      </c>
      <c r="D143" s="195" t="s">
        <v>186</v>
      </c>
      <c r="E143" s="196" t="s">
        <v>3027</v>
      </c>
      <c r="F143" s="197" t="s">
        <v>3028</v>
      </c>
      <c r="G143" s="198" t="s">
        <v>179</v>
      </c>
      <c r="H143" s="199">
        <v>2</v>
      </c>
      <c r="I143" s="200"/>
      <c r="J143" s="201">
        <f t="shared" si="0"/>
        <v>0</v>
      </c>
      <c r="K143" s="202"/>
      <c r="L143" s="203"/>
      <c r="M143" s="204" t="s">
        <v>1</v>
      </c>
      <c r="N143" s="205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502</v>
      </c>
      <c r="AT143" s="169" t="s">
        <v>186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498</v>
      </c>
      <c r="BM143" s="169" t="s">
        <v>3029</v>
      </c>
    </row>
    <row r="144" spans="1:65" s="2" customFormat="1" ht="16.5" customHeight="1">
      <c r="A144" s="33"/>
      <c r="B144" s="156"/>
      <c r="C144" s="157" t="s">
        <v>7</v>
      </c>
      <c r="D144" s="157" t="s">
        <v>176</v>
      </c>
      <c r="E144" s="158" t="s">
        <v>3030</v>
      </c>
      <c r="F144" s="159" t="s">
        <v>2887</v>
      </c>
      <c r="G144" s="160" t="s">
        <v>553</v>
      </c>
      <c r="H144" s="161">
        <v>1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41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498</v>
      </c>
      <c r="AT144" s="169" t="s">
        <v>176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498</v>
      </c>
      <c r="BM144" s="169" t="s">
        <v>3031</v>
      </c>
    </row>
    <row r="145" spans="1:65" s="2" customFormat="1" ht="16.5" customHeight="1">
      <c r="A145" s="33"/>
      <c r="B145" s="156"/>
      <c r="C145" s="195" t="s">
        <v>283</v>
      </c>
      <c r="D145" s="195" t="s">
        <v>186</v>
      </c>
      <c r="E145" s="196" t="s">
        <v>3032</v>
      </c>
      <c r="F145" s="197" t="s">
        <v>2890</v>
      </c>
      <c r="G145" s="198" t="s">
        <v>179</v>
      </c>
      <c r="H145" s="199">
        <v>1</v>
      </c>
      <c r="I145" s="200"/>
      <c r="J145" s="201">
        <f t="shared" si="0"/>
        <v>0</v>
      </c>
      <c r="K145" s="202"/>
      <c r="L145" s="203"/>
      <c r="M145" s="204" t="s">
        <v>1</v>
      </c>
      <c r="N145" s="205" t="s">
        <v>41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502</v>
      </c>
      <c r="AT145" s="169" t="s">
        <v>186</v>
      </c>
      <c r="AU145" s="169" t="s">
        <v>88</v>
      </c>
      <c r="AY145" s="18" t="s">
        <v>173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88</v>
      </c>
      <c r="BK145" s="170">
        <f t="shared" si="9"/>
        <v>0</v>
      </c>
      <c r="BL145" s="18" t="s">
        <v>498</v>
      </c>
      <c r="BM145" s="169" t="s">
        <v>3033</v>
      </c>
    </row>
    <row r="146" spans="1:65" s="2" customFormat="1" ht="24.2" customHeight="1">
      <c r="A146" s="33"/>
      <c r="B146" s="156"/>
      <c r="C146" s="157" t="s">
        <v>291</v>
      </c>
      <c r="D146" s="157" t="s">
        <v>176</v>
      </c>
      <c r="E146" s="158" t="s">
        <v>3034</v>
      </c>
      <c r="F146" s="159" t="s">
        <v>3035</v>
      </c>
      <c r="G146" s="160" t="s">
        <v>179</v>
      </c>
      <c r="H146" s="161">
        <v>1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41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498</v>
      </c>
      <c r="AT146" s="169" t="s">
        <v>176</v>
      </c>
      <c r="AU146" s="169" t="s">
        <v>88</v>
      </c>
      <c r="AY146" s="18" t="s">
        <v>173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88</v>
      </c>
      <c r="BK146" s="170">
        <f t="shared" si="9"/>
        <v>0</v>
      </c>
      <c r="BL146" s="18" t="s">
        <v>498</v>
      </c>
      <c r="BM146" s="169" t="s">
        <v>3036</v>
      </c>
    </row>
    <row r="147" spans="1:65" s="2" customFormat="1" ht="24.2" customHeight="1">
      <c r="A147" s="33"/>
      <c r="B147" s="156"/>
      <c r="C147" s="157" t="s">
        <v>302</v>
      </c>
      <c r="D147" s="157" t="s">
        <v>176</v>
      </c>
      <c r="E147" s="158" t="s">
        <v>3037</v>
      </c>
      <c r="F147" s="159" t="s">
        <v>3038</v>
      </c>
      <c r="G147" s="160" t="s">
        <v>179</v>
      </c>
      <c r="H147" s="161">
        <v>1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41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498</v>
      </c>
      <c r="AT147" s="169" t="s">
        <v>176</v>
      </c>
      <c r="AU147" s="169" t="s">
        <v>88</v>
      </c>
      <c r="AY147" s="18" t="s">
        <v>173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88</v>
      </c>
      <c r="BK147" s="170">
        <f t="shared" si="9"/>
        <v>0</v>
      </c>
      <c r="BL147" s="18" t="s">
        <v>498</v>
      </c>
      <c r="BM147" s="169" t="s">
        <v>3039</v>
      </c>
    </row>
    <row r="148" spans="1:65" s="2" customFormat="1" ht="16.5" customHeight="1">
      <c r="A148" s="33"/>
      <c r="B148" s="156"/>
      <c r="C148" s="195" t="s">
        <v>306</v>
      </c>
      <c r="D148" s="195" t="s">
        <v>186</v>
      </c>
      <c r="E148" s="196" t="s">
        <v>3040</v>
      </c>
      <c r="F148" s="197" t="s">
        <v>3041</v>
      </c>
      <c r="G148" s="198" t="s">
        <v>179</v>
      </c>
      <c r="H148" s="199">
        <v>1</v>
      </c>
      <c r="I148" s="200"/>
      <c r="J148" s="201">
        <f t="shared" si="0"/>
        <v>0</v>
      </c>
      <c r="K148" s="202"/>
      <c r="L148" s="203"/>
      <c r="M148" s="204" t="s">
        <v>1</v>
      </c>
      <c r="N148" s="205" t="s">
        <v>41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502</v>
      </c>
      <c r="AT148" s="169" t="s">
        <v>186</v>
      </c>
      <c r="AU148" s="169" t="s">
        <v>88</v>
      </c>
      <c r="AY148" s="18" t="s">
        <v>173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88</v>
      </c>
      <c r="BK148" s="170">
        <f t="shared" si="9"/>
        <v>0</v>
      </c>
      <c r="BL148" s="18" t="s">
        <v>498</v>
      </c>
      <c r="BM148" s="169" t="s">
        <v>3042</v>
      </c>
    </row>
    <row r="149" spans="1:65" s="2" customFormat="1" ht="16.5" customHeight="1">
      <c r="A149" s="33"/>
      <c r="B149" s="156"/>
      <c r="C149" s="195" t="s">
        <v>311</v>
      </c>
      <c r="D149" s="195" t="s">
        <v>186</v>
      </c>
      <c r="E149" s="196" t="s">
        <v>3043</v>
      </c>
      <c r="F149" s="197" t="s">
        <v>3044</v>
      </c>
      <c r="G149" s="198" t="s">
        <v>179</v>
      </c>
      <c r="H149" s="199">
        <v>1</v>
      </c>
      <c r="I149" s="200"/>
      <c r="J149" s="201">
        <f t="shared" si="0"/>
        <v>0</v>
      </c>
      <c r="K149" s="202"/>
      <c r="L149" s="203"/>
      <c r="M149" s="204" t="s">
        <v>1</v>
      </c>
      <c r="N149" s="205" t="s">
        <v>41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502</v>
      </c>
      <c r="AT149" s="169" t="s">
        <v>186</v>
      </c>
      <c r="AU149" s="169" t="s">
        <v>88</v>
      </c>
      <c r="AY149" s="18" t="s">
        <v>173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88</v>
      </c>
      <c r="BK149" s="170">
        <f t="shared" si="9"/>
        <v>0</v>
      </c>
      <c r="BL149" s="18" t="s">
        <v>498</v>
      </c>
      <c r="BM149" s="169" t="s">
        <v>3045</v>
      </c>
    </row>
    <row r="150" spans="1:65" s="2" customFormat="1" ht="24.2" customHeight="1">
      <c r="A150" s="33"/>
      <c r="B150" s="156"/>
      <c r="C150" s="157" t="s">
        <v>327</v>
      </c>
      <c r="D150" s="157" t="s">
        <v>176</v>
      </c>
      <c r="E150" s="158" t="s">
        <v>3046</v>
      </c>
      <c r="F150" s="159" t="s">
        <v>3047</v>
      </c>
      <c r="G150" s="160" t="s">
        <v>179</v>
      </c>
      <c r="H150" s="161">
        <v>1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41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498</v>
      </c>
      <c r="AT150" s="169" t="s">
        <v>176</v>
      </c>
      <c r="AU150" s="169" t="s">
        <v>88</v>
      </c>
      <c r="AY150" s="18" t="s">
        <v>173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88</v>
      </c>
      <c r="BK150" s="170">
        <f t="shared" si="9"/>
        <v>0</v>
      </c>
      <c r="BL150" s="18" t="s">
        <v>498</v>
      </c>
      <c r="BM150" s="169" t="s">
        <v>3048</v>
      </c>
    </row>
    <row r="151" spans="1:65" s="2" customFormat="1" ht="24.2" customHeight="1">
      <c r="A151" s="33"/>
      <c r="B151" s="156"/>
      <c r="C151" s="157" t="s">
        <v>332</v>
      </c>
      <c r="D151" s="157" t="s">
        <v>176</v>
      </c>
      <c r="E151" s="158" t="s">
        <v>3049</v>
      </c>
      <c r="F151" s="159" t="s">
        <v>2960</v>
      </c>
      <c r="G151" s="160" t="s">
        <v>179</v>
      </c>
      <c r="H151" s="161">
        <v>1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41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498</v>
      </c>
      <c r="AT151" s="169" t="s">
        <v>176</v>
      </c>
      <c r="AU151" s="169" t="s">
        <v>88</v>
      </c>
      <c r="AY151" s="18" t="s">
        <v>173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88</v>
      </c>
      <c r="BK151" s="170">
        <f t="shared" si="9"/>
        <v>0</v>
      </c>
      <c r="BL151" s="18" t="s">
        <v>498</v>
      </c>
      <c r="BM151" s="169" t="s">
        <v>3050</v>
      </c>
    </row>
    <row r="152" spans="1:65" s="2" customFormat="1" ht="16.5" customHeight="1">
      <c r="A152" s="33"/>
      <c r="B152" s="156"/>
      <c r="C152" s="195" t="s">
        <v>336</v>
      </c>
      <c r="D152" s="195" t="s">
        <v>186</v>
      </c>
      <c r="E152" s="196" t="s">
        <v>3051</v>
      </c>
      <c r="F152" s="197" t="s">
        <v>3052</v>
      </c>
      <c r="G152" s="198" t="s">
        <v>179</v>
      </c>
      <c r="H152" s="199">
        <v>1</v>
      </c>
      <c r="I152" s="200"/>
      <c r="J152" s="201">
        <f t="shared" si="0"/>
        <v>0</v>
      </c>
      <c r="K152" s="202"/>
      <c r="L152" s="203"/>
      <c r="M152" s="221" t="s">
        <v>1</v>
      </c>
      <c r="N152" s="222" t="s">
        <v>41</v>
      </c>
      <c r="O152" s="217"/>
      <c r="P152" s="218">
        <f t="shared" si="1"/>
        <v>0</v>
      </c>
      <c r="Q152" s="218">
        <v>0</v>
      </c>
      <c r="R152" s="218">
        <f t="shared" si="2"/>
        <v>0</v>
      </c>
      <c r="S152" s="218">
        <v>0</v>
      </c>
      <c r="T152" s="219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502</v>
      </c>
      <c r="AT152" s="169" t="s">
        <v>186</v>
      </c>
      <c r="AU152" s="169" t="s">
        <v>88</v>
      </c>
      <c r="AY152" s="18" t="s">
        <v>173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88</v>
      </c>
      <c r="BK152" s="170">
        <f t="shared" si="9"/>
        <v>0</v>
      </c>
      <c r="BL152" s="18" t="s">
        <v>498</v>
      </c>
      <c r="BM152" s="169" t="s">
        <v>3053</v>
      </c>
    </row>
    <row r="153" spans="1:65" s="2" customFormat="1" ht="6.95" customHeight="1">
      <c r="A153" s="33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34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autoFilter ref="C121:K15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3054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ROUND(J125,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ROUND((SUM(BE125:BE238)),  2)</f>
        <v>0</v>
      </c>
      <c r="G35" s="109"/>
      <c r="H35" s="109"/>
      <c r="I35" s="110">
        <v>0.2</v>
      </c>
      <c r="J35" s="108">
        <f>ROUND(((SUM(BE125:BE238))*I35),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ROUND((SUM(BF125:BF238)),  2)</f>
        <v>0</v>
      </c>
      <c r="G36" s="109"/>
      <c r="H36" s="109"/>
      <c r="I36" s="110">
        <v>0.2</v>
      </c>
      <c r="J36" s="108">
        <f>ROUND(((SUM(BF125:BF238))*I36),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ROUND((SUM(BG125:BG238)),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ROUND((SUM(BH125:BH238)),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ROUND((SUM(BI125:BI238)),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SO01.04 - SO01.04  Rekonštrukcia priestorov na ul.J.M.Hurbana 6 - Vzduchotechnika a klimatizácia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J125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3055</v>
      </c>
      <c r="E99" s="126"/>
      <c r="F99" s="126"/>
      <c r="G99" s="126"/>
      <c r="H99" s="126"/>
      <c r="I99" s="126"/>
      <c r="J99" s="127">
        <f>J126</f>
        <v>0</v>
      </c>
      <c r="L99" s="124"/>
    </row>
    <row r="100" spans="1:47" s="10" customFormat="1" ht="19.899999999999999" customHeight="1">
      <c r="B100" s="128"/>
      <c r="D100" s="129" t="s">
        <v>3056</v>
      </c>
      <c r="E100" s="130"/>
      <c r="F100" s="130"/>
      <c r="G100" s="130"/>
      <c r="H100" s="130"/>
      <c r="I100" s="130"/>
      <c r="J100" s="131">
        <f>J136</f>
        <v>0</v>
      </c>
      <c r="L100" s="128"/>
    </row>
    <row r="101" spans="1:47" s="10" customFormat="1" ht="19.899999999999999" customHeight="1">
      <c r="B101" s="128"/>
      <c r="D101" s="129" t="s">
        <v>3057</v>
      </c>
      <c r="E101" s="130"/>
      <c r="F101" s="130"/>
      <c r="G101" s="130"/>
      <c r="H101" s="130"/>
      <c r="I101" s="130"/>
      <c r="J101" s="131">
        <f>J203</f>
        <v>0</v>
      </c>
      <c r="L101" s="128"/>
    </row>
    <row r="102" spans="1:47" s="10" customFormat="1" ht="19.899999999999999" customHeight="1">
      <c r="B102" s="128"/>
      <c r="D102" s="129" t="s">
        <v>3058</v>
      </c>
      <c r="E102" s="130"/>
      <c r="F102" s="130"/>
      <c r="G102" s="130"/>
      <c r="H102" s="130"/>
      <c r="I102" s="130"/>
      <c r="J102" s="131">
        <f>J220</f>
        <v>0</v>
      </c>
      <c r="L102" s="128"/>
    </row>
    <row r="103" spans="1:47" s="10" customFormat="1" ht="19.899999999999999" customHeight="1">
      <c r="B103" s="128"/>
      <c r="D103" s="129" t="s">
        <v>3059</v>
      </c>
      <c r="E103" s="130"/>
      <c r="F103" s="130"/>
      <c r="G103" s="130"/>
      <c r="H103" s="130"/>
      <c r="I103" s="130"/>
      <c r="J103" s="131">
        <f>J230</f>
        <v>0</v>
      </c>
      <c r="L103" s="12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159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2" t="str">
        <f>E7</f>
        <v>Rekonštrukcia - Kreatívne centrum RTVS Banská Bystrica - zmena č.1</v>
      </c>
      <c r="F113" s="273"/>
      <c r="G113" s="273"/>
      <c r="H113" s="27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138</v>
      </c>
      <c r="L114" s="21"/>
    </row>
    <row r="115" spans="1:65" s="2" customFormat="1" ht="23.25" customHeight="1">
      <c r="A115" s="33"/>
      <c r="B115" s="34"/>
      <c r="C115" s="33"/>
      <c r="D115" s="33"/>
      <c r="E115" s="272" t="s">
        <v>657</v>
      </c>
      <c r="F115" s="274"/>
      <c r="G115" s="274"/>
      <c r="H115" s="27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140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45" customHeight="1">
      <c r="A117" s="33"/>
      <c r="B117" s="34"/>
      <c r="C117" s="33"/>
      <c r="D117" s="33"/>
      <c r="E117" s="231" t="str">
        <f>E11</f>
        <v>SO01.04 - SO01.04  Rekonštrukcia priestorov na ul.J.M.Hurbana 6 - Vzduchotechnika a klimatizácia - zmena č.1</v>
      </c>
      <c r="F117" s="274"/>
      <c r="G117" s="274"/>
      <c r="H117" s="27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Banská Bystrica</v>
      </c>
      <c r="G119" s="33"/>
      <c r="H119" s="33"/>
      <c r="I119" s="28" t="s">
        <v>21</v>
      </c>
      <c r="J119" s="59" t="str">
        <f>IF(J14="","",J14)</f>
        <v>25. 5. 2021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RTVS Mlynská dolina, 845 45 Bratislava</v>
      </c>
      <c r="G121" s="33"/>
      <c r="H121" s="33"/>
      <c r="I121" s="28" t="s">
        <v>29</v>
      </c>
      <c r="J121" s="31" t="str">
        <f>E23</f>
        <v>akad. arch. Jaroslava Kubániová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>Ing.Jedlička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2"/>
      <c r="B124" s="133"/>
      <c r="C124" s="134" t="s">
        <v>160</v>
      </c>
      <c r="D124" s="135" t="s">
        <v>60</v>
      </c>
      <c r="E124" s="135" t="s">
        <v>56</v>
      </c>
      <c r="F124" s="135" t="s">
        <v>57</v>
      </c>
      <c r="G124" s="135" t="s">
        <v>161</v>
      </c>
      <c r="H124" s="135" t="s">
        <v>162</v>
      </c>
      <c r="I124" s="135" t="s">
        <v>163</v>
      </c>
      <c r="J124" s="136" t="s">
        <v>144</v>
      </c>
      <c r="K124" s="137" t="s">
        <v>164</v>
      </c>
      <c r="L124" s="138"/>
      <c r="M124" s="66" t="s">
        <v>1</v>
      </c>
      <c r="N124" s="67" t="s">
        <v>39</v>
      </c>
      <c r="O124" s="67" t="s">
        <v>165</v>
      </c>
      <c r="P124" s="67" t="s">
        <v>166</v>
      </c>
      <c r="Q124" s="67" t="s">
        <v>167</v>
      </c>
      <c r="R124" s="67" t="s">
        <v>168</v>
      </c>
      <c r="S124" s="67" t="s">
        <v>169</v>
      </c>
      <c r="T124" s="68" t="s">
        <v>170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9" customHeight="1">
      <c r="A125" s="33"/>
      <c r="B125" s="34"/>
      <c r="C125" s="73" t="s">
        <v>145</v>
      </c>
      <c r="D125" s="33"/>
      <c r="E125" s="33"/>
      <c r="F125" s="33"/>
      <c r="G125" s="33"/>
      <c r="H125" s="33"/>
      <c r="I125" s="33"/>
      <c r="J125" s="139">
        <f>BK125</f>
        <v>0</v>
      </c>
      <c r="K125" s="33"/>
      <c r="L125" s="34"/>
      <c r="M125" s="69"/>
      <c r="N125" s="60"/>
      <c r="O125" s="70"/>
      <c r="P125" s="140">
        <f>P126</f>
        <v>0</v>
      </c>
      <c r="Q125" s="70"/>
      <c r="R125" s="140">
        <f>R126</f>
        <v>0</v>
      </c>
      <c r="S125" s="70"/>
      <c r="T125" s="141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146</v>
      </c>
      <c r="BK125" s="142">
        <f>BK126</f>
        <v>0</v>
      </c>
    </row>
    <row r="126" spans="1:65" s="12" customFormat="1" ht="25.9" customHeight="1">
      <c r="B126" s="143"/>
      <c r="D126" s="144" t="s">
        <v>74</v>
      </c>
      <c r="E126" s="145" t="s">
        <v>559</v>
      </c>
      <c r="F126" s="145" t="s">
        <v>560</v>
      </c>
      <c r="I126" s="146"/>
      <c r="J126" s="147">
        <f>BK126</f>
        <v>0</v>
      </c>
      <c r="L126" s="143"/>
      <c r="M126" s="148"/>
      <c r="N126" s="149"/>
      <c r="O126" s="149"/>
      <c r="P126" s="150">
        <f>P127+SUM(P128:P136)+P203+P220+P230</f>
        <v>0</v>
      </c>
      <c r="Q126" s="149"/>
      <c r="R126" s="150">
        <f>R127+SUM(R128:R136)+R203+R220+R230</f>
        <v>0</v>
      </c>
      <c r="S126" s="149"/>
      <c r="T126" s="151">
        <f>T127+SUM(T128:T136)+T203+T220+T230</f>
        <v>0</v>
      </c>
      <c r="AR126" s="144" t="s">
        <v>88</v>
      </c>
      <c r="AT126" s="152" t="s">
        <v>74</v>
      </c>
      <c r="AU126" s="152" t="s">
        <v>75</v>
      </c>
      <c r="AY126" s="144" t="s">
        <v>173</v>
      </c>
      <c r="BK126" s="153">
        <f>BK127+SUM(BK128:BK136)+BK203+BK220+BK230</f>
        <v>0</v>
      </c>
    </row>
    <row r="127" spans="1:65" s="2" customFormat="1" ht="16.5" customHeight="1">
      <c r="A127" s="33"/>
      <c r="B127" s="156"/>
      <c r="C127" s="157" t="s">
        <v>82</v>
      </c>
      <c r="D127" s="157" t="s">
        <v>176</v>
      </c>
      <c r="E127" s="158" t="s">
        <v>3060</v>
      </c>
      <c r="F127" s="159" t="s">
        <v>3061</v>
      </c>
      <c r="G127" s="160" t="s">
        <v>563</v>
      </c>
      <c r="H127" s="161">
        <v>1</v>
      </c>
      <c r="I127" s="162"/>
      <c r="J127" s="163">
        <f t="shared" ref="J127:J135" si="0">ROUND(I127*H127,2)</f>
        <v>0</v>
      </c>
      <c r="K127" s="164"/>
      <c r="L127" s="34"/>
      <c r="M127" s="165" t="s">
        <v>1</v>
      </c>
      <c r="N127" s="166" t="s">
        <v>41</v>
      </c>
      <c r="O127" s="62"/>
      <c r="P127" s="167">
        <f t="shared" ref="P127:P135" si="1">O127*H127</f>
        <v>0</v>
      </c>
      <c r="Q127" s="167">
        <v>0</v>
      </c>
      <c r="R127" s="167">
        <f t="shared" ref="R127:R135" si="2">Q127*H127</f>
        <v>0</v>
      </c>
      <c r="S127" s="167">
        <v>0</v>
      </c>
      <c r="T127" s="168">
        <f t="shared" ref="T127:T135" si="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259</v>
      </c>
      <c r="AT127" s="169" t="s">
        <v>176</v>
      </c>
      <c r="AU127" s="169" t="s">
        <v>82</v>
      </c>
      <c r="AY127" s="18" t="s">
        <v>173</v>
      </c>
      <c r="BE127" s="170">
        <f t="shared" ref="BE127:BE135" si="4">IF(N127="základná",J127,0)</f>
        <v>0</v>
      </c>
      <c r="BF127" s="170">
        <f t="shared" ref="BF127:BF135" si="5">IF(N127="znížená",J127,0)</f>
        <v>0</v>
      </c>
      <c r="BG127" s="170">
        <f t="shared" ref="BG127:BG135" si="6">IF(N127="zákl. prenesená",J127,0)</f>
        <v>0</v>
      </c>
      <c r="BH127" s="170">
        <f t="shared" ref="BH127:BH135" si="7">IF(N127="zníž. prenesená",J127,0)</f>
        <v>0</v>
      </c>
      <c r="BI127" s="170">
        <f t="shared" ref="BI127:BI135" si="8">IF(N127="nulová",J127,0)</f>
        <v>0</v>
      </c>
      <c r="BJ127" s="18" t="s">
        <v>88</v>
      </c>
      <c r="BK127" s="170">
        <f t="shared" ref="BK127:BK135" si="9">ROUND(I127*H127,2)</f>
        <v>0</v>
      </c>
      <c r="BL127" s="18" t="s">
        <v>259</v>
      </c>
      <c r="BM127" s="169" t="s">
        <v>3062</v>
      </c>
    </row>
    <row r="128" spans="1:65" s="2" customFormat="1" ht="24.2" customHeight="1">
      <c r="A128" s="33"/>
      <c r="B128" s="156"/>
      <c r="C128" s="157" t="s">
        <v>88</v>
      </c>
      <c r="D128" s="157" t="s">
        <v>176</v>
      </c>
      <c r="E128" s="158" t="s">
        <v>3063</v>
      </c>
      <c r="F128" s="159" t="s">
        <v>3064</v>
      </c>
      <c r="G128" s="160" t="s">
        <v>563</v>
      </c>
      <c r="H128" s="161">
        <v>1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259</v>
      </c>
      <c r="AT128" s="169" t="s">
        <v>176</v>
      </c>
      <c r="AU128" s="169" t="s">
        <v>82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259</v>
      </c>
      <c r="BM128" s="169" t="s">
        <v>3065</v>
      </c>
    </row>
    <row r="129" spans="1:65" s="2" customFormat="1" ht="24.2" customHeight="1">
      <c r="A129" s="33"/>
      <c r="B129" s="156"/>
      <c r="C129" s="195" t="s">
        <v>174</v>
      </c>
      <c r="D129" s="195" t="s">
        <v>186</v>
      </c>
      <c r="E129" s="196" t="s">
        <v>3066</v>
      </c>
      <c r="F129" s="197" t="s">
        <v>3067</v>
      </c>
      <c r="G129" s="198" t="s">
        <v>179</v>
      </c>
      <c r="H129" s="199">
        <v>1</v>
      </c>
      <c r="I129" s="200"/>
      <c r="J129" s="201">
        <f t="shared" si="0"/>
        <v>0</v>
      </c>
      <c r="K129" s="202"/>
      <c r="L129" s="203"/>
      <c r="M129" s="204" t="s">
        <v>1</v>
      </c>
      <c r="N129" s="205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314</v>
      </c>
      <c r="AT129" s="169" t="s">
        <v>186</v>
      </c>
      <c r="AU129" s="169" t="s">
        <v>82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259</v>
      </c>
      <c r="BM129" s="169" t="s">
        <v>3068</v>
      </c>
    </row>
    <row r="130" spans="1:65" s="2" customFormat="1" ht="21.75" customHeight="1">
      <c r="A130" s="33"/>
      <c r="B130" s="156"/>
      <c r="C130" s="157" t="s">
        <v>180</v>
      </c>
      <c r="D130" s="157" t="s">
        <v>176</v>
      </c>
      <c r="E130" s="158" t="s">
        <v>3069</v>
      </c>
      <c r="F130" s="159" t="s">
        <v>3070</v>
      </c>
      <c r="G130" s="160" t="s">
        <v>339</v>
      </c>
      <c r="H130" s="214"/>
      <c r="I130" s="162"/>
      <c r="J130" s="163">
        <f t="shared" si="0"/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259</v>
      </c>
      <c r="AT130" s="169" t="s">
        <v>176</v>
      </c>
      <c r="AU130" s="169" t="s">
        <v>82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259</v>
      </c>
      <c r="BM130" s="169" t="s">
        <v>3071</v>
      </c>
    </row>
    <row r="131" spans="1:65" s="2" customFormat="1" ht="16.5" customHeight="1">
      <c r="A131" s="33"/>
      <c r="B131" s="156"/>
      <c r="C131" s="157" t="s">
        <v>203</v>
      </c>
      <c r="D131" s="157" t="s">
        <v>176</v>
      </c>
      <c r="E131" s="158" t="s">
        <v>3072</v>
      </c>
      <c r="F131" s="159" t="s">
        <v>3073</v>
      </c>
      <c r="G131" s="160" t="s">
        <v>339</v>
      </c>
      <c r="H131" s="214"/>
      <c r="I131" s="162"/>
      <c r="J131" s="163">
        <f t="shared" si="0"/>
        <v>0</v>
      </c>
      <c r="K131" s="164"/>
      <c r="L131" s="34"/>
      <c r="M131" s="165" t="s">
        <v>1</v>
      </c>
      <c r="N131" s="166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259</v>
      </c>
      <c r="AT131" s="169" t="s">
        <v>176</v>
      </c>
      <c r="AU131" s="169" t="s">
        <v>82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259</v>
      </c>
      <c r="BM131" s="169" t="s">
        <v>3074</v>
      </c>
    </row>
    <row r="132" spans="1:65" s="2" customFormat="1" ht="16.5" customHeight="1">
      <c r="A132" s="33"/>
      <c r="B132" s="156"/>
      <c r="C132" s="157" t="s">
        <v>208</v>
      </c>
      <c r="D132" s="157" t="s">
        <v>176</v>
      </c>
      <c r="E132" s="158" t="s">
        <v>3075</v>
      </c>
      <c r="F132" s="159" t="s">
        <v>3076</v>
      </c>
      <c r="G132" s="160" t="s">
        <v>339</v>
      </c>
      <c r="H132" s="214"/>
      <c r="I132" s="162"/>
      <c r="J132" s="163">
        <f t="shared" si="0"/>
        <v>0</v>
      </c>
      <c r="K132" s="164"/>
      <c r="L132" s="34"/>
      <c r="M132" s="165" t="s">
        <v>1</v>
      </c>
      <c r="N132" s="166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259</v>
      </c>
      <c r="AT132" s="169" t="s">
        <v>176</v>
      </c>
      <c r="AU132" s="169" t="s">
        <v>82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259</v>
      </c>
      <c r="BM132" s="169" t="s">
        <v>3077</v>
      </c>
    </row>
    <row r="133" spans="1:65" s="2" customFormat="1" ht="16.5" customHeight="1">
      <c r="A133" s="33"/>
      <c r="B133" s="156"/>
      <c r="C133" s="157" t="s">
        <v>213</v>
      </c>
      <c r="D133" s="157" t="s">
        <v>176</v>
      </c>
      <c r="E133" s="158" t="s">
        <v>3078</v>
      </c>
      <c r="F133" s="159" t="s">
        <v>3079</v>
      </c>
      <c r="G133" s="160" t="s">
        <v>339</v>
      </c>
      <c r="H133" s="214"/>
      <c r="I133" s="162"/>
      <c r="J133" s="163">
        <f t="shared" si="0"/>
        <v>0</v>
      </c>
      <c r="K133" s="164"/>
      <c r="L133" s="34"/>
      <c r="M133" s="165" t="s">
        <v>1</v>
      </c>
      <c r="N133" s="166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259</v>
      </c>
      <c r="AT133" s="169" t="s">
        <v>176</v>
      </c>
      <c r="AU133" s="169" t="s">
        <v>82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259</v>
      </c>
      <c r="BM133" s="169" t="s">
        <v>3080</v>
      </c>
    </row>
    <row r="134" spans="1:65" s="2" customFormat="1" ht="33" customHeight="1">
      <c r="A134" s="33"/>
      <c r="B134" s="156"/>
      <c r="C134" s="157" t="s">
        <v>189</v>
      </c>
      <c r="D134" s="157" t="s">
        <v>176</v>
      </c>
      <c r="E134" s="158" t="s">
        <v>3081</v>
      </c>
      <c r="F134" s="159" t="s">
        <v>3082</v>
      </c>
      <c r="G134" s="160" t="s">
        <v>339</v>
      </c>
      <c r="H134" s="214"/>
      <c r="I134" s="162"/>
      <c r="J134" s="163">
        <f t="shared" si="0"/>
        <v>0</v>
      </c>
      <c r="K134" s="164"/>
      <c r="L134" s="34"/>
      <c r="M134" s="165" t="s">
        <v>1</v>
      </c>
      <c r="N134" s="166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259</v>
      </c>
      <c r="AT134" s="169" t="s">
        <v>176</v>
      </c>
      <c r="AU134" s="169" t="s">
        <v>82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259</v>
      </c>
      <c r="BM134" s="169" t="s">
        <v>3083</v>
      </c>
    </row>
    <row r="135" spans="1:65" s="2" customFormat="1" ht="37.9" customHeight="1">
      <c r="A135" s="33"/>
      <c r="B135" s="156"/>
      <c r="C135" s="157" t="s">
        <v>192</v>
      </c>
      <c r="D135" s="157" t="s">
        <v>176</v>
      </c>
      <c r="E135" s="158" t="s">
        <v>3084</v>
      </c>
      <c r="F135" s="159" t="s">
        <v>3085</v>
      </c>
      <c r="G135" s="160" t="s">
        <v>339</v>
      </c>
      <c r="H135" s="214"/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259</v>
      </c>
      <c r="AT135" s="169" t="s">
        <v>176</v>
      </c>
      <c r="AU135" s="169" t="s">
        <v>82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259</v>
      </c>
      <c r="BM135" s="169" t="s">
        <v>3086</v>
      </c>
    </row>
    <row r="136" spans="1:65" s="12" customFormat="1" ht="22.9" customHeight="1">
      <c r="B136" s="143"/>
      <c r="D136" s="144" t="s">
        <v>74</v>
      </c>
      <c r="E136" s="154" t="s">
        <v>3087</v>
      </c>
      <c r="F136" s="154" t="s">
        <v>3088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SUM(P137:P202)</f>
        <v>0</v>
      </c>
      <c r="Q136" s="149"/>
      <c r="R136" s="150">
        <f>SUM(R137:R202)</f>
        <v>0</v>
      </c>
      <c r="S136" s="149"/>
      <c r="T136" s="151">
        <f>SUM(T137:T202)</f>
        <v>0</v>
      </c>
      <c r="AR136" s="144" t="s">
        <v>88</v>
      </c>
      <c r="AT136" s="152" t="s">
        <v>74</v>
      </c>
      <c r="AU136" s="152" t="s">
        <v>82</v>
      </c>
      <c r="AY136" s="144" t="s">
        <v>173</v>
      </c>
      <c r="BK136" s="153">
        <f>SUM(BK137:BK202)</f>
        <v>0</v>
      </c>
    </row>
    <row r="137" spans="1:65" s="2" customFormat="1" ht="16.5" customHeight="1">
      <c r="A137" s="33"/>
      <c r="B137" s="156"/>
      <c r="C137" s="195" t="s">
        <v>229</v>
      </c>
      <c r="D137" s="195" t="s">
        <v>186</v>
      </c>
      <c r="E137" s="196" t="s">
        <v>3089</v>
      </c>
      <c r="F137" s="197" t="s">
        <v>3090</v>
      </c>
      <c r="G137" s="198" t="s">
        <v>179</v>
      </c>
      <c r="H137" s="199">
        <v>1</v>
      </c>
      <c r="I137" s="200"/>
      <c r="J137" s="201">
        <f>ROUND(I137*H137,2)</f>
        <v>0</v>
      </c>
      <c r="K137" s="202"/>
      <c r="L137" s="203"/>
      <c r="M137" s="204" t="s">
        <v>1</v>
      </c>
      <c r="N137" s="205" t="s">
        <v>41</v>
      </c>
      <c r="O137" s="62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314</v>
      </c>
      <c r="AT137" s="169" t="s">
        <v>186</v>
      </c>
      <c r="AU137" s="169" t="s">
        <v>88</v>
      </c>
      <c r="AY137" s="18" t="s">
        <v>173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88</v>
      </c>
      <c r="BK137" s="170">
        <f>ROUND(I137*H137,2)</f>
        <v>0</v>
      </c>
      <c r="BL137" s="18" t="s">
        <v>259</v>
      </c>
      <c r="BM137" s="169" t="s">
        <v>3091</v>
      </c>
    </row>
    <row r="138" spans="1:65" s="14" customFormat="1" ht="11.25">
      <c r="B138" s="179"/>
      <c r="D138" s="172" t="s">
        <v>182</v>
      </c>
      <c r="E138" s="180" t="s">
        <v>1</v>
      </c>
      <c r="F138" s="181" t="s">
        <v>3092</v>
      </c>
      <c r="H138" s="182">
        <v>1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182</v>
      </c>
      <c r="AU138" s="180" t="s">
        <v>88</v>
      </c>
      <c r="AV138" s="14" t="s">
        <v>88</v>
      </c>
      <c r="AW138" s="14" t="s">
        <v>31</v>
      </c>
      <c r="AX138" s="14" t="s">
        <v>75</v>
      </c>
      <c r="AY138" s="180" t="s">
        <v>173</v>
      </c>
    </row>
    <row r="139" spans="1:65" s="13" customFormat="1" ht="11.25">
      <c r="B139" s="171"/>
      <c r="D139" s="172" t="s">
        <v>182</v>
      </c>
      <c r="E139" s="173" t="s">
        <v>1</v>
      </c>
      <c r="F139" s="174" t="s">
        <v>3093</v>
      </c>
      <c r="H139" s="173" t="s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3" t="s">
        <v>182</v>
      </c>
      <c r="AU139" s="173" t="s">
        <v>88</v>
      </c>
      <c r="AV139" s="13" t="s">
        <v>82</v>
      </c>
      <c r="AW139" s="13" t="s">
        <v>31</v>
      </c>
      <c r="AX139" s="13" t="s">
        <v>75</v>
      </c>
      <c r="AY139" s="173" t="s">
        <v>173</v>
      </c>
    </row>
    <row r="140" spans="1:65" s="13" customFormat="1" ht="11.25">
      <c r="B140" s="171"/>
      <c r="D140" s="172" t="s">
        <v>182</v>
      </c>
      <c r="E140" s="173" t="s">
        <v>1</v>
      </c>
      <c r="F140" s="174" t="s">
        <v>3094</v>
      </c>
      <c r="H140" s="173" t="s">
        <v>1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3" t="s">
        <v>182</v>
      </c>
      <c r="AU140" s="173" t="s">
        <v>88</v>
      </c>
      <c r="AV140" s="13" t="s">
        <v>82</v>
      </c>
      <c r="AW140" s="13" t="s">
        <v>31</v>
      </c>
      <c r="AX140" s="13" t="s">
        <v>75</v>
      </c>
      <c r="AY140" s="173" t="s">
        <v>173</v>
      </c>
    </row>
    <row r="141" spans="1:65" s="13" customFormat="1" ht="11.25">
      <c r="B141" s="171"/>
      <c r="D141" s="172" t="s">
        <v>182</v>
      </c>
      <c r="E141" s="173" t="s">
        <v>1</v>
      </c>
      <c r="F141" s="174" t="s">
        <v>3095</v>
      </c>
      <c r="H141" s="173" t="s">
        <v>1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3" t="s">
        <v>182</v>
      </c>
      <c r="AU141" s="173" t="s">
        <v>88</v>
      </c>
      <c r="AV141" s="13" t="s">
        <v>82</v>
      </c>
      <c r="AW141" s="13" t="s">
        <v>31</v>
      </c>
      <c r="AX141" s="13" t="s">
        <v>75</v>
      </c>
      <c r="AY141" s="173" t="s">
        <v>173</v>
      </c>
    </row>
    <row r="142" spans="1:65" s="13" customFormat="1" ht="11.25">
      <c r="B142" s="171"/>
      <c r="D142" s="172" t="s">
        <v>182</v>
      </c>
      <c r="E142" s="173" t="s">
        <v>1</v>
      </c>
      <c r="F142" s="174" t="s">
        <v>3096</v>
      </c>
      <c r="H142" s="173" t="s">
        <v>1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3" t="s">
        <v>182</v>
      </c>
      <c r="AU142" s="173" t="s">
        <v>88</v>
      </c>
      <c r="AV142" s="13" t="s">
        <v>82</v>
      </c>
      <c r="AW142" s="13" t="s">
        <v>31</v>
      </c>
      <c r="AX142" s="13" t="s">
        <v>75</v>
      </c>
      <c r="AY142" s="173" t="s">
        <v>173</v>
      </c>
    </row>
    <row r="143" spans="1:65" s="13" customFormat="1" ht="22.5">
      <c r="B143" s="171"/>
      <c r="D143" s="172" t="s">
        <v>182</v>
      </c>
      <c r="E143" s="173" t="s">
        <v>1</v>
      </c>
      <c r="F143" s="174" t="s">
        <v>3097</v>
      </c>
      <c r="H143" s="173" t="s">
        <v>1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3" t="s">
        <v>182</v>
      </c>
      <c r="AU143" s="173" t="s">
        <v>88</v>
      </c>
      <c r="AV143" s="13" t="s">
        <v>82</v>
      </c>
      <c r="AW143" s="13" t="s">
        <v>31</v>
      </c>
      <c r="AX143" s="13" t="s">
        <v>75</v>
      </c>
      <c r="AY143" s="173" t="s">
        <v>173</v>
      </c>
    </row>
    <row r="144" spans="1:65" s="13" customFormat="1" ht="11.25">
      <c r="B144" s="171"/>
      <c r="D144" s="172" t="s">
        <v>182</v>
      </c>
      <c r="E144" s="173" t="s">
        <v>1</v>
      </c>
      <c r="F144" s="174" t="s">
        <v>3098</v>
      </c>
      <c r="H144" s="173" t="s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3" t="s">
        <v>182</v>
      </c>
      <c r="AU144" s="173" t="s">
        <v>88</v>
      </c>
      <c r="AV144" s="13" t="s">
        <v>82</v>
      </c>
      <c r="AW144" s="13" t="s">
        <v>31</v>
      </c>
      <c r="AX144" s="13" t="s">
        <v>75</v>
      </c>
      <c r="AY144" s="173" t="s">
        <v>173</v>
      </c>
    </row>
    <row r="145" spans="1:65" s="13" customFormat="1" ht="22.5">
      <c r="B145" s="171"/>
      <c r="D145" s="172" t="s">
        <v>182</v>
      </c>
      <c r="E145" s="173" t="s">
        <v>1</v>
      </c>
      <c r="F145" s="174" t="s">
        <v>3099</v>
      </c>
      <c r="H145" s="173" t="s">
        <v>1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3" t="s">
        <v>182</v>
      </c>
      <c r="AU145" s="173" t="s">
        <v>88</v>
      </c>
      <c r="AV145" s="13" t="s">
        <v>82</v>
      </c>
      <c r="AW145" s="13" t="s">
        <v>31</v>
      </c>
      <c r="AX145" s="13" t="s">
        <v>75</v>
      </c>
      <c r="AY145" s="173" t="s">
        <v>173</v>
      </c>
    </row>
    <row r="146" spans="1:65" s="13" customFormat="1" ht="11.25">
      <c r="B146" s="171"/>
      <c r="D146" s="172" t="s">
        <v>182</v>
      </c>
      <c r="E146" s="173" t="s">
        <v>1</v>
      </c>
      <c r="F146" s="174" t="s">
        <v>3100</v>
      </c>
      <c r="H146" s="173" t="s">
        <v>1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3" t="s">
        <v>182</v>
      </c>
      <c r="AU146" s="173" t="s">
        <v>88</v>
      </c>
      <c r="AV146" s="13" t="s">
        <v>82</v>
      </c>
      <c r="AW146" s="13" t="s">
        <v>31</v>
      </c>
      <c r="AX146" s="13" t="s">
        <v>75</v>
      </c>
      <c r="AY146" s="173" t="s">
        <v>173</v>
      </c>
    </row>
    <row r="147" spans="1:65" s="15" customFormat="1" ht="11.25">
      <c r="B147" s="187"/>
      <c r="D147" s="172" t="s">
        <v>182</v>
      </c>
      <c r="E147" s="188" t="s">
        <v>1</v>
      </c>
      <c r="F147" s="189" t="s">
        <v>185</v>
      </c>
      <c r="H147" s="190">
        <v>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182</v>
      </c>
      <c r="AU147" s="188" t="s">
        <v>88</v>
      </c>
      <c r="AV147" s="15" t="s">
        <v>180</v>
      </c>
      <c r="AW147" s="15" t="s">
        <v>31</v>
      </c>
      <c r="AX147" s="15" t="s">
        <v>82</v>
      </c>
      <c r="AY147" s="188" t="s">
        <v>173</v>
      </c>
    </row>
    <row r="148" spans="1:65" s="2" customFormat="1" ht="37.9" customHeight="1">
      <c r="A148" s="33"/>
      <c r="B148" s="156"/>
      <c r="C148" s="195" t="s">
        <v>237</v>
      </c>
      <c r="D148" s="195" t="s">
        <v>186</v>
      </c>
      <c r="E148" s="196" t="s">
        <v>3101</v>
      </c>
      <c r="F148" s="197" t="s">
        <v>3102</v>
      </c>
      <c r="G148" s="198" t="s">
        <v>179</v>
      </c>
      <c r="H148" s="199">
        <v>1</v>
      </c>
      <c r="I148" s="200"/>
      <c r="J148" s="201">
        <f t="shared" ref="J148:J179" si="10">ROUND(I148*H148,2)</f>
        <v>0</v>
      </c>
      <c r="K148" s="202"/>
      <c r="L148" s="203"/>
      <c r="M148" s="204" t="s">
        <v>1</v>
      </c>
      <c r="N148" s="205" t="s">
        <v>41</v>
      </c>
      <c r="O148" s="62"/>
      <c r="P148" s="167">
        <f t="shared" ref="P148:P179" si="11">O148*H148</f>
        <v>0</v>
      </c>
      <c r="Q148" s="167">
        <v>0</v>
      </c>
      <c r="R148" s="167">
        <f t="shared" ref="R148:R179" si="12">Q148*H148</f>
        <v>0</v>
      </c>
      <c r="S148" s="167">
        <v>0</v>
      </c>
      <c r="T148" s="168">
        <f t="shared" ref="T148:T179" si="1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314</v>
      </c>
      <c r="AT148" s="169" t="s">
        <v>186</v>
      </c>
      <c r="AU148" s="169" t="s">
        <v>88</v>
      </c>
      <c r="AY148" s="18" t="s">
        <v>173</v>
      </c>
      <c r="BE148" s="170">
        <f t="shared" ref="BE148:BE179" si="14">IF(N148="základná",J148,0)</f>
        <v>0</v>
      </c>
      <c r="BF148" s="170">
        <f t="shared" ref="BF148:BF179" si="15">IF(N148="znížená",J148,0)</f>
        <v>0</v>
      </c>
      <c r="BG148" s="170">
        <f t="shared" ref="BG148:BG179" si="16">IF(N148="zákl. prenesená",J148,0)</f>
        <v>0</v>
      </c>
      <c r="BH148" s="170">
        <f t="shared" ref="BH148:BH179" si="17">IF(N148="zníž. prenesená",J148,0)</f>
        <v>0</v>
      </c>
      <c r="BI148" s="170">
        <f t="shared" ref="BI148:BI179" si="18">IF(N148="nulová",J148,0)</f>
        <v>0</v>
      </c>
      <c r="BJ148" s="18" t="s">
        <v>88</v>
      </c>
      <c r="BK148" s="170">
        <f t="shared" ref="BK148:BK179" si="19">ROUND(I148*H148,2)</f>
        <v>0</v>
      </c>
      <c r="BL148" s="18" t="s">
        <v>259</v>
      </c>
      <c r="BM148" s="169" t="s">
        <v>3103</v>
      </c>
    </row>
    <row r="149" spans="1:65" s="2" customFormat="1" ht="37.9" customHeight="1">
      <c r="A149" s="33"/>
      <c r="B149" s="156"/>
      <c r="C149" s="195" t="s">
        <v>241</v>
      </c>
      <c r="D149" s="195" t="s">
        <v>186</v>
      </c>
      <c r="E149" s="196" t="s">
        <v>3104</v>
      </c>
      <c r="F149" s="197" t="s">
        <v>3102</v>
      </c>
      <c r="G149" s="198" t="s">
        <v>179</v>
      </c>
      <c r="H149" s="199">
        <v>1</v>
      </c>
      <c r="I149" s="200"/>
      <c r="J149" s="201">
        <f t="shared" si="10"/>
        <v>0</v>
      </c>
      <c r="K149" s="202"/>
      <c r="L149" s="203"/>
      <c r="M149" s="204" t="s">
        <v>1</v>
      </c>
      <c r="N149" s="205" t="s">
        <v>41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314</v>
      </c>
      <c r="AT149" s="169" t="s">
        <v>186</v>
      </c>
      <c r="AU149" s="169" t="s">
        <v>88</v>
      </c>
      <c r="AY149" s="18" t="s">
        <v>173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88</v>
      </c>
      <c r="BK149" s="170">
        <f t="shared" si="19"/>
        <v>0</v>
      </c>
      <c r="BL149" s="18" t="s">
        <v>259</v>
      </c>
      <c r="BM149" s="169" t="s">
        <v>3105</v>
      </c>
    </row>
    <row r="150" spans="1:65" s="2" customFormat="1" ht="37.9" customHeight="1">
      <c r="A150" s="33"/>
      <c r="B150" s="156"/>
      <c r="C150" s="195" t="s">
        <v>245</v>
      </c>
      <c r="D150" s="195" t="s">
        <v>186</v>
      </c>
      <c r="E150" s="196" t="s">
        <v>3106</v>
      </c>
      <c r="F150" s="197" t="s">
        <v>3107</v>
      </c>
      <c r="G150" s="198" t="s">
        <v>179</v>
      </c>
      <c r="H150" s="199">
        <v>1</v>
      </c>
      <c r="I150" s="200"/>
      <c r="J150" s="201">
        <f t="shared" si="10"/>
        <v>0</v>
      </c>
      <c r="K150" s="202"/>
      <c r="L150" s="203"/>
      <c r="M150" s="204" t="s">
        <v>1</v>
      </c>
      <c r="N150" s="205" t="s">
        <v>41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314</v>
      </c>
      <c r="AT150" s="169" t="s">
        <v>186</v>
      </c>
      <c r="AU150" s="169" t="s">
        <v>88</v>
      </c>
      <c r="AY150" s="18" t="s">
        <v>173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88</v>
      </c>
      <c r="BK150" s="170">
        <f t="shared" si="19"/>
        <v>0</v>
      </c>
      <c r="BL150" s="18" t="s">
        <v>259</v>
      </c>
      <c r="BM150" s="169" t="s">
        <v>3108</v>
      </c>
    </row>
    <row r="151" spans="1:65" s="2" customFormat="1" ht="37.9" customHeight="1">
      <c r="A151" s="33"/>
      <c r="B151" s="156"/>
      <c r="C151" s="195" t="s">
        <v>250</v>
      </c>
      <c r="D151" s="195" t="s">
        <v>186</v>
      </c>
      <c r="E151" s="196" t="s">
        <v>3109</v>
      </c>
      <c r="F151" s="197" t="s">
        <v>3110</v>
      </c>
      <c r="G151" s="198" t="s">
        <v>179</v>
      </c>
      <c r="H151" s="199">
        <v>3</v>
      </c>
      <c r="I151" s="200"/>
      <c r="J151" s="201">
        <f t="shared" si="10"/>
        <v>0</v>
      </c>
      <c r="K151" s="202"/>
      <c r="L151" s="203"/>
      <c r="M151" s="204" t="s">
        <v>1</v>
      </c>
      <c r="N151" s="205" t="s">
        <v>41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314</v>
      </c>
      <c r="AT151" s="169" t="s">
        <v>186</v>
      </c>
      <c r="AU151" s="169" t="s">
        <v>88</v>
      </c>
      <c r="AY151" s="18" t="s">
        <v>173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88</v>
      </c>
      <c r="BK151" s="170">
        <f t="shared" si="19"/>
        <v>0</v>
      </c>
      <c r="BL151" s="18" t="s">
        <v>259</v>
      </c>
      <c r="BM151" s="169" t="s">
        <v>3111</v>
      </c>
    </row>
    <row r="152" spans="1:65" s="2" customFormat="1" ht="21.75" customHeight="1">
      <c r="A152" s="33"/>
      <c r="B152" s="156"/>
      <c r="C152" s="195" t="s">
        <v>255</v>
      </c>
      <c r="D152" s="195" t="s">
        <v>186</v>
      </c>
      <c r="E152" s="196" t="s">
        <v>3112</v>
      </c>
      <c r="F152" s="197" t="s">
        <v>3113</v>
      </c>
      <c r="G152" s="198" t="s">
        <v>3114</v>
      </c>
      <c r="H152" s="199">
        <v>115</v>
      </c>
      <c r="I152" s="200"/>
      <c r="J152" s="201">
        <f t="shared" si="10"/>
        <v>0</v>
      </c>
      <c r="K152" s="202"/>
      <c r="L152" s="203"/>
      <c r="M152" s="204" t="s">
        <v>1</v>
      </c>
      <c r="N152" s="205" t="s">
        <v>41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314</v>
      </c>
      <c r="AT152" s="169" t="s">
        <v>186</v>
      </c>
      <c r="AU152" s="169" t="s">
        <v>88</v>
      </c>
      <c r="AY152" s="18" t="s">
        <v>173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88</v>
      </c>
      <c r="BK152" s="170">
        <f t="shared" si="19"/>
        <v>0</v>
      </c>
      <c r="BL152" s="18" t="s">
        <v>259</v>
      </c>
      <c r="BM152" s="169" t="s">
        <v>3115</v>
      </c>
    </row>
    <row r="153" spans="1:65" s="2" customFormat="1" ht="49.15" customHeight="1">
      <c r="A153" s="33"/>
      <c r="B153" s="156"/>
      <c r="C153" s="195" t="s">
        <v>259</v>
      </c>
      <c r="D153" s="195" t="s">
        <v>186</v>
      </c>
      <c r="E153" s="196" t="s">
        <v>3116</v>
      </c>
      <c r="F153" s="197" t="s">
        <v>3117</v>
      </c>
      <c r="G153" s="198" t="s">
        <v>179</v>
      </c>
      <c r="H153" s="199">
        <v>1</v>
      </c>
      <c r="I153" s="200"/>
      <c r="J153" s="201">
        <f t="shared" si="10"/>
        <v>0</v>
      </c>
      <c r="K153" s="202"/>
      <c r="L153" s="203"/>
      <c r="M153" s="204" t="s">
        <v>1</v>
      </c>
      <c r="N153" s="205" t="s">
        <v>41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314</v>
      </c>
      <c r="AT153" s="169" t="s">
        <v>186</v>
      </c>
      <c r="AU153" s="169" t="s">
        <v>88</v>
      </c>
      <c r="AY153" s="18" t="s">
        <v>173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88</v>
      </c>
      <c r="BK153" s="170">
        <f t="shared" si="19"/>
        <v>0</v>
      </c>
      <c r="BL153" s="18" t="s">
        <v>259</v>
      </c>
      <c r="BM153" s="169" t="s">
        <v>3118</v>
      </c>
    </row>
    <row r="154" spans="1:65" s="2" customFormat="1" ht="44.25" customHeight="1">
      <c r="A154" s="33"/>
      <c r="B154" s="156"/>
      <c r="C154" s="195" t="s">
        <v>264</v>
      </c>
      <c r="D154" s="195" t="s">
        <v>186</v>
      </c>
      <c r="E154" s="196" t="s">
        <v>3119</v>
      </c>
      <c r="F154" s="197" t="s">
        <v>3120</v>
      </c>
      <c r="G154" s="198" t="s">
        <v>179</v>
      </c>
      <c r="H154" s="199">
        <v>1</v>
      </c>
      <c r="I154" s="200"/>
      <c r="J154" s="201">
        <f t="shared" si="10"/>
        <v>0</v>
      </c>
      <c r="K154" s="202"/>
      <c r="L154" s="203"/>
      <c r="M154" s="204" t="s">
        <v>1</v>
      </c>
      <c r="N154" s="205" t="s">
        <v>41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314</v>
      </c>
      <c r="AT154" s="169" t="s">
        <v>186</v>
      </c>
      <c r="AU154" s="169" t="s">
        <v>88</v>
      </c>
      <c r="AY154" s="18" t="s">
        <v>173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88</v>
      </c>
      <c r="BK154" s="170">
        <f t="shared" si="19"/>
        <v>0</v>
      </c>
      <c r="BL154" s="18" t="s">
        <v>259</v>
      </c>
      <c r="BM154" s="169" t="s">
        <v>3121</v>
      </c>
    </row>
    <row r="155" spans="1:65" s="2" customFormat="1" ht="49.15" customHeight="1">
      <c r="A155" s="33"/>
      <c r="B155" s="156"/>
      <c r="C155" s="195" t="s">
        <v>269</v>
      </c>
      <c r="D155" s="195" t="s">
        <v>186</v>
      </c>
      <c r="E155" s="196" t="s">
        <v>3122</v>
      </c>
      <c r="F155" s="197" t="s">
        <v>3117</v>
      </c>
      <c r="G155" s="198" t="s">
        <v>179</v>
      </c>
      <c r="H155" s="199">
        <v>1</v>
      </c>
      <c r="I155" s="200"/>
      <c r="J155" s="201">
        <f t="shared" si="10"/>
        <v>0</v>
      </c>
      <c r="K155" s="202"/>
      <c r="L155" s="203"/>
      <c r="M155" s="204" t="s">
        <v>1</v>
      </c>
      <c r="N155" s="205" t="s">
        <v>41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314</v>
      </c>
      <c r="AT155" s="169" t="s">
        <v>186</v>
      </c>
      <c r="AU155" s="169" t="s">
        <v>88</v>
      </c>
      <c r="AY155" s="18" t="s">
        <v>173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88</v>
      </c>
      <c r="BK155" s="170">
        <f t="shared" si="19"/>
        <v>0</v>
      </c>
      <c r="BL155" s="18" t="s">
        <v>259</v>
      </c>
      <c r="BM155" s="169" t="s">
        <v>3123</v>
      </c>
    </row>
    <row r="156" spans="1:65" s="2" customFormat="1" ht="44.25" customHeight="1">
      <c r="A156" s="33"/>
      <c r="B156" s="156"/>
      <c r="C156" s="195" t="s">
        <v>274</v>
      </c>
      <c r="D156" s="195" t="s">
        <v>186</v>
      </c>
      <c r="E156" s="196" t="s">
        <v>3124</v>
      </c>
      <c r="F156" s="197" t="s">
        <v>3120</v>
      </c>
      <c r="G156" s="198" t="s">
        <v>179</v>
      </c>
      <c r="H156" s="199">
        <v>1</v>
      </c>
      <c r="I156" s="200"/>
      <c r="J156" s="201">
        <f t="shared" si="10"/>
        <v>0</v>
      </c>
      <c r="K156" s="202"/>
      <c r="L156" s="203"/>
      <c r="M156" s="204" t="s">
        <v>1</v>
      </c>
      <c r="N156" s="205" t="s">
        <v>41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314</v>
      </c>
      <c r="AT156" s="169" t="s">
        <v>186</v>
      </c>
      <c r="AU156" s="169" t="s">
        <v>88</v>
      </c>
      <c r="AY156" s="18" t="s">
        <v>173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88</v>
      </c>
      <c r="BK156" s="170">
        <f t="shared" si="19"/>
        <v>0</v>
      </c>
      <c r="BL156" s="18" t="s">
        <v>259</v>
      </c>
      <c r="BM156" s="169" t="s">
        <v>3125</v>
      </c>
    </row>
    <row r="157" spans="1:65" s="2" customFormat="1" ht="49.15" customHeight="1">
      <c r="A157" s="33"/>
      <c r="B157" s="156"/>
      <c r="C157" s="195" t="s">
        <v>7</v>
      </c>
      <c r="D157" s="195" t="s">
        <v>186</v>
      </c>
      <c r="E157" s="196" t="s">
        <v>3126</v>
      </c>
      <c r="F157" s="197" t="s">
        <v>3117</v>
      </c>
      <c r="G157" s="198" t="s">
        <v>179</v>
      </c>
      <c r="H157" s="199">
        <v>1</v>
      </c>
      <c r="I157" s="200"/>
      <c r="J157" s="201">
        <f t="shared" si="10"/>
        <v>0</v>
      </c>
      <c r="K157" s="202"/>
      <c r="L157" s="203"/>
      <c r="M157" s="204" t="s">
        <v>1</v>
      </c>
      <c r="N157" s="205" t="s">
        <v>41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314</v>
      </c>
      <c r="AT157" s="169" t="s">
        <v>186</v>
      </c>
      <c r="AU157" s="169" t="s">
        <v>88</v>
      </c>
      <c r="AY157" s="18" t="s">
        <v>173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88</v>
      </c>
      <c r="BK157" s="170">
        <f t="shared" si="19"/>
        <v>0</v>
      </c>
      <c r="BL157" s="18" t="s">
        <v>259</v>
      </c>
      <c r="BM157" s="169" t="s">
        <v>3127</v>
      </c>
    </row>
    <row r="158" spans="1:65" s="2" customFormat="1" ht="44.25" customHeight="1">
      <c r="A158" s="33"/>
      <c r="B158" s="156"/>
      <c r="C158" s="195" t="s">
        <v>283</v>
      </c>
      <c r="D158" s="195" t="s">
        <v>186</v>
      </c>
      <c r="E158" s="196" t="s">
        <v>3128</v>
      </c>
      <c r="F158" s="197" t="s">
        <v>3129</v>
      </c>
      <c r="G158" s="198" t="s">
        <v>179</v>
      </c>
      <c r="H158" s="199">
        <v>1</v>
      </c>
      <c r="I158" s="200"/>
      <c r="J158" s="201">
        <f t="shared" si="10"/>
        <v>0</v>
      </c>
      <c r="K158" s="202"/>
      <c r="L158" s="203"/>
      <c r="M158" s="204" t="s">
        <v>1</v>
      </c>
      <c r="N158" s="205" t="s">
        <v>41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314</v>
      </c>
      <c r="AT158" s="169" t="s">
        <v>186</v>
      </c>
      <c r="AU158" s="169" t="s">
        <v>88</v>
      </c>
      <c r="AY158" s="18" t="s">
        <v>173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88</v>
      </c>
      <c r="BK158" s="170">
        <f t="shared" si="19"/>
        <v>0</v>
      </c>
      <c r="BL158" s="18" t="s">
        <v>259</v>
      </c>
      <c r="BM158" s="169" t="s">
        <v>3130</v>
      </c>
    </row>
    <row r="159" spans="1:65" s="2" customFormat="1" ht="49.15" customHeight="1">
      <c r="A159" s="33"/>
      <c r="B159" s="156"/>
      <c r="C159" s="195" t="s">
        <v>291</v>
      </c>
      <c r="D159" s="195" t="s">
        <v>186</v>
      </c>
      <c r="E159" s="196" t="s">
        <v>3131</v>
      </c>
      <c r="F159" s="197" t="s">
        <v>3132</v>
      </c>
      <c r="G159" s="198" t="s">
        <v>179</v>
      </c>
      <c r="H159" s="199">
        <v>1</v>
      </c>
      <c r="I159" s="200"/>
      <c r="J159" s="201">
        <f t="shared" si="10"/>
        <v>0</v>
      </c>
      <c r="K159" s="202"/>
      <c r="L159" s="203"/>
      <c r="M159" s="204" t="s">
        <v>1</v>
      </c>
      <c r="N159" s="205" t="s">
        <v>41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314</v>
      </c>
      <c r="AT159" s="169" t="s">
        <v>186</v>
      </c>
      <c r="AU159" s="169" t="s">
        <v>88</v>
      </c>
      <c r="AY159" s="18" t="s">
        <v>173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88</v>
      </c>
      <c r="BK159" s="170">
        <f t="shared" si="19"/>
        <v>0</v>
      </c>
      <c r="BL159" s="18" t="s">
        <v>259</v>
      </c>
      <c r="BM159" s="169" t="s">
        <v>3133</v>
      </c>
    </row>
    <row r="160" spans="1:65" s="2" customFormat="1" ht="49.15" customHeight="1">
      <c r="A160" s="33"/>
      <c r="B160" s="156"/>
      <c r="C160" s="195" t="s">
        <v>302</v>
      </c>
      <c r="D160" s="195" t="s">
        <v>186</v>
      </c>
      <c r="E160" s="196" t="s">
        <v>3134</v>
      </c>
      <c r="F160" s="197" t="s">
        <v>3135</v>
      </c>
      <c r="G160" s="198" t="s">
        <v>179</v>
      </c>
      <c r="H160" s="199">
        <v>1</v>
      </c>
      <c r="I160" s="200"/>
      <c r="J160" s="201">
        <f t="shared" si="10"/>
        <v>0</v>
      </c>
      <c r="K160" s="202"/>
      <c r="L160" s="203"/>
      <c r="M160" s="204" t="s">
        <v>1</v>
      </c>
      <c r="N160" s="205" t="s">
        <v>41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314</v>
      </c>
      <c r="AT160" s="169" t="s">
        <v>186</v>
      </c>
      <c r="AU160" s="169" t="s">
        <v>88</v>
      </c>
      <c r="AY160" s="18" t="s">
        <v>173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88</v>
      </c>
      <c r="BK160" s="170">
        <f t="shared" si="19"/>
        <v>0</v>
      </c>
      <c r="BL160" s="18" t="s">
        <v>259</v>
      </c>
      <c r="BM160" s="169" t="s">
        <v>3136</v>
      </c>
    </row>
    <row r="161" spans="1:65" s="2" customFormat="1" ht="55.5" customHeight="1">
      <c r="A161" s="33"/>
      <c r="B161" s="156"/>
      <c r="C161" s="195" t="s">
        <v>306</v>
      </c>
      <c r="D161" s="195" t="s">
        <v>186</v>
      </c>
      <c r="E161" s="196" t="s">
        <v>3137</v>
      </c>
      <c r="F161" s="197" t="s">
        <v>3138</v>
      </c>
      <c r="G161" s="198" t="s">
        <v>179</v>
      </c>
      <c r="H161" s="199">
        <v>12</v>
      </c>
      <c r="I161" s="200"/>
      <c r="J161" s="201">
        <f t="shared" si="10"/>
        <v>0</v>
      </c>
      <c r="K161" s="202"/>
      <c r="L161" s="203"/>
      <c r="M161" s="204" t="s">
        <v>1</v>
      </c>
      <c r="N161" s="205" t="s">
        <v>41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314</v>
      </c>
      <c r="AT161" s="169" t="s">
        <v>186</v>
      </c>
      <c r="AU161" s="169" t="s">
        <v>88</v>
      </c>
      <c r="AY161" s="18" t="s">
        <v>173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88</v>
      </c>
      <c r="BK161" s="170">
        <f t="shared" si="19"/>
        <v>0</v>
      </c>
      <c r="BL161" s="18" t="s">
        <v>259</v>
      </c>
      <c r="BM161" s="169" t="s">
        <v>3139</v>
      </c>
    </row>
    <row r="162" spans="1:65" s="2" customFormat="1" ht="55.5" customHeight="1">
      <c r="A162" s="33"/>
      <c r="B162" s="156"/>
      <c r="C162" s="195" t="s">
        <v>311</v>
      </c>
      <c r="D162" s="195" t="s">
        <v>186</v>
      </c>
      <c r="E162" s="196" t="s">
        <v>3140</v>
      </c>
      <c r="F162" s="197" t="s">
        <v>3141</v>
      </c>
      <c r="G162" s="198" t="s">
        <v>179</v>
      </c>
      <c r="H162" s="199">
        <v>6</v>
      </c>
      <c r="I162" s="200"/>
      <c r="J162" s="201">
        <f t="shared" si="10"/>
        <v>0</v>
      </c>
      <c r="K162" s="202"/>
      <c r="L162" s="203"/>
      <c r="M162" s="204" t="s">
        <v>1</v>
      </c>
      <c r="N162" s="205" t="s">
        <v>41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314</v>
      </c>
      <c r="AT162" s="169" t="s">
        <v>186</v>
      </c>
      <c r="AU162" s="169" t="s">
        <v>88</v>
      </c>
      <c r="AY162" s="18" t="s">
        <v>173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88</v>
      </c>
      <c r="BK162" s="170">
        <f t="shared" si="19"/>
        <v>0</v>
      </c>
      <c r="BL162" s="18" t="s">
        <v>259</v>
      </c>
      <c r="BM162" s="169" t="s">
        <v>3142</v>
      </c>
    </row>
    <row r="163" spans="1:65" s="2" customFormat="1" ht="55.5" customHeight="1">
      <c r="A163" s="33"/>
      <c r="B163" s="156"/>
      <c r="C163" s="195" t="s">
        <v>327</v>
      </c>
      <c r="D163" s="195" t="s">
        <v>186</v>
      </c>
      <c r="E163" s="196" t="s">
        <v>3143</v>
      </c>
      <c r="F163" s="197" t="s">
        <v>3144</v>
      </c>
      <c r="G163" s="198" t="s">
        <v>179</v>
      </c>
      <c r="H163" s="199">
        <v>48</v>
      </c>
      <c r="I163" s="200"/>
      <c r="J163" s="201">
        <f t="shared" si="10"/>
        <v>0</v>
      </c>
      <c r="K163" s="202"/>
      <c r="L163" s="203"/>
      <c r="M163" s="204" t="s">
        <v>1</v>
      </c>
      <c r="N163" s="205" t="s">
        <v>41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314</v>
      </c>
      <c r="AT163" s="169" t="s">
        <v>186</v>
      </c>
      <c r="AU163" s="169" t="s">
        <v>88</v>
      </c>
      <c r="AY163" s="18" t="s">
        <v>173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88</v>
      </c>
      <c r="BK163" s="170">
        <f t="shared" si="19"/>
        <v>0</v>
      </c>
      <c r="BL163" s="18" t="s">
        <v>259</v>
      </c>
      <c r="BM163" s="169" t="s">
        <v>3145</v>
      </c>
    </row>
    <row r="164" spans="1:65" s="2" customFormat="1" ht="55.5" customHeight="1">
      <c r="A164" s="33"/>
      <c r="B164" s="156"/>
      <c r="C164" s="195" t="s">
        <v>332</v>
      </c>
      <c r="D164" s="195" t="s">
        <v>186</v>
      </c>
      <c r="E164" s="196" t="s">
        <v>3146</v>
      </c>
      <c r="F164" s="197" t="s">
        <v>3147</v>
      </c>
      <c r="G164" s="198" t="s">
        <v>179</v>
      </c>
      <c r="H164" s="199">
        <v>24</v>
      </c>
      <c r="I164" s="200"/>
      <c r="J164" s="201">
        <f t="shared" si="10"/>
        <v>0</v>
      </c>
      <c r="K164" s="202"/>
      <c r="L164" s="203"/>
      <c r="M164" s="204" t="s">
        <v>1</v>
      </c>
      <c r="N164" s="205" t="s">
        <v>41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314</v>
      </c>
      <c r="AT164" s="169" t="s">
        <v>186</v>
      </c>
      <c r="AU164" s="169" t="s">
        <v>88</v>
      </c>
      <c r="AY164" s="18" t="s">
        <v>173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88</v>
      </c>
      <c r="BK164" s="170">
        <f t="shared" si="19"/>
        <v>0</v>
      </c>
      <c r="BL164" s="18" t="s">
        <v>259</v>
      </c>
      <c r="BM164" s="169" t="s">
        <v>3148</v>
      </c>
    </row>
    <row r="165" spans="1:65" s="2" customFormat="1" ht="55.5" customHeight="1">
      <c r="A165" s="33"/>
      <c r="B165" s="156"/>
      <c r="C165" s="195" t="s">
        <v>336</v>
      </c>
      <c r="D165" s="195" t="s">
        <v>186</v>
      </c>
      <c r="E165" s="196" t="s">
        <v>3149</v>
      </c>
      <c r="F165" s="197" t="s">
        <v>3150</v>
      </c>
      <c r="G165" s="198" t="s">
        <v>179</v>
      </c>
      <c r="H165" s="199">
        <v>8</v>
      </c>
      <c r="I165" s="200"/>
      <c r="J165" s="201">
        <f t="shared" si="10"/>
        <v>0</v>
      </c>
      <c r="K165" s="202"/>
      <c r="L165" s="203"/>
      <c r="M165" s="204" t="s">
        <v>1</v>
      </c>
      <c r="N165" s="205" t="s">
        <v>41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314</v>
      </c>
      <c r="AT165" s="169" t="s">
        <v>186</v>
      </c>
      <c r="AU165" s="169" t="s">
        <v>88</v>
      </c>
      <c r="AY165" s="18" t="s">
        <v>173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88</v>
      </c>
      <c r="BK165" s="170">
        <f t="shared" si="19"/>
        <v>0</v>
      </c>
      <c r="BL165" s="18" t="s">
        <v>259</v>
      </c>
      <c r="BM165" s="169" t="s">
        <v>3151</v>
      </c>
    </row>
    <row r="166" spans="1:65" s="2" customFormat="1" ht="37.9" customHeight="1">
      <c r="A166" s="33"/>
      <c r="B166" s="156"/>
      <c r="C166" s="195" t="s">
        <v>343</v>
      </c>
      <c r="D166" s="195" t="s">
        <v>186</v>
      </c>
      <c r="E166" s="196" t="s">
        <v>3152</v>
      </c>
      <c r="F166" s="197" t="s">
        <v>3153</v>
      </c>
      <c r="G166" s="198" t="s">
        <v>179</v>
      </c>
      <c r="H166" s="199">
        <v>4</v>
      </c>
      <c r="I166" s="200"/>
      <c r="J166" s="201">
        <f t="shared" si="10"/>
        <v>0</v>
      </c>
      <c r="K166" s="202"/>
      <c r="L166" s="203"/>
      <c r="M166" s="204" t="s">
        <v>1</v>
      </c>
      <c r="N166" s="205" t="s">
        <v>41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314</v>
      </c>
      <c r="AT166" s="169" t="s">
        <v>186</v>
      </c>
      <c r="AU166" s="169" t="s">
        <v>88</v>
      </c>
      <c r="AY166" s="18" t="s">
        <v>173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88</v>
      </c>
      <c r="BK166" s="170">
        <f t="shared" si="19"/>
        <v>0</v>
      </c>
      <c r="BL166" s="18" t="s">
        <v>259</v>
      </c>
      <c r="BM166" s="169" t="s">
        <v>3154</v>
      </c>
    </row>
    <row r="167" spans="1:65" s="2" customFormat="1" ht="37.9" customHeight="1">
      <c r="A167" s="33"/>
      <c r="B167" s="156"/>
      <c r="C167" s="195" t="s">
        <v>350</v>
      </c>
      <c r="D167" s="195" t="s">
        <v>186</v>
      </c>
      <c r="E167" s="196" t="s">
        <v>3155</v>
      </c>
      <c r="F167" s="197" t="s">
        <v>3156</v>
      </c>
      <c r="G167" s="198" t="s">
        <v>179</v>
      </c>
      <c r="H167" s="199">
        <v>8</v>
      </c>
      <c r="I167" s="200"/>
      <c r="J167" s="201">
        <f t="shared" si="10"/>
        <v>0</v>
      </c>
      <c r="K167" s="202"/>
      <c r="L167" s="203"/>
      <c r="M167" s="204" t="s">
        <v>1</v>
      </c>
      <c r="N167" s="205" t="s">
        <v>41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314</v>
      </c>
      <c r="AT167" s="169" t="s">
        <v>186</v>
      </c>
      <c r="AU167" s="169" t="s">
        <v>88</v>
      </c>
      <c r="AY167" s="18" t="s">
        <v>173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88</v>
      </c>
      <c r="BK167" s="170">
        <f t="shared" si="19"/>
        <v>0</v>
      </c>
      <c r="BL167" s="18" t="s">
        <v>259</v>
      </c>
      <c r="BM167" s="169" t="s">
        <v>3157</v>
      </c>
    </row>
    <row r="168" spans="1:65" s="2" customFormat="1" ht="44.25" customHeight="1">
      <c r="A168" s="33"/>
      <c r="B168" s="156"/>
      <c r="C168" s="195" t="s">
        <v>355</v>
      </c>
      <c r="D168" s="195" t="s">
        <v>186</v>
      </c>
      <c r="E168" s="196" t="s">
        <v>3158</v>
      </c>
      <c r="F168" s="197" t="s">
        <v>3159</v>
      </c>
      <c r="G168" s="198" t="s">
        <v>179</v>
      </c>
      <c r="H168" s="199">
        <v>4</v>
      </c>
      <c r="I168" s="200"/>
      <c r="J168" s="201">
        <f t="shared" si="10"/>
        <v>0</v>
      </c>
      <c r="K168" s="202"/>
      <c r="L168" s="203"/>
      <c r="M168" s="204" t="s">
        <v>1</v>
      </c>
      <c r="N168" s="205" t="s">
        <v>41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314</v>
      </c>
      <c r="AT168" s="169" t="s">
        <v>186</v>
      </c>
      <c r="AU168" s="169" t="s">
        <v>88</v>
      </c>
      <c r="AY168" s="18" t="s">
        <v>173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88</v>
      </c>
      <c r="BK168" s="170">
        <f t="shared" si="19"/>
        <v>0</v>
      </c>
      <c r="BL168" s="18" t="s">
        <v>259</v>
      </c>
      <c r="BM168" s="169" t="s">
        <v>3160</v>
      </c>
    </row>
    <row r="169" spans="1:65" s="2" customFormat="1" ht="44.25" customHeight="1">
      <c r="A169" s="33"/>
      <c r="B169" s="156"/>
      <c r="C169" s="195" t="s">
        <v>314</v>
      </c>
      <c r="D169" s="195" t="s">
        <v>186</v>
      </c>
      <c r="E169" s="196" t="s">
        <v>3161</v>
      </c>
      <c r="F169" s="197" t="s">
        <v>3162</v>
      </c>
      <c r="G169" s="198" t="s">
        <v>179</v>
      </c>
      <c r="H169" s="199">
        <v>3</v>
      </c>
      <c r="I169" s="200"/>
      <c r="J169" s="201">
        <f t="shared" si="10"/>
        <v>0</v>
      </c>
      <c r="K169" s="202"/>
      <c r="L169" s="203"/>
      <c r="M169" s="204" t="s">
        <v>1</v>
      </c>
      <c r="N169" s="205" t="s">
        <v>41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314</v>
      </c>
      <c r="AT169" s="169" t="s">
        <v>186</v>
      </c>
      <c r="AU169" s="169" t="s">
        <v>88</v>
      </c>
      <c r="AY169" s="18" t="s">
        <v>173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88</v>
      </c>
      <c r="BK169" s="170">
        <f t="shared" si="19"/>
        <v>0</v>
      </c>
      <c r="BL169" s="18" t="s">
        <v>259</v>
      </c>
      <c r="BM169" s="169" t="s">
        <v>3163</v>
      </c>
    </row>
    <row r="170" spans="1:65" s="2" customFormat="1" ht="37.9" customHeight="1">
      <c r="A170" s="33"/>
      <c r="B170" s="156"/>
      <c r="C170" s="195" t="s">
        <v>363</v>
      </c>
      <c r="D170" s="195" t="s">
        <v>186</v>
      </c>
      <c r="E170" s="196" t="s">
        <v>3164</v>
      </c>
      <c r="F170" s="197" t="s">
        <v>3165</v>
      </c>
      <c r="G170" s="198" t="s">
        <v>179</v>
      </c>
      <c r="H170" s="199">
        <v>2</v>
      </c>
      <c r="I170" s="200"/>
      <c r="J170" s="201">
        <f t="shared" si="10"/>
        <v>0</v>
      </c>
      <c r="K170" s="202"/>
      <c r="L170" s="203"/>
      <c r="M170" s="204" t="s">
        <v>1</v>
      </c>
      <c r="N170" s="205" t="s">
        <v>41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314</v>
      </c>
      <c r="AT170" s="169" t="s">
        <v>186</v>
      </c>
      <c r="AU170" s="169" t="s">
        <v>88</v>
      </c>
      <c r="AY170" s="18" t="s">
        <v>173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88</v>
      </c>
      <c r="BK170" s="170">
        <f t="shared" si="19"/>
        <v>0</v>
      </c>
      <c r="BL170" s="18" t="s">
        <v>259</v>
      </c>
      <c r="BM170" s="169" t="s">
        <v>3166</v>
      </c>
    </row>
    <row r="171" spans="1:65" s="2" customFormat="1" ht="44.25" customHeight="1">
      <c r="A171" s="33"/>
      <c r="B171" s="156"/>
      <c r="C171" s="195" t="s">
        <v>368</v>
      </c>
      <c r="D171" s="195" t="s">
        <v>186</v>
      </c>
      <c r="E171" s="196" t="s">
        <v>3167</v>
      </c>
      <c r="F171" s="197" t="s">
        <v>3168</v>
      </c>
      <c r="G171" s="198" t="s">
        <v>179</v>
      </c>
      <c r="H171" s="199">
        <v>4</v>
      </c>
      <c r="I171" s="200"/>
      <c r="J171" s="201">
        <f t="shared" si="10"/>
        <v>0</v>
      </c>
      <c r="K171" s="202"/>
      <c r="L171" s="203"/>
      <c r="M171" s="204" t="s">
        <v>1</v>
      </c>
      <c r="N171" s="205" t="s">
        <v>41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314</v>
      </c>
      <c r="AT171" s="169" t="s">
        <v>186</v>
      </c>
      <c r="AU171" s="169" t="s">
        <v>88</v>
      </c>
      <c r="AY171" s="18" t="s">
        <v>173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88</v>
      </c>
      <c r="BK171" s="170">
        <f t="shared" si="19"/>
        <v>0</v>
      </c>
      <c r="BL171" s="18" t="s">
        <v>259</v>
      </c>
      <c r="BM171" s="169" t="s">
        <v>3169</v>
      </c>
    </row>
    <row r="172" spans="1:65" s="2" customFormat="1" ht="44.25" customHeight="1">
      <c r="A172" s="33"/>
      <c r="B172" s="156"/>
      <c r="C172" s="195" t="s">
        <v>374</v>
      </c>
      <c r="D172" s="195" t="s">
        <v>186</v>
      </c>
      <c r="E172" s="196" t="s">
        <v>3170</v>
      </c>
      <c r="F172" s="197" t="s">
        <v>3171</v>
      </c>
      <c r="G172" s="198" t="s">
        <v>179</v>
      </c>
      <c r="H172" s="199">
        <v>4</v>
      </c>
      <c r="I172" s="200"/>
      <c r="J172" s="201">
        <f t="shared" si="10"/>
        <v>0</v>
      </c>
      <c r="K172" s="202"/>
      <c r="L172" s="203"/>
      <c r="M172" s="204" t="s">
        <v>1</v>
      </c>
      <c r="N172" s="205" t="s">
        <v>41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314</v>
      </c>
      <c r="AT172" s="169" t="s">
        <v>186</v>
      </c>
      <c r="AU172" s="169" t="s">
        <v>88</v>
      </c>
      <c r="AY172" s="18" t="s">
        <v>173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88</v>
      </c>
      <c r="BK172" s="170">
        <f t="shared" si="19"/>
        <v>0</v>
      </c>
      <c r="BL172" s="18" t="s">
        <v>259</v>
      </c>
      <c r="BM172" s="169" t="s">
        <v>3172</v>
      </c>
    </row>
    <row r="173" spans="1:65" s="2" customFormat="1" ht="24.2" customHeight="1">
      <c r="A173" s="33"/>
      <c r="B173" s="156"/>
      <c r="C173" s="195" t="s">
        <v>381</v>
      </c>
      <c r="D173" s="195" t="s">
        <v>186</v>
      </c>
      <c r="E173" s="196" t="s">
        <v>3173</v>
      </c>
      <c r="F173" s="197" t="s">
        <v>3174</v>
      </c>
      <c r="G173" s="198" t="s">
        <v>179</v>
      </c>
      <c r="H173" s="199">
        <v>1</v>
      </c>
      <c r="I173" s="200"/>
      <c r="J173" s="201">
        <f t="shared" si="10"/>
        <v>0</v>
      </c>
      <c r="K173" s="202"/>
      <c r="L173" s="203"/>
      <c r="M173" s="204" t="s">
        <v>1</v>
      </c>
      <c r="N173" s="205" t="s">
        <v>41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314</v>
      </c>
      <c r="AT173" s="169" t="s">
        <v>186</v>
      </c>
      <c r="AU173" s="169" t="s">
        <v>88</v>
      </c>
      <c r="AY173" s="18" t="s">
        <v>173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88</v>
      </c>
      <c r="BK173" s="170">
        <f t="shared" si="19"/>
        <v>0</v>
      </c>
      <c r="BL173" s="18" t="s">
        <v>259</v>
      </c>
      <c r="BM173" s="169" t="s">
        <v>3175</v>
      </c>
    </row>
    <row r="174" spans="1:65" s="2" customFormat="1" ht="24.2" customHeight="1">
      <c r="A174" s="33"/>
      <c r="B174" s="156"/>
      <c r="C174" s="195" t="s">
        <v>387</v>
      </c>
      <c r="D174" s="195" t="s">
        <v>186</v>
      </c>
      <c r="E174" s="196" t="s">
        <v>3176</v>
      </c>
      <c r="F174" s="197" t="s">
        <v>3177</v>
      </c>
      <c r="G174" s="198" t="s">
        <v>179</v>
      </c>
      <c r="H174" s="199">
        <v>2</v>
      </c>
      <c r="I174" s="200"/>
      <c r="J174" s="201">
        <f t="shared" si="10"/>
        <v>0</v>
      </c>
      <c r="K174" s="202"/>
      <c r="L174" s="203"/>
      <c r="M174" s="204" t="s">
        <v>1</v>
      </c>
      <c r="N174" s="205" t="s">
        <v>41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314</v>
      </c>
      <c r="AT174" s="169" t="s">
        <v>186</v>
      </c>
      <c r="AU174" s="169" t="s">
        <v>88</v>
      </c>
      <c r="AY174" s="18" t="s">
        <v>173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88</v>
      </c>
      <c r="BK174" s="170">
        <f t="shared" si="19"/>
        <v>0</v>
      </c>
      <c r="BL174" s="18" t="s">
        <v>259</v>
      </c>
      <c r="BM174" s="169" t="s">
        <v>3178</v>
      </c>
    </row>
    <row r="175" spans="1:65" s="2" customFormat="1" ht="24.2" customHeight="1">
      <c r="A175" s="33"/>
      <c r="B175" s="156"/>
      <c r="C175" s="195" t="s">
        <v>392</v>
      </c>
      <c r="D175" s="195" t="s">
        <v>186</v>
      </c>
      <c r="E175" s="196" t="s">
        <v>3179</v>
      </c>
      <c r="F175" s="197" t="s">
        <v>3180</v>
      </c>
      <c r="G175" s="198" t="s">
        <v>179</v>
      </c>
      <c r="H175" s="199">
        <v>2</v>
      </c>
      <c r="I175" s="200"/>
      <c r="J175" s="201">
        <f t="shared" si="10"/>
        <v>0</v>
      </c>
      <c r="K175" s="202"/>
      <c r="L175" s="203"/>
      <c r="M175" s="204" t="s">
        <v>1</v>
      </c>
      <c r="N175" s="205" t="s">
        <v>41</v>
      </c>
      <c r="O175" s="62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314</v>
      </c>
      <c r="AT175" s="169" t="s">
        <v>186</v>
      </c>
      <c r="AU175" s="169" t="s">
        <v>88</v>
      </c>
      <c r="AY175" s="18" t="s">
        <v>173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8" t="s">
        <v>88</v>
      </c>
      <c r="BK175" s="170">
        <f t="shared" si="19"/>
        <v>0</v>
      </c>
      <c r="BL175" s="18" t="s">
        <v>259</v>
      </c>
      <c r="BM175" s="169" t="s">
        <v>3181</v>
      </c>
    </row>
    <row r="176" spans="1:65" s="2" customFormat="1" ht="24.2" customHeight="1">
      <c r="A176" s="33"/>
      <c r="B176" s="156"/>
      <c r="C176" s="195" t="s">
        <v>397</v>
      </c>
      <c r="D176" s="195" t="s">
        <v>186</v>
      </c>
      <c r="E176" s="196" t="s">
        <v>3182</v>
      </c>
      <c r="F176" s="197" t="s">
        <v>3183</v>
      </c>
      <c r="G176" s="198" t="s">
        <v>179</v>
      </c>
      <c r="H176" s="199">
        <v>1</v>
      </c>
      <c r="I176" s="200"/>
      <c r="J176" s="201">
        <f t="shared" si="10"/>
        <v>0</v>
      </c>
      <c r="K176" s="202"/>
      <c r="L176" s="203"/>
      <c r="M176" s="204" t="s">
        <v>1</v>
      </c>
      <c r="N176" s="205" t="s">
        <v>41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314</v>
      </c>
      <c r="AT176" s="169" t="s">
        <v>186</v>
      </c>
      <c r="AU176" s="169" t="s">
        <v>88</v>
      </c>
      <c r="AY176" s="18" t="s">
        <v>173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88</v>
      </c>
      <c r="BK176" s="170">
        <f t="shared" si="19"/>
        <v>0</v>
      </c>
      <c r="BL176" s="18" t="s">
        <v>259</v>
      </c>
      <c r="BM176" s="169" t="s">
        <v>3184</v>
      </c>
    </row>
    <row r="177" spans="1:65" s="2" customFormat="1" ht="24.2" customHeight="1">
      <c r="A177" s="33"/>
      <c r="B177" s="156"/>
      <c r="C177" s="195" t="s">
        <v>403</v>
      </c>
      <c r="D177" s="195" t="s">
        <v>186</v>
      </c>
      <c r="E177" s="196" t="s">
        <v>3185</v>
      </c>
      <c r="F177" s="197" t="s">
        <v>3186</v>
      </c>
      <c r="G177" s="198" t="s">
        <v>179</v>
      </c>
      <c r="H177" s="199">
        <v>1</v>
      </c>
      <c r="I177" s="200"/>
      <c r="J177" s="201">
        <f t="shared" si="10"/>
        <v>0</v>
      </c>
      <c r="K177" s="202"/>
      <c r="L177" s="203"/>
      <c r="M177" s="204" t="s">
        <v>1</v>
      </c>
      <c r="N177" s="205" t="s">
        <v>41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314</v>
      </c>
      <c r="AT177" s="169" t="s">
        <v>186</v>
      </c>
      <c r="AU177" s="169" t="s">
        <v>88</v>
      </c>
      <c r="AY177" s="18" t="s">
        <v>173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88</v>
      </c>
      <c r="BK177" s="170">
        <f t="shared" si="19"/>
        <v>0</v>
      </c>
      <c r="BL177" s="18" t="s">
        <v>259</v>
      </c>
      <c r="BM177" s="169" t="s">
        <v>3187</v>
      </c>
    </row>
    <row r="178" spans="1:65" s="2" customFormat="1" ht="24.2" customHeight="1">
      <c r="A178" s="33"/>
      <c r="B178" s="156"/>
      <c r="C178" s="195" t="s">
        <v>409</v>
      </c>
      <c r="D178" s="195" t="s">
        <v>186</v>
      </c>
      <c r="E178" s="196" t="s">
        <v>3188</v>
      </c>
      <c r="F178" s="197" t="s">
        <v>3189</v>
      </c>
      <c r="G178" s="198" t="s">
        <v>179</v>
      </c>
      <c r="H178" s="199">
        <v>2</v>
      </c>
      <c r="I178" s="200"/>
      <c r="J178" s="201">
        <f t="shared" si="10"/>
        <v>0</v>
      </c>
      <c r="K178" s="202"/>
      <c r="L178" s="203"/>
      <c r="M178" s="204" t="s">
        <v>1</v>
      </c>
      <c r="N178" s="205" t="s">
        <v>41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314</v>
      </c>
      <c r="AT178" s="169" t="s">
        <v>186</v>
      </c>
      <c r="AU178" s="169" t="s">
        <v>88</v>
      </c>
      <c r="AY178" s="18" t="s">
        <v>173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88</v>
      </c>
      <c r="BK178" s="170">
        <f t="shared" si="19"/>
        <v>0</v>
      </c>
      <c r="BL178" s="18" t="s">
        <v>259</v>
      </c>
      <c r="BM178" s="169" t="s">
        <v>3190</v>
      </c>
    </row>
    <row r="179" spans="1:65" s="2" customFormat="1" ht="37.9" customHeight="1">
      <c r="A179" s="33"/>
      <c r="B179" s="156"/>
      <c r="C179" s="195" t="s">
        <v>413</v>
      </c>
      <c r="D179" s="195" t="s">
        <v>186</v>
      </c>
      <c r="E179" s="196" t="s">
        <v>3191</v>
      </c>
      <c r="F179" s="197" t="s">
        <v>3165</v>
      </c>
      <c r="G179" s="198" t="s">
        <v>179</v>
      </c>
      <c r="H179" s="199">
        <v>2</v>
      </c>
      <c r="I179" s="200"/>
      <c r="J179" s="201">
        <f t="shared" si="10"/>
        <v>0</v>
      </c>
      <c r="K179" s="202"/>
      <c r="L179" s="203"/>
      <c r="M179" s="204" t="s">
        <v>1</v>
      </c>
      <c r="N179" s="205" t="s">
        <v>41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314</v>
      </c>
      <c r="AT179" s="169" t="s">
        <v>186</v>
      </c>
      <c r="AU179" s="169" t="s">
        <v>88</v>
      </c>
      <c r="AY179" s="18" t="s">
        <v>173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88</v>
      </c>
      <c r="BK179" s="170">
        <f t="shared" si="19"/>
        <v>0</v>
      </c>
      <c r="BL179" s="18" t="s">
        <v>259</v>
      </c>
      <c r="BM179" s="169" t="s">
        <v>3192</v>
      </c>
    </row>
    <row r="180" spans="1:65" s="2" customFormat="1" ht="55.5" customHeight="1">
      <c r="A180" s="33"/>
      <c r="B180" s="156"/>
      <c r="C180" s="195" t="s">
        <v>418</v>
      </c>
      <c r="D180" s="195" t="s">
        <v>186</v>
      </c>
      <c r="E180" s="196" t="s">
        <v>3193</v>
      </c>
      <c r="F180" s="197" t="s">
        <v>3194</v>
      </c>
      <c r="G180" s="198" t="s">
        <v>179</v>
      </c>
      <c r="H180" s="199">
        <v>1</v>
      </c>
      <c r="I180" s="200"/>
      <c r="J180" s="201">
        <f t="shared" ref="J180:J211" si="20">ROUND(I180*H180,2)</f>
        <v>0</v>
      </c>
      <c r="K180" s="202"/>
      <c r="L180" s="203"/>
      <c r="M180" s="204" t="s">
        <v>1</v>
      </c>
      <c r="N180" s="205" t="s">
        <v>41</v>
      </c>
      <c r="O180" s="62"/>
      <c r="P180" s="167">
        <f t="shared" ref="P180:P211" si="21">O180*H180</f>
        <v>0</v>
      </c>
      <c r="Q180" s="167">
        <v>0</v>
      </c>
      <c r="R180" s="167">
        <f t="shared" ref="R180:R211" si="22">Q180*H180</f>
        <v>0</v>
      </c>
      <c r="S180" s="167">
        <v>0</v>
      </c>
      <c r="T180" s="168">
        <f t="shared" ref="T180:T211" si="23"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314</v>
      </c>
      <c r="AT180" s="169" t="s">
        <v>186</v>
      </c>
      <c r="AU180" s="169" t="s">
        <v>88</v>
      </c>
      <c r="AY180" s="18" t="s">
        <v>173</v>
      </c>
      <c r="BE180" s="170">
        <f t="shared" ref="BE180:BE202" si="24">IF(N180="základná",J180,0)</f>
        <v>0</v>
      </c>
      <c r="BF180" s="170">
        <f t="shared" ref="BF180:BF202" si="25">IF(N180="znížená",J180,0)</f>
        <v>0</v>
      </c>
      <c r="BG180" s="170">
        <f t="shared" ref="BG180:BG202" si="26">IF(N180="zákl. prenesená",J180,0)</f>
        <v>0</v>
      </c>
      <c r="BH180" s="170">
        <f t="shared" ref="BH180:BH202" si="27">IF(N180="zníž. prenesená",J180,0)</f>
        <v>0</v>
      </c>
      <c r="BI180" s="170">
        <f t="shared" ref="BI180:BI202" si="28">IF(N180="nulová",J180,0)</f>
        <v>0</v>
      </c>
      <c r="BJ180" s="18" t="s">
        <v>88</v>
      </c>
      <c r="BK180" s="170">
        <f t="shared" ref="BK180:BK202" si="29">ROUND(I180*H180,2)</f>
        <v>0</v>
      </c>
      <c r="BL180" s="18" t="s">
        <v>259</v>
      </c>
      <c r="BM180" s="169" t="s">
        <v>3195</v>
      </c>
    </row>
    <row r="181" spans="1:65" s="2" customFormat="1" ht="55.5" customHeight="1">
      <c r="A181" s="33"/>
      <c r="B181" s="156"/>
      <c r="C181" s="195" t="s">
        <v>424</v>
      </c>
      <c r="D181" s="195" t="s">
        <v>186</v>
      </c>
      <c r="E181" s="196" t="s">
        <v>3196</v>
      </c>
      <c r="F181" s="197" t="s">
        <v>3194</v>
      </c>
      <c r="G181" s="198" t="s">
        <v>179</v>
      </c>
      <c r="H181" s="199">
        <v>1</v>
      </c>
      <c r="I181" s="200"/>
      <c r="J181" s="201">
        <f t="shared" si="20"/>
        <v>0</v>
      </c>
      <c r="K181" s="202"/>
      <c r="L181" s="203"/>
      <c r="M181" s="204" t="s">
        <v>1</v>
      </c>
      <c r="N181" s="205" t="s">
        <v>41</v>
      </c>
      <c r="O181" s="6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314</v>
      </c>
      <c r="AT181" s="169" t="s">
        <v>186</v>
      </c>
      <c r="AU181" s="169" t="s">
        <v>88</v>
      </c>
      <c r="AY181" s="18" t="s">
        <v>173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88</v>
      </c>
      <c r="BK181" s="170">
        <f t="shared" si="29"/>
        <v>0</v>
      </c>
      <c r="BL181" s="18" t="s">
        <v>259</v>
      </c>
      <c r="BM181" s="169" t="s">
        <v>3197</v>
      </c>
    </row>
    <row r="182" spans="1:65" s="2" customFormat="1" ht="55.5" customHeight="1">
      <c r="A182" s="33"/>
      <c r="B182" s="156"/>
      <c r="C182" s="195" t="s">
        <v>429</v>
      </c>
      <c r="D182" s="195" t="s">
        <v>186</v>
      </c>
      <c r="E182" s="196" t="s">
        <v>3198</v>
      </c>
      <c r="F182" s="197" t="s">
        <v>3199</v>
      </c>
      <c r="G182" s="198" t="s">
        <v>179</v>
      </c>
      <c r="H182" s="199">
        <v>1</v>
      </c>
      <c r="I182" s="200"/>
      <c r="J182" s="201">
        <f t="shared" si="20"/>
        <v>0</v>
      </c>
      <c r="K182" s="202"/>
      <c r="L182" s="203"/>
      <c r="M182" s="204" t="s">
        <v>1</v>
      </c>
      <c r="N182" s="205" t="s">
        <v>41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314</v>
      </c>
      <c r="AT182" s="169" t="s">
        <v>186</v>
      </c>
      <c r="AU182" s="169" t="s">
        <v>88</v>
      </c>
      <c r="AY182" s="18" t="s">
        <v>173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88</v>
      </c>
      <c r="BK182" s="170">
        <f t="shared" si="29"/>
        <v>0</v>
      </c>
      <c r="BL182" s="18" t="s">
        <v>259</v>
      </c>
      <c r="BM182" s="169" t="s">
        <v>3200</v>
      </c>
    </row>
    <row r="183" spans="1:65" s="2" customFormat="1" ht="55.5" customHeight="1">
      <c r="A183" s="33"/>
      <c r="B183" s="156"/>
      <c r="C183" s="195" t="s">
        <v>434</v>
      </c>
      <c r="D183" s="195" t="s">
        <v>186</v>
      </c>
      <c r="E183" s="196" t="s">
        <v>3201</v>
      </c>
      <c r="F183" s="197" t="s">
        <v>3202</v>
      </c>
      <c r="G183" s="198" t="s">
        <v>179</v>
      </c>
      <c r="H183" s="199">
        <v>1</v>
      </c>
      <c r="I183" s="200"/>
      <c r="J183" s="201">
        <f t="shared" si="20"/>
        <v>0</v>
      </c>
      <c r="K183" s="202"/>
      <c r="L183" s="203"/>
      <c r="M183" s="204" t="s">
        <v>1</v>
      </c>
      <c r="N183" s="205" t="s">
        <v>41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314</v>
      </c>
      <c r="AT183" s="169" t="s">
        <v>186</v>
      </c>
      <c r="AU183" s="169" t="s">
        <v>88</v>
      </c>
      <c r="AY183" s="18" t="s">
        <v>173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88</v>
      </c>
      <c r="BK183" s="170">
        <f t="shared" si="29"/>
        <v>0</v>
      </c>
      <c r="BL183" s="18" t="s">
        <v>259</v>
      </c>
      <c r="BM183" s="169" t="s">
        <v>3203</v>
      </c>
    </row>
    <row r="184" spans="1:65" s="2" customFormat="1" ht="55.5" customHeight="1">
      <c r="A184" s="33"/>
      <c r="B184" s="156"/>
      <c r="C184" s="195" t="s">
        <v>438</v>
      </c>
      <c r="D184" s="195" t="s">
        <v>186</v>
      </c>
      <c r="E184" s="196" t="s">
        <v>3204</v>
      </c>
      <c r="F184" s="197" t="s">
        <v>3205</v>
      </c>
      <c r="G184" s="198" t="s">
        <v>179</v>
      </c>
      <c r="H184" s="199">
        <v>1</v>
      </c>
      <c r="I184" s="200"/>
      <c r="J184" s="201">
        <f t="shared" si="20"/>
        <v>0</v>
      </c>
      <c r="K184" s="202"/>
      <c r="L184" s="203"/>
      <c r="M184" s="204" t="s">
        <v>1</v>
      </c>
      <c r="N184" s="205" t="s">
        <v>41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314</v>
      </c>
      <c r="AT184" s="169" t="s">
        <v>186</v>
      </c>
      <c r="AU184" s="169" t="s">
        <v>88</v>
      </c>
      <c r="AY184" s="18" t="s">
        <v>173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88</v>
      </c>
      <c r="BK184" s="170">
        <f t="shared" si="29"/>
        <v>0</v>
      </c>
      <c r="BL184" s="18" t="s">
        <v>259</v>
      </c>
      <c r="BM184" s="169" t="s">
        <v>3206</v>
      </c>
    </row>
    <row r="185" spans="1:65" s="2" customFormat="1" ht="55.5" customHeight="1">
      <c r="A185" s="33"/>
      <c r="B185" s="156"/>
      <c r="C185" s="195" t="s">
        <v>444</v>
      </c>
      <c r="D185" s="195" t="s">
        <v>186</v>
      </c>
      <c r="E185" s="196" t="s">
        <v>3207</v>
      </c>
      <c r="F185" s="197" t="s">
        <v>3202</v>
      </c>
      <c r="G185" s="198" t="s">
        <v>179</v>
      </c>
      <c r="H185" s="199">
        <v>1</v>
      </c>
      <c r="I185" s="200"/>
      <c r="J185" s="201">
        <f t="shared" si="20"/>
        <v>0</v>
      </c>
      <c r="K185" s="202"/>
      <c r="L185" s="203"/>
      <c r="M185" s="204" t="s">
        <v>1</v>
      </c>
      <c r="N185" s="205" t="s">
        <v>41</v>
      </c>
      <c r="O185" s="62"/>
      <c r="P185" s="167">
        <f t="shared" si="21"/>
        <v>0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314</v>
      </c>
      <c r="AT185" s="169" t="s">
        <v>186</v>
      </c>
      <c r="AU185" s="169" t="s">
        <v>88</v>
      </c>
      <c r="AY185" s="18" t="s">
        <v>173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88</v>
      </c>
      <c r="BK185" s="170">
        <f t="shared" si="29"/>
        <v>0</v>
      </c>
      <c r="BL185" s="18" t="s">
        <v>259</v>
      </c>
      <c r="BM185" s="169" t="s">
        <v>3208</v>
      </c>
    </row>
    <row r="186" spans="1:65" s="2" customFormat="1" ht="55.5" customHeight="1">
      <c r="A186" s="33"/>
      <c r="B186" s="156"/>
      <c r="C186" s="195" t="s">
        <v>449</v>
      </c>
      <c r="D186" s="195" t="s">
        <v>186</v>
      </c>
      <c r="E186" s="196" t="s">
        <v>3209</v>
      </c>
      <c r="F186" s="197" t="s">
        <v>3199</v>
      </c>
      <c r="G186" s="198" t="s">
        <v>179</v>
      </c>
      <c r="H186" s="199">
        <v>1</v>
      </c>
      <c r="I186" s="200"/>
      <c r="J186" s="201">
        <f t="shared" si="20"/>
        <v>0</v>
      </c>
      <c r="K186" s="202"/>
      <c r="L186" s="203"/>
      <c r="M186" s="204" t="s">
        <v>1</v>
      </c>
      <c r="N186" s="205" t="s">
        <v>41</v>
      </c>
      <c r="O186" s="62"/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314</v>
      </c>
      <c r="AT186" s="169" t="s">
        <v>186</v>
      </c>
      <c r="AU186" s="169" t="s">
        <v>88</v>
      </c>
      <c r="AY186" s="18" t="s">
        <v>173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8" t="s">
        <v>88</v>
      </c>
      <c r="BK186" s="170">
        <f t="shared" si="29"/>
        <v>0</v>
      </c>
      <c r="BL186" s="18" t="s">
        <v>259</v>
      </c>
      <c r="BM186" s="169" t="s">
        <v>3210</v>
      </c>
    </row>
    <row r="187" spans="1:65" s="2" customFormat="1" ht="55.5" customHeight="1">
      <c r="A187" s="33"/>
      <c r="B187" s="156"/>
      <c r="C187" s="195" t="s">
        <v>456</v>
      </c>
      <c r="D187" s="195" t="s">
        <v>186</v>
      </c>
      <c r="E187" s="196" t="s">
        <v>3211</v>
      </c>
      <c r="F187" s="197" t="s">
        <v>3205</v>
      </c>
      <c r="G187" s="198" t="s">
        <v>179</v>
      </c>
      <c r="H187" s="199">
        <v>1</v>
      </c>
      <c r="I187" s="200"/>
      <c r="J187" s="201">
        <f t="shared" si="20"/>
        <v>0</v>
      </c>
      <c r="K187" s="202"/>
      <c r="L187" s="203"/>
      <c r="M187" s="204" t="s">
        <v>1</v>
      </c>
      <c r="N187" s="205" t="s">
        <v>41</v>
      </c>
      <c r="O187" s="62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314</v>
      </c>
      <c r="AT187" s="169" t="s">
        <v>186</v>
      </c>
      <c r="AU187" s="169" t="s">
        <v>88</v>
      </c>
      <c r="AY187" s="18" t="s">
        <v>173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8" t="s">
        <v>88</v>
      </c>
      <c r="BK187" s="170">
        <f t="shared" si="29"/>
        <v>0</v>
      </c>
      <c r="BL187" s="18" t="s">
        <v>259</v>
      </c>
      <c r="BM187" s="169" t="s">
        <v>3212</v>
      </c>
    </row>
    <row r="188" spans="1:65" s="2" customFormat="1" ht="16.5" customHeight="1">
      <c r="A188" s="33"/>
      <c r="B188" s="156"/>
      <c r="C188" s="195" t="s">
        <v>464</v>
      </c>
      <c r="D188" s="195" t="s">
        <v>186</v>
      </c>
      <c r="E188" s="196" t="s">
        <v>3213</v>
      </c>
      <c r="F188" s="197" t="s">
        <v>3214</v>
      </c>
      <c r="G188" s="198" t="s">
        <v>3215</v>
      </c>
      <c r="H188" s="199">
        <v>5</v>
      </c>
      <c r="I188" s="200"/>
      <c r="J188" s="201">
        <f t="shared" si="20"/>
        <v>0</v>
      </c>
      <c r="K188" s="202"/>
      <c r="L188" s="203"/>
      <c r="M188" s="204" t="s">
        <v>1</v>
      </c>
      <c r="N188" s="205" t="s">
        <v>41</v>
      </c>
      <c r="O188" s="62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314</v>
      </c>
      <c r="AT188" s="169" t="s">
        <v>186</v>
      </c>
      <c r="AU188" s="169" t="s">
        <v>88</v>
      </c>
      <c r="AY188" s="18" t="s">
        <v>173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8" t="s">
        <v>88</v>
      </c>
      <c r="BK188" s="170">
        <f t="shared" si="29"/>
        <v>0</v>
      </c>
      <c r="BL188" s="18" t="s">
        <v>259</v>
      </c>
      <c r="BM188" s="169" t="s">
        <v>3216</v>
      </c>
    </row>
    <row r="189" spans="1:65" s="2" customFormat="1" ht="44.25" customHeight="1">
      <c r="A189" s="33"/>
      <c r="B189" s="156"/>
      <c r="C189" s="195" t="s">
        <v>469</v>
      </c>
      <c r="D189" s="195" t="s">
        <v>186</v>
      </c>
      <c r="E189" s="196" t="s">
        <v>3217</v>
      </c>
      <c r="F189" s="197" t="s">
        <v>3218</v>
      </c>
      <c r="G189" s="198" t="s">
        <v>196</v>
      </c>
      <c r="H189" s="199">
        <v>80</v>
      </c>
      <c r="I189" s="200"/>
      <c r="J189" s="201">
        <f t="shared" si="20"/>
        <v>0</v>
      </c>
      <c r="K189" s="202"/>
      <c r="L189" s="203"/>
      <c r="M189" s="204" t="s">
        <v>1</v>
      </c>
      <c r="N189" s="205" t="s">
        <v>41</v>
      </c>
      <c r="O189" s="62"/>
      <c r="P189" s="167">
        <f t="shared" si="21"/>
        <v>0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314</v>
      </c>
      <c r="AT189" s="169" t="s">
        <v>186</v>
      </c>
      <c r="AU189" s="169" t="s">
        <v>88</v>
      </c>
      <c r="AY189" s="18" t="s">
        <v>173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8" t="s">
        <v>88</v>
      </c>
      <c r="BK189" s="170">
        <f t="shared" si="29"/>
        <v>0</v>
      </c>
      <c r="BL189" s="18" t="s">
        <v>259</v>
      </c>
      <c r="BM189" s="169" t="s">
        <v>3219</v>
      </c>
    </row>
    <row r="190" spans="1:65" s="2" customFormat="1" ht="33" customHeight="1">
      <c r="A190" s="33"/>
      <c r="B190" s="156"/>
      <c r="C190" s="195" t="s">
        <v>475</v>
      </c>
      <c r="D190" s="195" t="s">
        <v>186</v>
      </c>
      <c r="E190" s="196" t="s">
        <v>3220</v>
      </c>
      <c r="F190" s="197" t="s">
        <v>3221</v>
      </c>
      <c r="G190" s="198" t="s">
        <v>196</v>
      </c>
      <c r="H190" s="199">
        <v>350</v>
      </c>
      <c r="I190" s="200"/>
      <c r="J190" s="201">
        <f t="shared" si="20"/>
        <v>0</v>
      </c>
      <c r="K190" s="202"/>
      <c r="L190" s="203"/>
      <c r="M190" s="204" t="s">
        <v>1</v>
      </c>
      <c r="N190" s="205" t="s">
        <v>41</v>
      </c>
      <c r="O190" s="62"/>
      <c r="P190" s="167">
        <f t="shared" si="21"/>
        <v>0</v>
      </c>
      <c r="Q190" s="167">
        <v>0</v>
      </c>
      <c r="R190" s="167">
        <f t="shared" si="22"/>
        <v>0</v>
      </c>
      <c r="S190" s="167">
        <v>0</v>
      </c>
      <c r="T190" s="168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314</v>
      </c>
      <c r="AT190" s="169" t="s">
        <v>186</v>
      </c>
      <c r="AU190" s="169" t="s">
        <v>88</v>
      </c>
      <c r="AY190" s="18" t="s">
        <v>173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8" t="s">
        <v>88</v>
      </c>
      <c r="BK190" s="170">
        <f t="shared" si="29"/>
        <v>0</v>
      </c>
      <c r="BL190" s="18" t="s">
        <v>259</v>
      </c>
      <c r="BM190" s="169" t="s">
        <v>3222</v>
      </c>
    </row>
    <row r="191" spans="1:65" s="2" customFormat="1" ht="66.75" customHeight="1">
      <c r="A191" s="33"/>
      <c r="B191" s="156"/>
      <c r="C191" s="195" t="s">
        <v>481</v>
      </c>
      <c r="D191" s="195" t="s">
        <v>186</v>
      </c>
      <c r="E191" s="196" t="s">
        <v>3223</v>
      </c>
      <c r="F191" s="197" t="s">
        <v>3224</v>
      </c>
      <c r="G191" s="198" t="s">
        <v>196</v>
      </c>
      <c r="H191" s="199">
        <v>25</v>
      </c>
      <c r="I191" s="200"/>
      <c r="J191" s="201">
        <f t="shared" si="20"/>
        <v>0</v>
      </c>
      <c r="K191" s="202"/>
      <c r="L191" s="203"/>
      <c r="M191" s="204" t="s">
        <v>1</v>
      </c>
      <c r="N191" s="205" t="s">
        <v>41</v>
      </c>
      <c r="O191" s="62"/>
      <c r="P191" s="167">
        <f t="shared" si="21"/>
        <v>0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314</v>
      </c>
      <c r="AT191" s="169" t="s">
        <v>186</v>
      </c>
      <c r="AU191" s="169" t="s">
        <v>88</v>
      </c>
      <c r="AY191" s="18" t="s">
        <v>173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8" t="s">
        <v>88</v>
      </c>
      <c r="BK191" s="170">
        <f t="shared" si="29"/>
        <v>0</v>
      </c>
      <c r="BL191" s="18" t="s">
        <v>259</v>
      </c>
      <c r="BM191" s="169" t="s">
        <v>3225</v>
      </c>
    </row>
    <row r="192" spans="1:65" s="2" customFormat="1" ht="24.2" customHeight="1">
      <c r="A192" s="33"/>
      <c r="B192" s="156"/>
      <c r="C192" s="195" t="s">
        <v>485</v>
      </c>
      <c r="D192" s="195" t="s">
        <v>186</v>
      </c>
      <c r="E192" s="196" t="s">
        <v>3226</v>
      </c>
      <c r="F192" s="197" t="s">
        <v>3227</v>
      </c>
      <c r="G192" s="198" t="s">
        <v>196</v>
      </c>
      <c r="H192" s="199">
        <v>15</v>
      </c>
      <c r="I192" s="200"/>
      <c r="J192" s="201">
        <f t="shared" si="20"/>
        <v>0</v>
      </c>
      <c r="K192" s="202"/>
      <c r="L192" s="203"/>
      <c r="M192" s="204" t="s">
        <v>1</v>
      </c>
      <c r="N192" s="205" t="s">
        <v>41</v>
      </c>
      <c r="O192" s="62"/>
      <c r="P192" s="167">
        <f t="shared" si="21"/>
        <v>0</v>
      </c>
      <c r="Q192" s="167">
        <v>0</v>
      </c>
      <c r="R192" s="167">
        <f t="shared" si="22"/>
        <v>0</v>
      </c>
      <c r="S192" s="167">
        <v>0</v>
      </c>
      <c r="T192" s="168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314</v>
      </c>
      <c r="AT192" s="169" t="s">
        <v>186</v>
      </c>
      <c r="AU192" s="169" t="s">
        <v>88</v>
      </c>
      <c r="AY192" s="18" t="s">
        <v>173</v>
      </c>
      <c r="BE192" s="170">
        <f t="shared" si="24"/>
        <v>0</v>
      </c>
      <c r="BF192" s="170">
        <f t="shared" si="25"/>
        <v>0</v>
      </c>
      <c r="BG192" s="170">
        <f t="shared" si="26"/>
        <v>0</v>
      </c>
      <c r="BH192" s="170">
        <f t="shared" si="27"/>
        <v>0</v>
      </c>
      <c r="BI192" s="170">
        <f t="shared" si="28"/>
        <v>0</v>
      </c>
      <c r="BJ192" s="18" t="s">
        <v>88</v>
      </c>
      <c r="BK192" s="170">
        <f t="shared" si="29"/>
        <v>0</v>
      </c>
      <c r="BL192" s="18" t="s">
        <v>259</v>
      </c>
      <c r="BM192" s="169" t="s">
        <v>3228</v>
      </c>
    </row>
    <row r="193" spans="1:65" s="2" customFormat="1" ht="24.2" customHeight="1">
      <c r="A193" s="33"/>
      <c r="B193" s="156"/>
      <c r="C193" s="195" t="s">
        <v>973</v>
      </c>
      <c r="D193" s="195" t="s">
        <v>186</v>
      </c>
      <c r="E193" s="196" t="s">
        <v>3229</v>
      </c>
      <c r="F193" s="197" t="s">
        <v>3230</v>
      </c>
      <c r="G193" s="198" t="s">
        <v>196</v>
      </c>
      <c r="H193" s="199">
        <v>360</v>
      </c>
      <c r="I193" s="200"/>
      <c r="J193" s="201">
        <f t="shared" si="20"/>
        <v>0</v>
      </c>
      <c r="K193" s="202"/>
      <c r="L193" s="203"/>
      <c r="M193" s="204" t="s">
        <v>1</v>
      </c>
      <c r="N193" s="205" t="s">
        <v>41</v>
      </c>
      <c r="O193" s="62"/>
      <c r="P193" s="167">
        <f t="shared" si="21"/>
        <v>0</v>
      </c>
      <c r="Q193" s="167">
        <v>0</v>
      </c>
      <c r="R193" s="167">
        <f t="shared" si="22"/>
        <v>0</v>
      </c>
      <c r="S193" s="167">
        <v>0</v>
      </c>
      <c r="T193" s="168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314</v>
      </c>
      <c r="AT193" s="169" t="s">
        <v>186</v>
      </c>
      <c r="AU193" s="169" t="s">
        <v>88</v>
      </c>
      <c r="AY193" s="18" t="s">
        <v>173</v>
      </c>
      <c r="BE193" s="170">
        <f t="shared" si="24"/>
        <v>0</v>
      </c>
      <c r="BF193" s="170">
        <f t="shared" si="25"/>
        <v>0</v>
      </c>
      <c r="BG193" s="170">
        <f t="shared" si="26"/>
        <v>0</v>
      </c>
      <c r="BH193" s="170">
        <f t="shared" si="27"/>
        <v>0</v>
      </c>
      <c r="BI193" s="170">
        <f t="shared" si="28"/>
        <v>0</v>
      </c>
      <c r="BJ193" s="18" t="s">
        <v>88</v>
      </c>
      <c r="BK193" s="170">
        <f t="shared" si="29"/>
        <v>0</v>
      </c>
      <c r="BL193" s="18" t="s">
        <v>259</v>
      </c>
      <c r="BM193" s="169" t="s">
        <v>3231</v>
      </c>
    </row>
    <row r="194" spans="1:65" s="2" customFormat="1" ht="24.2" customHeight="1">
      <c r="A194" s="33"/>
      <c r="B194" s="156"/>
      <c r="C194" s="195" t="s">
        <v>977</v>
      </c>
      <c r="D194" s="195" t="s">
        <v>186</v>
      </c>
      <c r="E194" s="196" t="s">
        <v>3232</v>
      </c>
      <c r="F194" s="197" t="s">
        <v>3233</v>
      </c>
      <c r="G194" s="198" t="s">
        <v>196</v>
      </c>
      <c r="H194" s="199">
        <v>5</v>
      </c>
      <c r="I194" s="200"/>
      <c r="J194" s="201">
        <f t="shared" si="20"/>
        <v>0</v>
      </c>
      <c r="K194" s="202"/>
      <c r="L194" s="203"/>
      <c r="M194" s="204" t="s">
        <v>1</v>
      </c>
      <c r="N194" s="205" t="s">
        <v>41</v>
      </c>
      <c r="O194" s="62"/>
      <c r="P194" s="167">
        <f t="shared" si="21"/>
        <v>0</v>
      </c>
      <c r="Q194" s="167">
        <v>0</v>
      </c>
      <c r="R194" s="167">
        <f t="shared" si="22"/>
        <v>0</v>
      </c>
      <c r="S194" s="167">
        <v>0</v>
      </c>
      <c r="T194" s="168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314</v>
      </c>
      <c r="AT194" s="169" t="s">
        <v>186</v>
      </c>
      <c r="AU194" s="169" t="s">
        <v>88</v>
      </c>
      <c r="AY194" s="18" t="s">
        <v>173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8" t="s">
        <v>88</v>
      </c>
      <c r="BK194" s="170">
        <f t="shared" si="29"/>
        <v>0</v>
      </c>
      <c r="BL194" s="18" t="s">
        <v>259</v>
      </c>
      <c r="BM194" s="169" t="s">
        <v>3234</v>
      </c>
    </row>
    <row r="195" spans="1:65" s="2" customFormat="1" ht="24.2" customHeight="1">
      <c r="A195" s="33"/>
      <c r="B195" s="156"/>
      <c r="C195" s="195" t="s">
        <v>981</v>
      </c>
      <c r="D195" s="195" t="s">
        <v>186</v>
      </c>
      <c r="E195" s="196" t="s">
        <v>3235</v>
      </c>
      <c r="F195" s="197" t="s">
        <v>3236</v>
      </c>
      <c r="G195" s="198" t="s">
        <v>196</v>
      </c>
      <c r="H195" s="199">
        <v>65</v>
      </c>
      <c r="I195" s="200"/>
      <c r="J195" s="201">
        <f t="shared" si="20"/>
        <v>0</v>
      </c>
      <c r="K195" s="202"/>
      <c r="L195" s="203"/>
      <c r="M195" s="204" t="s">
        <v>1</v>
      </c>
      <c r="N195" s="205" t="s">
        <v>41</v>
      </c>
      <c r="O195" s="62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314</v>
      </c>
      <c r="AT195" s="169" t="s">
        <v>186</v>
      </c>
      <c r="AU195" s="169" t="s">
        <v>88</v>
      </c>
      <c r="AY195" s="18" t="s">
        <v>173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8" t="s">
        <v>88</v>
      </c>
      <c r="BK195" s="170">
        <f t="shared" si="29"/>
        <v>0</v>
      </c>
      <c r="BL195" s="18" t="s">
        <v>259</v>
      </c>
      <c r="BM195" s="169" t="s">
        <v>3237</v>
      </c>
    </row>
    <row r="196" spans="1:65" s="2" customFormat="1" ht="24.2" customHeight="1">
      <c r="A196" s="33"/>
      <c r="B196" s="156"/>
      <c r="C196" s="195" t="s">
        <v>987</v>
      </c>
      <c r="D196" s="195" t="s">
        <v>186</v>
      </c>
      <c r="E196" s="196" t="s">
        <v>3238</v>
      </c>
      <c r="F196" s="197" t="s">
        <v>3239</v>
      </c>
      <c r="G196" s="198" t="s">
        <v>3114</v>
      </c>
      <c r="H196" s="199">
        <v>8</v>
      </c>
      <c r="I196" s="200"/>
      <c r="J196" s="201">
        <f t="shared" si="20"/>
        <v>0</v>
      </c>
      <c r="K196" s="202"/>
      <c r="L196" s="203"/>
      <c r="M196" s="204" t="s">
        <v>1</v>
      </c>
      <c r="N196" s="205" t="s">
        <v>41</v>
      </c>
      <c r="O196" s="62"/>
      <c r="P196" s="167">
        <f t="shared" si="21"/>
        <v>0</v>
      </c>
      <c r="Q196" s="167">
        <v>0</v>
      </c>
      <c r="R196" s="167">
        <f t="shared" si="22"/>
        <v>0</v>
      </c>
      <c r="S196" s="167">
        <v>0</v>
      </c>
      <c r="T196" s="168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314</v>
      </c>
      <c r="AT196" s="169" t="s">
        <v>186</v>
      </c>
      <c r="AU196" s="169" t="s">
        <v>88</v>
      </c>
      <c r="AY196" s="18" t="s">
        <v>173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8" t="s">
        <v>88</v>
      </c>
      <c r="BK196" s="170">
        <f t="shared" si="29"/>
        <v>0</v>
      </c>
      <c r="BL196" s="18" t="s">
        <v>259</v>
      </c>
      <c r="BM196" s="169" t="s">
        <v>3240</v>
      </c>
    </row>
    <row r="197" spans="1:65" s="2" customFormat="1" ht="24.2" customHeight="1">
      <c r="A197" s="33"/>
      <c r="B197" s="156"/>
      <c r="C197" s="195" t="s">
        <v>990</v>
      </c>
      <c r="D197" s="195" t="s">
        <v>186</v>
      </c>
      <c r="E197" s="196" t="s">
        <v>3241</v>
      </c>
      <c r="F197" s="197" t="s">
        <v>3242</v>
      </c>
      <c r="G197" s="198" t="s">
        <v>3114</v>
      </c>
      <c r="H197" s="199">
        <v>40</v>
      </c>
      <c r="I197" s="200"/>
      <c r="J197" s="201">
        <f t="shared" si="20"/>
        <v>0</v>
      </c>
      <c r="K197" s="202"/>
      <c r="L197" s="203"/>
      <c r="M197" s="204" t="s">
        <v>1</v>
      </c>
      <c r="N197" s="205" t="s">
        <v>41</v>
      </c>
      <c r="O197" s="62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314</v>
      </c>
      <c r="AT197" s="169" t="s">
        <v>186</v>
      </c>
      <c r="AU197" s="169" t="s">
        <v>88</v>
      </c>
      <c r="AY197" s="18" t="s">
        <v>173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8" t="s">
        <v>88</v>
      </c>
      <c r="BK197" s="170">
        <f t="shared" si="29"/>
        <v>0</v>
      </c>
      <c r="BL197" s="18" t="s">
        <v>259</v>
      </c>
      <c r="BM197" s="169" t="s">
        <v>3243</v>
      </c>
    </row>
    <row r="198" spans="1:65" s="2" customFormat="1" ht="24.2" customHeight="1">
      <c r="A198" s="33"/>
      <c r="B198" s="156"/>
      <c r="C198" s="195" t="s">
        <v>993</v>
      </c>
      <c r="D198" s="195" t="s">
        <v>186</v>
      </c>
      <c r="E198" s="196" t="s">
        <v>3244</v>
      </c>
      <c r="F198" s="197" t="s">
        <v>3245</v>
      </c>
      <c r="G198" s="198" t="s">
        <v>3114</v>
      </c>
      <c r="H198" s="199">
        <v>4</v>
      </c>
      <c r="I198" s="200"/>
      <c r="J198" s="201">
        <f t="shared" si="20"/>
        <v>0</v>
      </c>
      <c r="K198" s="202"/>
      <c r="L198" s="203"/>
      <c r="M198" s="204" t="s">
        <v>1</v>
      </c>
      <c r="N198" s="205" t="s">
        <v>41</v>
      </c>
      <c r="O198" s="62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314</v>
      </c>
      <c r="AT198" s="169" t="s">
        <v>186</v>
      </c>
      <c r="AU198" s="169" t="s">
        <v>88</v>
      </c>
      <c r="AY198" s="18" t="s">
        <v>173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8" t="s">
        <v>88</v>
      </c>
      <c r="BK198" s="170">
        <f t="shared" si="29"/>
        <v>0</v>
      </c>
      <c r="BL198" s="18" t="s">
        <v>259</v>
      </c>
      <c r="BM198" s="169" t="s">
        <v>3246</v>
      </c>
    </row>
    <row r="199" spans="1:65" s="2" customFormat="1" ht="24.2" customHeight="1">
      <c r="A199" s="33"/>
      <c r="B199" s="156"/>
      <c r="C199" s="195" t="s">
        <v>996</v>
      </c>
      <c r="D199" s="195" t="s">
        <v>186</v>
      </c>
      <c r="E199" s="196" t="s">
        <v>3247</v>
      </c>
      <c r="F199" s="197" t="s">
        <v>3248</v>
      </c>
      <c r="G199" s="198" t="s">
        <v>3114</v>
      </c>
      <c r="H199" s="199">
        <v>3</v>
      </c>
      <c r="I199" s="200"/>
      <c r="J199" s="201">
        <f t="shared" si="20"/>
        <v>0</v>
      </c>
      <c r="K199" s="202"/>
      <c r="L199" s="203"/>
      <c r="M199" s="204" t="s">
        <v>1</v>
      </c>
      <c r="N199" s="205" t="s">
        <v>41</v>
      </c>
      <c r="O199" s="62"/>
      <c r="P199" s="167">
        <f t="shared" si="21"/>
        <v>0</v>
      </c>
      <c r="Q199" s="167">
        <v>0</v>
      </c>
      <c r="R199" s="167">
        <f t="shared" si="22"/>
        <v>0</v>
      </c>
      <c r="S199" s="167">
        <v>0</v>
      </c>
      <c r="T199" s="168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314</v>
      </c>
      <c r="AT199" s="169" t="s">
        <v>186</v>
      </c>
      <c r="AU199" s="169" t="s">
        <v>88</v>
      </c>
      <c r="AY199" s="18" t="s">
        <v>173</v>
      </c>
      <c r="BE199" s="170">
        <f t="shared" si="24"/>
        <v>0</v>
      </c>
      <c r="BF199" s="170">
        <f t="shared" si="25"/>
        <v>0</v>
      </c>
      <c r="BG199" s="170">
        <f t="shared" si="26"/>
        <v>0</v>
      </c>
      <c r="BH199" s="170">
        <f t="shared" si="27"/>
        <v>0</v>
      </c>
      <c r="BI199" s="170">
        <f t="shared" si="28"/>
        <v>0</v>
      </c>
      <c r="BJ199" s="18" t="s">
        <v>88</v>
      </c>
      <c r="BK199" s="170">
        <f t="shared" si="29"/>
        <v>0</v>
      </c>
      <c r="BL199" s="18" t="s">
        <v>259</v>
      </c>
      <c r="BM199" s="169" t="s">
        <v>3249</v>
      </c>
    </row>
    <row r="200" spans="1:65" s="2" customFormat="1" ht="24.2" customHeight="1">
      <c r="A200" s="33"/>
      <c r="B200" s="156"/>
      <c r="C200" s="195" t="s">
        <v>1007</v>
      </c>
      <c r="D200" s="195" t="s">
        <v>186</v>
      </c>
      <c r="E200" s="196" t="s">
        <v>3250</v>
      </c>
      <c r="F200" s="197" t="s">
        <v>3251</v>
      </c>
      <c r="G200" s="198" t="s">
        <v>3114</v>
      </c>
      <c r="H200" s="199">
        <v>2</v>
      </c>
      <c r="I200" s="200"/>
      <c r="J200" s="201">
        <f t="shared" si="20"/>
        <v>0</v>
      </c>
      <c r="K200" s="202"/>
      <c r="L200" s="203"/>
      <c r="M200" s="204" t="s">
        <v>1</v>
      </c>
      <c r="N200" s="205" t="s">
        <v>41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314</v>
      </c>
      <c r="AT200" s="169" t="s">
        <v>186</v>
      </c>
      <c r="AU200" s="169" t="s">
        <v>88</v>
      </c>
      <c r="AY200" s="18" t="s">
        <v>173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88</v>
      </c>
      <c r="BK200" s="170">
        <f t="shared" si="29"/>
        <v>0</v>
      </c>
      <c r="BL200" s="18" t="s">
        <v>259</v>
      </c>
      <c r="BM200" s="169" t="s">
        <v>3252</v>
      </c>
    </row>
    <row r="201" spans="1:65" s="2" customFormat="1" ht="16.5" customHeight="1">
      <c r="A201" s="33"/>
      <c r="B201" s="156"/>
      <c r="C201" s="195" t="s">
        <v>498</v>
      </c>
      <c r="D201" s="195" t="s">
        <v>186</v>
      </c>
      <c r="E201" s="196" t="s">
        <v>3253</v>
      </c>
      <c r="F201" s="197" t="s">
        <v>580</v>
      </c>
      <c r="G201" s="198" t="s">
        <v>339</v>
      </c>
      <c r="H201" s="220"/>
      <c r="I201" s="200"/>
      <c r="J201" s="201">
        <f t="shared" si="20"/>
        <v>0</v>
      </c>
      <c r="K201" s="202"/>
      <c r="L201" s="203"/>
      <c r="M201" s="204" t="s">
        <v>1</v>
      </c>
      <c r="N201" s="205" t="s">
        <v>41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314</v>
      </c>
      <c r="AT201" s="169" t="s">
        <v>186</v>
      </c>
      <c r="AU201" s="169" t="s">
        <v>88</v>
      </c>
      <c r="AY201" s="18" t="s">
        <v>173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88</v>
      </c>
      <c r="BK201" s="170">
        <f t="shared" si="29"/>
        <v>0</v>
      </c>
      <c r="BL201" s="18" t="s">
        <v>259</v>
      </c>
      <c r="BM201" s="169" t="s">
        <v>3254</v>
      </c>
    </row>
    <row r="202" spans="1:65" s="2" customFormat="1" ht="16.5" customHeight="1">
      <c r="A202" s="33"/>
      <c r="B202" s="156"/>
      <c r="C202" s="195" t="s">
        <v>1016</v>
      </c>
      <c r="D202" s="195" t="s">
        <v>186</v>
      </c>
      <c r="E202" s="196" t="s">
        <v>3255</v>
      </c>
      <c r="F202" s="197" t="s">
        <v>583</v>
      </c>
      <c r="G202" s="198" t="s">
        <v>339</v>
      </c>
      <c r="H202" s="220"/>
      <c r="I202" s="200"/>
      <c r="J202" s="201">
        <f t="shared" si="20"/>
        <v>0</v>
      </c>
      <c r="K202" s="202"/>
      <c r="L202" s="203"/>
      <c r="M202" s="204" t="s">
        <v>1</v>
      </c>
      <c r="N202" s="205" t="s">
        <v>41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314</v>
      </c>
      <c r="AT202" s="169" t="s">
        <v>186</v>
      </c>
      <c r="AU202" s="169" t="s">
        <v>88</v>
      </c>
      <c r="AY202" s="18" t="s">
        <v>173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88</v>
      </c>
      <c r="BK202" s="170">
        <f t="shared" si="29"/>
        <v>0</v>
      </c>
      <c r="BL202" s="18" t="s">
        <v>259</v>
      </c>
      <c r="BM202" s="169" t="s">
        <v>3256</v>
      </c>
    </row>
    <row r="203" spans="1:65" s="12" customFormat="1" ht="22.9" customHeight="1">
      <c r="B203" s="143"/>
      <c r="D203" s="144" t="s">
        <v>74</v>
      </c>
      <c r="E203" s="154" t="s">
        <v>3257</v>
      </c>
      <c r="F203" s="154" t="s">
        <v>3258</v>
      </c>
      <c r="I203" s="146"/>
      <c r="J203" s="155">
        <f>BK203</f>
        <v>0</v>
      </c>
      <c r="L203" s="143"/>
      <c r="M203" s="148"/>
      <c r="N203" s="149"/>
      <c r="O203" s="149"/>
      <c r="P203" s="150">
        <f>SUM(P204:P219)</f>
        <v>0</v>
      </c>
      <c r="Q203" s="149"/>
      <c r="R203" s="150">
        <f>SUM(R204:R219)</f>
        <v>0</v>
      </c>
      <c r="S203" s="149"/>
      <c r="T203" s="151">
        <f>SUM(T204:T219)</f>
        <v>0</v>
      </c>
      <c r="AR203" s="144" t="s">
        <v>88</v>
      </c>
      <c r="AT203" s="152" t="s">
        <v>74</v>
      </c>
      <c r="AU203" s="152" t="s">
        <v>82</v>
      </c>
      <c r="AY203" s="144" t="s">
        <v>173</v>
      </c>
      <c r="BK203" s="153">
        <f>SUM(BK204:BK219)</f>
        <v>0</v>
      </c>
    </row>
    <row r="204" spans="1:65" s="2" customFormat="1" ht="37.9" customHeight="1">
      <c r="A204" s="33"/>
      <c r="B204" s="156"/>
      <c r="C204" s="195" t="s">
        <v>1022</v>
      </c>
      <c r="D204" s="195" t="s">
        <v>186</v>
      </c>
      <c r="E204" s="196" t="s">
        <v>3259</v>
      </c>
      <c r="F204" s="197" t="s">
        <v>3260</v>
      </c>
      <c r="G204" s="198" t="s">
        <v>179</v>
      </c>
      <c r="H204" s="199">
        <v>1</v>
      </c>
      <c r="I204" s="200"/>
      <c r="J204" s="201">
        <f t="shared" ref="J204:J219" si="30">ROUND(I204*H204,2)</f>
        <v>0</v>
      </c>
      <c r="K204" s="202"/>
      <c r="L204" s="203"/>
      <c r="M204" s="204" t="s">
        <v>1</v>
      </c>
      <c r="N204" s="205" t="s">
        <v>41</v>
      </c>
      <c r="O204" s="62"/>
      <c r="P204" s="167">
        <f t="shared" ref="P204:P219" si="31">O204*H204</f>
        <v>0</v>
      </c>
      <c r="Q204" s="167">
        <v>0</v>
      </c>
      <c r="R204" s="167">
        <f t="shared" ref="R204:R219" si="32">Q204*H204</f>
        <v>0</v>
      </c>
      <c r="S204" s="167">
        <v>0</v>
      </c>
      <c r="T204" s="168">
        <f t="shared" ref="T204:T219" si="33"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314</v>
      </c>
      <c r="AT204" s="169" t="s">
        <v>186</v>
      </c>
      <c r="AU204" s="169" t="s">
        <v>88</v>
      </c>
      <c r="AY204" s="18" t="s">
        <v>173</v>
      </c>
      <c r="BE204" s="170">
        <f t="shared" ref="BE204:BE219" si="34">IF(N204="základná",J204,0)</f>
        <v>0</v>
      </c>
      <c r="BF204" s="170">
        <f t="shared" ref="BF204:BF219" si="35">IF(N204="znížená",J204,0)</f>
        <v>0</v>
      </c>
      <c r="BG204" s="170">
        <f t="shared" ref="BG204:BG219" si="36">IF(N204="zákl. prenesená",J204,0)</f>
        <v>0</v>
      </c>
      <c r="BH204" s="170">
        <f t="shared" ref="BH204:BH219" si="37">IF(N204="zníž. prenesená",J204,0)</f>
        <v>0</v>
      </c>
      <c r="BI204" s="170">
        <f t="shared" ref="BI204:BI219" si="38">IF(N204="nulová",J204,0)</f>
        <v>0</v>
      </c>
      <c r="BJ204" s="18" t="s">
        <v>88</v>
      </c>
      <c r="BK204" s="170">
        <f t="shared" ref="BK204:BK219" si="39">ROUND(I204*H204,2)</f>
        <v>0</v>
      </c>
      <c r="BL204" s="18" t="s">
        <v>259</v>
      </c>
      <c r="BM204" s="169" t="s">
        <v>3261</v>
      </c>
    </row>
    <row r="205" spans="1:65" s="2" customFormat="1" ht="24.2" customHeight="1">
      <c r="A205" s="33"/>
      <c r="B205" s="156"/>
      <c r="C205" s="195" t="s">
        <v>1026</v>
      </c>
      <c r="D205" s="195" t="s">
        <v>186</v>
      </c>
      <c r="E205" s="196" t="s">
        <v>3262</v>
      </c>
      <c r="F205" s="197" t="s">
        <v>3263</v>
      </c>
      <c r="G205" s="198" t="s">
        <v>179</v>
      </c>
      <c r="H205" s="199">
        <v>2</v>
      </c>
      <c r="I205" s="200"/>
      <c r="J205" s="201">
        <f t="shared" si="30"/>
        <v>0</v>
      </c>
      <c r="K205" s="202"/>
      <c r="L205" s="203"/>
      <c r="M205" s="204" t="s">
        <v>1</v>
      </c>
      <c r="N205" s="205" t="s">
        <v>41</v>
      </c>
      <c r="O205" s="62"/>
      <c r="P205" s="167">
        <f t="shared" si="31"/>
        <v>0</v>
      </c>
      <c r="Q205" s="167">
        <v>0</v>
      </c>
      <c r="R205" s="167">
        <f t="shared" si="32"/>
        <v>0</v>
      </c>
      <c r="S205" s="167">
        <v>0</v>
      </c>
      <c r="T205" s="168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314</v>
      </c>
      <c r="AT205" s="169" t="s">
        <v>186</v>
      </c>
      <c r="AU205" s="169" t="s">
        <v>88</v>
      </c>
      <c r="AY205" s="18" t="s">
        <v>173</v>
      </c>
      <c r="BE205" s="170">
        <f t="shared" si="34"/>
        <v>0</v>
      </c>
      <c r="BF205" s="170">
        <f t="shared" si="35"/>
        <v>0</v>
      </c>
      <c r="BG205" s="170">
        <f t="shared" si="36"/>
        <v>0</v>
      </c>
      <c r="BH205" s="170">
        <f t="shared" si="37"/>
        <v>0</v>
      </c>
      <c r="BI205" s="170">
        <f t="shared" si="38"/>
        <v>0</v>
      </c>
      <c r="BJ205" s="18" t="s">
        <v>88</v>
      </c>
      <c r="BK205" s="170">
        <f t="shared" si="39"/>
        <v>0</v>
      </c>
      <c r="BL205" s="18" t="s">
        <v>259</v>
      </c>
      <c r="BM205" s="169" t="s">
        <v>3264</v>
      </c>
    </row>
    <row r="206" spans="1:65" s="2" customFormat="1" ht="24.2" customHeight="1">
      <c r="A206" s="33"/>
      <c r="B206" s="156"/>
      <c r="C206" s="195" t="s">
        <v>1032</v>
      </c>
      <c r="D206" s="195" t="s">
        <v>186</v>
      </c>
      <c r="E206" s="196" t="s">
        <v>3265</v>
      </c>
      <c r="F206" s="197" t="s">
        <v>3266</v>
      </c>
      <c r="G206" s="198" t="s">
        <v>179</v>
      </c>
      <c r="H206" s="199">
        <v>3</v>
      </c>
      <c r="I206" s="200"/>
      <c r="J206" s="201">
        <f t="shared" si="30"/>
        <v>0</v>
      </c>
      <c r="K206" s="202"/>
      <c r="L206" s="203"/>
      <c r="M206" s="204" t="s">
        <v>1</v>
      </c>
      <c r="N206" s="205" t="s">
        <v>41</v>
      </c>
      <c r="O206" s="62"/>
      <c r="P206" s="167">
        <f t="shared" si="31"/>
        <v>0</v>
      </c>
      <c r="Q206" s="167">
        <v>0</v>
      </c>
      <c r="R206" s="167">
        <f t="shared" si="32"/>
        <v>0</v>
      </c>
      <c r="S206" s="167">
        <v>0</v>
      </c>
      <c r="T206" s="168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314</v>
      </c>
      <c r="AT206" s="169" t="s">
        <v>186</v>
      </c>
      <c r="AU206" s="169" t="s">
        <v>88</v>
      </c>
      <c r="AY206" s="18" t="s">
        <v>173</v>
      </c>
      <c r="BE206" s="170">
        <f t="shared" si="34"/>
        <v>0</v>
      </c>
      <c r="BF206" s="170">
        <f t="shared" si="35"/>
        <v>0</v>
      </c>
      <c r="BG206" s="170">
        <f t="shared" si="36"/>
        <v>0</v>
      </c>
      <c r="BH206" s="170">
        <f t="shared" si="37"/>
        <v>0</v>
      </c>
      <c r="BI206" s="170">
        <f t="shared" si="38"/>
        <v>0</v>
      </c>
      <c r="BJ206" s="18" t="s">
        <v>88</v>
      </c>
      <c r="BK206" s="170">
        <f t="shared" si="39"/>
        <v>0</v>
      </c>
      <c r="BL206" s="18" t="s">
        <v>259</v>
      </c>
      <c r="BM206" s="169" t="s">
        <v>3267</v>
      </c>
    </row>
    <row r="207" spans="1:65" s="2" customFormat="1" ht="24.2" customHeight="1">
      <c r="A207" s="33"/>
      <c r="B207" s="156"/>
      <c r="C207" s="195" t="s">
        <v>1037</v>
      </c>
      <c r="D207" s="195" t="s">
        <v>186</v>
      </c>
      <c r="E207" s="196" t="s">
        <v>3268</v>
      </c>
      <c r="F207" s="197" t="s">
        <v>3269</v>
      </c>
      <c r="G207" s="198" t="s">
        <v>179</v>
      </c>
      <c r="H207" s="199">
        <v>2</v>
      </c>
      <c r="I207" s="200"/>
      <c r="J207" s="201">
        <f t="shared" si="30"/>
        <v>0</v>
      </c>
      <c r="K207" s="202"/>
      <c r="L207" s="203"/>
      <c r="M207" s="204" t="s">
        <v>1</v>
      </c>
      <c r="N207" s="205" t="s">
        <v>41</v>
      </c>
      <c r="O207" s="62"/>
      <c r="P207" s="167">
        <f t="shared" si="31"/>
        <v>0</v>
      </c>
      <c r="Q207" s="167">
        <v>0</v>
      </c>
      <c r="R207" s="167">
        <f t="shared" si="32"/>
        <v>0</v>
      </c>
      <c r="S207" s="167">
        <v>0</v>
      </c>
      <c r="T207" s="168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314</v>
      </c>
      <c r="AT207" s="169" t="s">
        <v>186</v>
      </c>
      <c r="AU207" s="169" t="s">
        <v>88</v>
      </c>
      <c r="AY207" s="18" t="s">
        <v>173</v>
      </c>
      <c r="BE207" s="170">
        <f t="shared" si="34"/>
        <v>0</v>
      </c>
      <c r="BF207" s="170">
        <f t="shared" si="35"/>
        <v>0</v>
      </c>
      <c r="BG207" s="170">
        <f t="shared" si="36"/>
        <v>0</v>
      </c>
      <c r="BH207" s="170">
        <f t="shared" si="37"/>
        <v>0</v>
      </c>
      <c r="BI207" s="170">
        <f t="shared" si="38"/>
        <v>0</v>
      </c>
      <c r="BJ207" s="18" t="s">
        <v>88</v>
      </c>
      <c r="BK207" s="170">
        <f t="shared" si="39"/>
        <v>0</v>
      </c>
      <c r="BL207" s="18" t="s">
        <v>259</v>
      </c>
      <c r="BM207" s="169" t="s">
        <v>3270</v>
      </c>
    </row>
    <row r="208" spans="1:65" s="2" customFormat="1" ht="24.2" customHeight="1">
      <c r="A208" s="33"/>
      <c r="B208" s="156"/>
      <c r="C208" s="195" t="s">
        <v>1040</v>
      </c>
      <c r="D208" s="195" t="s">
        <v>186</v>
      </c>
      <c r="E208" s="196" t="s">
        <v>3271</v>
      </c>
      <c r="F208" s="197" t="s">
        <v>3272</v>
      </c>
      <c r="G208" s="198" t="s">
        <v>179</v>
      </c>
      <c r="H208" s="199">
        <v>4</v>
      </c>
      <c r="I208" s="200"/>
      <c r="J208" s="201">
        <f t="shared" si="30"/>
        <v>0</v>
      </c>
      <c r="K208" s="202"/>
      <c r="L208" s="203"/>
      <c r="M208" s="204" t="s">
        <v>1</v>
      </c>
      <c r="N208" s="205" t="s">
        <v>41</v>
      </c>
      <c r="O208" s="62"/>
      <c r="P208" s="167">
        <f t="shared" si="31"/>
        <v>0</v>
      </c>
      <c r="Q208" s="167">
        <v>0</v>
      </c>
      <c r="R208" s="167">
        <f t="shared" si="32"/>
        <v>0</v>
      </c>
      <c r="S208" s="167">
        <v>0</v>
      </c>
      <c r="T208" s="168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314</v>
      </c>
      <c r="AT208" s="169" t="s">
        <v>186</v>
      </c>
      <c r="AU208" s="169" t="s">
        <v>88</v>
      </c>
      <c r="AY208" s="18" t="s">
        <v>173</v>
      </c>
      <c r="BE208" s="170">
        <f t="shared" si="34"/>
        <v>0</v>
      </c>
      <c r="BF208" s="170">
        <f t="shared" si="35"/>
        <v>0</v>
      </c>
      <c r="BG208" s="170">
        <f t="shared" si="36"/>
        <v>0</v>
      </c>
      <c r="BH208" s="170">
        <f t="shared" si="37"/>
        <v>0</v>
      </c>
      <c r="BI208" s="170">
        <f t="shared" si="38"/>
        <v>0</v>
      </c>
      <c r="BJ208" s="18" t="s">
        <v>88</v>
      </c>
      <c r="BK208" s="170">
        <f t="shared" si="39"/>
        <v>0</v>
      </c>
      <c r="BL208" s="18" t="s">
        <v>259</v>
      </c>
      <c r="BM208" s="169" t="s">
        <v>3273</v>
      </c>
    </row>
    <row r="209" spans="1:65" s="2" customFormat="1" ht="24.2" customHeight="1">
      <c r="A209" s="33"/>
      <c r="B209" s="156"/>
      <c r="C209" s="195" t="s">
        <v>1045</v>
      </c>
      <c r="D209" s="195" t="s">
        <v>186</v>
      </c>
      <c r="E209" s="196" t="s">
        <v>3274</v>
      </c>
      <c r="F209" s="197" t="s">
        <v>3275</v>
      </c>
      <c r="G209" s="198" t="s">
        <v>179</v>
      </c>
      <c r="H209" s="199">
        <v>11</v>
      </c>
      <c r="I209" s="200"/>
      <c r="J209" s="201">
        <f t="shared" si="30"/>
        <v>0</v>
      </c>
      <c r="K209" s="202"/>
      <c r="L209" s="203"/>
      <c r="M209" s="204" t="s">
        <v>1</v>
      </c>
      <c r="N209" s="205" t="s">
        <v>41</v>
      </c>
      <c r="O209" s="62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314</v>
      </c>
      <c r="AT209" s="169" t="s">
        <v>186</v>
      </c>
      <c r="AU209" s="169" t="s">
        <v>88</v>
      </c>
      <c r="AY209" s="18" t="s">
        <v>173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8" t="s">
        <v>88</v>
      </c>
      <c r="BK209" s="170">
        <f t="shared" si="39"/>
        <v>0</v>
      </c>
      <c r="BL209" s="18" t="s">
        <v>259</v>
      </c>
      <c r="BM209" s="169" t="s">
        <v>3276</v>
      </c>
    </row>
    <row r="210" spans="1:65" s="2" customFormat="1" ht="24.2" customHeight="1">
      <c r="A210" s="33"/>
      <c r="B210" s="156"/>
      <c r="C210" s="195" t="s">
        <v>1057</v>
      </c>
      <c r="D210" s="195" t="s">
        <v>186</v>
      </c>
      <c r="E210" s="196" t="s">
        <v>3277</v>
      </c>
      <c r="F210" s="197" t="s">
        <v>3278</v>
      </c>
      <c r="G210" s="198" t="s">
        <v>179</v>
      </c>
      <c r="H210" s="199">
        <v>7</v>
      </c>
      <c r="I210" s="200"/>
      <c r="J210" s="201">
        <f t="shared" si="30"/>
        <v>0</v>
      </c>
      <c r="K210" s="202"/>
      <c r="L210" s="203"/>
      <c r="M210" s="204" t="s">
        <v>1</v>
      </c>
      <c r="N210" s="205" t="s">
        <v>41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314</v>
      </c>
      <c r="AT210" s="169" t="s">
        <v>186</v>
      </c>
      <c r="AU210" s="169" t="s">
        <v>88</v>
      </c>
      <c r="AY210" s="18" t="s">
        <v>173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88</v>
      </c>
      <c r="BK210" s="170">
        <f t="shared" si="39"/>
        <v>0</v>
      </c>
      <c r="BL210" s="18" t="s">
        <v>259</v>
      </c>
      <c r="BM210" s="169" t="s">
        <v>3279</v>
      </c>
    </row>
    <row r="211" spans="1:65" s="2" customFormat="1" ht="16.5" customHeight="1">
      <c r="A211" s="33"/>
      <c r="B211" s="156"/>
      <c r="C211" s="195" t="s">
        <v>1060</v>
      </c>
      <c r="D211" s="195" t="s">
        <v>186</v>
      </c>
      <c r="E211" s="196" t="s">
        <v>3280</v>
      </c>
      <c r="F211" s="197" t="s">
        <v>3281</v>
      </c>
      <c r="G211" s="198" t="s">
        <v>179</v>
      </c>
      <c r="H211" s="199">
        <v>2</v>
      </c>
      <c r="I211" s="200"/>
      <c r="J211" s="201">
        <f t="shared" si="30"/>
        <v>0</v>
      </c>
      <c r="K211" s="202"/>
      <c r="L211" s="203"/>
      <c r="M211" s="204" t="s">
        <v>1</v>
      </c>
      <c r="N211" s="205" t="s">
        <v>41</v>
      </c>
      <c r="O211" s="62"/>
      <c r="P211" s="167">
        <f t="shared" si="31"/>
        <v>0</v>
      </c>
      <c r="Q211" s="167">
        <v>0</v>
      </c>
      <c r="R211" s="167">
        <f t="shared" si="32"/>
        <v>0</v>
      </c>
      <c r="S211" s="167">
        <v>0</v>
      </c>
      <c r="T211" s="168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314</v>
      </c>
      <c r="AT211" s="169" t="s">
        <v>186</v>
      </c>
      <c r="AU211" s="169" t="s">
        <v>88</v>
      </c>
      <c r="AY211" s="18" t="s">
        <v>173</v>
      </c>
      <c r="BE211" s="170">
        <f t="shared" si="34"/>
        <v>0</v>
      </c>
      <c r="BF211" s="170">
        <f t="shared" si="35"/>
        <v>0</v>
      </c>
      <c r="BG211" s="170">
        <f t="shared" si="36"/>
        <v>0</v>
      </c>
      <c r="BH211" s="170">
        <f t="shared" si="37"/>
        <v>0</v>
      </c>
      <c r="BI211" s="170">
        <f t="shared" si="38"/>
        <v>0</v>
      </c>
      <c r="BJ211" s="18" t="s">
        <v>88</v>
      </c>
      <c r="BK211" s="170">
        <f t="shared" si="39"/>
        <v>0</v>
      </c>
      <c r="BL211" s="18" t="s">
        <v>259</v>
      </c>
      <c r="BM211" s="169" t="s">
        <v>3282</v>
      </c>
    </row>
    <row r="212" spans="1:65" s="2" customFormat="1" ht="16.5" customHeight="1">
      <c r="A212" s="33"/>
      <c r="B212" s="156"/>
      <c r="C212" s="195" t="s">
        <v>1066</v>
      </c>
      <c r="D212" s="195" t="s">
        <v>186</v>
      </c>
      <c r="E212" s="196" t="s">
        <v>3283</v>
      </c>
      <c r="F212" s="197" t="s">
        <v>3284</v>
      </c>
      <c r="G212" s="198" t="s">
        <v>179</v>
      </c>
      <c r="H212" s="199">
        <v>8</v>
      </c>
      <c r="I212" s="200"/>
      <c r="J212" s="201">
        <f t="shared" si="30"/>
        <v>0</v>
      </c>
      <c r="K212" s="202"/>
      <c r="L212" s="203"/>
      <c r="M212" s="204" t="s">
        <v>1</v>
      </c>
      <c r="N212" s="205" t="s">
        <v>41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314</v>
      </c>
      <c r="AT212" s="169" t="s">
        <v>186</v>
      </c>
      <c r="AU212" s="169" t="s">
        <v>88</v>
      </c>
      <c r="AY212" s="18" t="s">
        <v>173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88</v>
      </c>
      <c r="BK212" s="170">
        <f t="shared" si="39"/>
        <v>0</v>
      </c>
      <c r="BL212" s="18" t="s">
        <v>259</v>
      </c>
      <c r="BM212" s="169" t="s">
        <v>3285</v>
      </c>
    </row>
    <row r="213" spans="1:65" s="2" customFormat="1" ht="16.5" customHeight="1">
      <c r="A213" s="33"/>
      <c r="B213" s="156"/>
      <c r="C213" s="195" t="s">
        <v>1071</v>
      </c>
      <c r="D213" s="195" t="s">
        <v>186</v>
      </c>
      <c r="E213" s="196" t="s">
        <v>3286</v>
      </c>
      <c r="F213" s="197" t="s">
        <v>3287</v>
      </c>
      <c r="G213" s="198" t="s">
        <v>1173</v>
      </c>
      <c r="H213" s="199">
        <v>7.6</v>
      </c>
      <c r="I213" s="200"/>
      <c r="J213" s="201">
        <f t="shared" si="30"/>
        <v>0</v>
      </c>
      <c r="K213" s="202"/>
      <c r="L213" s="203"/>
      <c r="M213" s="204" t="s">
        <v>1</v>
      </c>
      <c r="N213" s="205" t="s">
        <v>41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314</v>
      </c>
      <c r="AT213" s="169" t="s">
        <v>186</v>
      </c>
      <c r="AU213" s="169" t="s">
        <v>88</v>
      </c>
      <c r="AY213" s="18" t="s">
        <v>173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88</v>
      </c>
      <c r="BK213" s="170">
        <f t="shared" si="39"/>
        <v>0</v>
      </c>
      <c r="BL213" s="18" t="s">
        <v>259</v>
      </c>
      <c r="BM213" s="169" t="s">
        <v>3288</v>
      </c>
    </row>
    <row r="214" spans="1:65" s="2" customFormat="1" ht="21.75" customHeight="1">
      <c r="A214" s="33"/>
      <c r="B214" s="156"/>
      <c r="C214" s="195" t="s">
        <v>1078</v>
      </c>
      <c r="D214" s="195" t="s">
        <v>186</v>
      </c>
      <c r="E214" s="196" t="s">
        <v>3289</v>
      </c>
      <c r="F214" s="197" t="s">
        <v>3290</v>
      </c>
      <c r="G214" s="198" t="s">
        <v>232</v>
      </c>
      <c r="H214" s="199">
        <v>28.2</v>
      </c>
      <c r="I214" s="200"/>
      <c r="J214" s="201">
        <f t="shared" si="30"/>
        <v>0</v>
      </c>
      <c r="K214" s="202"/>
      <c r="L214" s="203"/>
      <c r="M214" s="204" t="s">
        <v>1</v>
      </c>
      <c r="N214" s="205" t="s">
        <v>41</v>
      </c>
      <c r="O214" s="62"/>
      <c r="P214" s="167">
        <f t="shared" si="31"/>
        <v>0</v>
      </c>
      <c r="Q214" s="167">
        <v>0</v>
      </c>
      <c r="R214" s="167">
        <f t="shared" si="32"/>
        <v>0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314</v>
      </c>
      <c r="AT214" s="169" t="s">
        <v>186</v>
      </c>
      <c r="AU214" s="169" t="s">
        <v>88</v>
      </c>
      <c r="AY214" s="18" t="s">
        <v>173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88</v>
      </c>
      <c r="BK214" s="170">
        <f t="shared" si="39"/>
        <v>0</v>
      </c>
      <c r="BL214" s="18" t="s">
        <v>259</v>
      </c>
      <c r="BM214" s="169" t="s">
        <v>3291</v>
      </c>
    </row>
    <row r="215" spans="1:65" s="2" customFormat="1" ht="21.75" customHeight="1">
      <c r="A215" s="33"/>
      <c r="B215" s="156"/>
      <c r="C215" s="195" t="s">
        <v>1080</v>
      </c>
      <c r="D215" s="195" t="s">
        <v>186</v>
      </c>
      <c r="E215" s="196" t="s">
        <v>3292</v>
      </c>
      <c r="F215" s="197" t="s">
        <v>3113</v>
      </c>
      <c r="G215" s="198" t="s">
        <v>232</v>
      </c>
      <c r="H215" s="199">
        <v>23.2</v>
      </c>
      <c r="I215" s="200"/>
      <c r="J215" s="201">
        <f t="shared" si="30"/>
        <v>0</v>
      </c>
      <c r="K215" s="202"/>
      <c r="L215" s="203"/>
      <c r="M215" s="204" t="s">
        <v>1</v>
      </c>
      <c r="N215" s="205" t="s">
        <v>41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314</v>
      </c>
      <c r="AT215" s="169" t="s">
        <v>186</v>
      </c>
      <c r="AU215" s="169" t="s">
        <v>88</v>
      </c>
      <c r="AY215" s="18" t="s">
        <v>173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88</v>
      </c>
      <c r="BK215" s="170">
        <f t="shared" si="39"/>
        <v>0</v>
      </c>
      <c r="BL215" s="18" t="s">
        <v>259</v>
      </c>
      <c r="BM215" s="169" t="s">
        <v>3293</v>
      </c>
    </row>
    <row r="216" spans="1:65" s="2" customFormat="1" ht="21.75" customHeight="1">
      <c r="A216" s="33"/>
      <c r="B216" s="156"/>
      <c r="C216" s="195" t="s">
        <v>1082</v>
      </c>
      <c r="D216" s="195" t="s">
        <v>186</v>
      </c>
      <c r="E216" s="196" t="s">
        <v>3294</v>
      </c>
      <c r="F216" s="197" t="s">
        <v>3295</v>
      </c>
      <c r="G216" s="198" t="s">
        <v>232</v>
      </c>
      <c r="H216" s="199">
        <v>15.2</v>
      </c>
      <c r="I216" s="200"/>
      <c r="J216" s="201">
        <f t="shared" si="30"/>
        <v>0</v>
      </c>
      <c r="K216" s="202"/>
      <c r="L216" s="203"/>
      <c r="M216" s="204" t="s">
        <v>1</v>
      </c>
      <c r="N216" s="205" t="s">
        <v>41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314</v>
      </c>
      <c r="AT216" s="169" t="s">
        <v>186</v>
      </c>
      <c r="AU216" s="169" t="s">
        <v>88</v>
      </c>
      <c r="AY216" s="18" t="s">
        <v>173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88</v>
      </c>
      <c r="BK216" s="170">
        <f t="shared" si="39"/>
        <v>0</v>
      </c>
      <c r="BL216" s="18" t="s">
        <v>259</v>
      </c>
      <c r="BM216" s="169" t="s">
        <v>3296</v>
      </c>
    </row>
    <row r="217" spans="1:65" s="2" customFormat="1" ht="21.75" customHeight="1">
      <c r="A217" s="33"/>
      <c r="B217" s="156"/>
      <c r="C217" s="195" t="s">
        <v>1084</v>
      </c>
      <c r="D217" s="195" t="s">
        <v>186</v>
      </c>
      <c r="E217" s="196" t="s">
        <v>3297</v>
      </c>
      <c r="F217" s="197" t="s">
        <v>3298</v>
      </c>
      <c r="G217" s="198" t="s">
        <v>232</v>
      </c>
      <c r="H217" s="199">
        <v>25.8</v>
      </c>
      <c r="I217" s="200"/>
      <c r="J217" s="201">
        <f t="shared" si="30"/>
        <v>0</v>
      </c>
      <c r="K217" s="202"/>
      <c r="L217" s="203"/>
      <c r="M217" s="204" t="s">
        <v>1</v>
      </c>
      <c r="N217" s="205" t="s">
        <v>41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314</v>
      </c>
      <c r="AT217" s="169" t="s">
        <v>186</v>
      </c>
      <c r="AU217" s="169" t="s">
        <v>88</v>
      </c>
      <c r="AY217" s="18" t="s">
        <v>173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88</v>
      </c>
      <c r="BK217" s="170">
        <f t="shared" si="39"/>
        <v>0</v>
      </c>
      <c r="BL217" s="18" t="s">
        <v>259</v>
      </c>
      <c r="BM217" s="169" t="s">
        <v>3299</v>
      </c>
    </row>
    <row r="218" spans="1:65" s="2" customFormat="1" ht="16.5" customHeight="1">
      <c r="A218" s="33"/>
      <c r="B218" s="156"/>
      <c r="C218" s="195" t="s">
        <v>1087</v>
      </c>
      <c r="D218" s="195" t="s">
        <v>186</v>
      </c>
      <c r="E218" s="196" t="s">
        <v>3300</v>
      </c>
      <c r="F218" s="197" t="s">
        <v>580</v>
      </c>
      <c r="G218" s="198" t="s">
        <v>339</v>
      </c>
      <c r="H218" s="220"/>
      <c r="I218" s="200"/>
      <c r="J218" s="201">
        <f t="shared" si="30"/>
        <v>0</v>
      </c>
      <c r="K218" s="202"/>
      <c r="L218" s="203"/>
      <c r="M218" s="204" t="s">
        <v>1</v>
      </c>
      <c r="N218" s="205" t="s">
        <v>41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314</v>
      </c>
      <c r="AT218" s="169" t="s">
        <v>186</v>
      </c>
      <c r="AU218" s="169" t="s">
        <v>88</v>
      </c>
      <c r="AY218" s="18" t="s">
        <v>173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88</v>
      </c>
      <c r="BK218" s="170">
        <f t="shared" si="39"/>
        <v>0</v>
      </c>
      <c r="BL218" s="18" t="s">
        <v>259</v>
      </c>
      <c r="BM218" s="169" t="s">
        <v>3301</v>
      </c>
    </row>
    <row r="219" spans="1:65" s="2" customFormat="1" ht="16.5" customHeight="1">
      <c r="A219" s="33"/>
      <c r="B219" s="156"/>
      <c r="C219" s="195" t="s">
        <v>1089</v>
      </c>
      <c r="D219" s="195" t="s">
        <v>186</v>
      </c>
      <c r="E219" s="196" t="s">
        <v>3302</v>
      </c>
      <c r="F219" s="197" t="s">
        <v>583</v>
      </c>
      <c r="G219" s="198" t="s">
        <v>339</v>
      </c>
      <c r="H219" s="220"/>
      <c r="I219" s="200"/>
      <c r="J219" s="201">
        <f t="shared" si="30"/>
        <v>0</v>
      </c>
      <c r="K219" s="202"/>
      <c r="L219" s="203"/>
      <c r="M219" s="204" t="s">
        <v>1</v>
      </c>
      <c r="N219" s="205" t="s">
        <v>41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314</v>
      </c>
      <c r="AT219" s="169" t="s">
        <v>186</v>
      </c>
      <c r="AU219" s="169" t="s">
        <v>88</v>
      </c>
      <c r="AY219" s="18" t="s">
        <v>173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88</v>
      </c>
      <c r="BK219" s="170">
        <f t="shared" si="39"/>
        <v>0</v>
      </c>
      <c r="BL219" s="18" t="s">
        <v>259</v>
      </c>
      <c r="BM219" s="169" t="s">
        <v>3303</v>
      </c>
    </row>
    <row r="220" spans="1:65" s="12" customFormat="1" ht="22.9" customHeight="1">
      <c r="B220" s="143"/>
      <c r="D220" s="144" t="s">
        <v>74</v>
      </c>
      <c r="E220" s="154" t="s">
        <v>3304</v>
      </c>
      <c r="F220" s="154" t="s">
        <v>3305</v>
      </c>
      <c r="I220" s="146"/>
      <c r="J220" s="155">
        <f>BK220</f>
        <v>0</v>
      </c>
      <c r="L220" s="143"/>
      <c r="M220" s="148"/>
      <c r="N220" s="149"/>
      <c r="O220" s="149"/>
      <c r="P220" s="150">
        <f>SUM(P221:P229)</f>
        <v>0</v>
      </c>
      <c r="Q220" s="149"/>
      <c r="R220" s="150">
        <f>SUM(R221:R229)</f>
        <v>0</v>
      </c>
      <c r="S220" s="149"/>
      <c r="T220" s="151">
        <f>SUM(T221:T229)</f>
        <v>0</v>
      </c>
      <c r="AR220" s="144" t="s">
        <v>88</v>
      </c>
      <c r="AT220" s="152" t="s">
        <v>74</v>
      </c>
      <c r="AU220" s="152" t="s">
        <v>82</v>
      </c>
      <c r="AY220" s="144" t="s">
        <v>173</v>
      </c>
      <c r="BK220" s="153">
        <f>SUM(BK221:BK229)</f>
        <v>0</v>
      </c>
    </row>
    <row r="221" spans="1:65" s="2" customFormat="1" ht="37.9" customHeight="1">
      <c r="A221" s="33"/>
      <c r="B221" s="156"/>
      <c r="C221" s="195" t="s">
        <v>1092</v>
      </c>
      <c r="D221" s="195" t="s">
        <v>186</v>
      </c>
      <c r="E221" s="196" t="s">
        <v>3306</v>
      </c>
      <c r="F221" s="197" t="s">
        <v>3307</v>
      </c>
      <c r="G221" s="198" t="s">
        <v>179</v>
      </c>
      <c r="H221" s="199">
        <v>1</v>
      </c>
      <c r="I221" s="200"/>
      <c r="J221" s="201">
        <f t="shared" ref="J221:J229" si="40">ROUND(I221*H221,2)</f>
        <v>0</v>
      </c>
      <c r="K221" s="202"/>
      <c r="L221" s="203"/>
      <c r="M221" s="204" t="s">
        <v>1</v>
      </c>
      <c r="N221" s="205" t="s">
        <v>41</v>
      </c>
      <c r="O221" s="62"/>
      <c r="P221" s="167">
        <f t="shared" ref="P221:P229" si="41">O221*H221</f>
        <v>0</v>
      </c>
      <c r="Q221" s="167">
        <v>0</v>
      </c>
      <c r="R221" s="167">
        <f t="shared" ref="R221:R229" si="42">Q221*H221</f>
        <v>0</v>
      </c>
      <c r="S221" s="167">
        <v>0</v>
      </c>
      <c r="T221" s="168">
        <f t="shared" ref="T221:T229" si="43"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314</v>
      </c>
      <c r="AT221" s="169" t="s">
        <v>186</v>
      </c>
      <c r="AU221" s="169" t="s">
        <v>88</v>
      </c>
      <c r="AY221" s="18" t="s">
        <v>173</v>
      </c>
      <c r="BE221" s="170">
        <f t="shared" ref="BE221:BE229" si="44">IF(N221="základná",J221,0)</f>
        <v>0</v>
      </c>
      <c r="BF221" s="170">
        <f t="shared" ref="BF221:BF229" si="45">IF(N221="znížená",J221,0)</f>
        <v>0</v>
      </c>
      <c r="BG221" s="170">
        <f t="shared" ref="BG221:BG229" si="46">IF(N221="zákl. prenesená",J221,0)</f>
        <v>0</v>
      </c>
      <c r="BH221" s="170">
        <f t="shared" ref="BH221:BH229" si="47">IF(N221="zníž. prenesená",J221,0)</f>
        <v>0</v>
      </c>
      <c r="BI221" s="170">
        <f t="shared" ref="BI221:BI229" si="48">IF(N221="nulová",J221,0)</f>
        <v>0</v>
      </c>
      <c r="BJ221" s="18" t="s">
        <v>88</v>
      </c>
      <c r="BK221" s="170">
        <f t="shared" ref="BK221:BK229" si="49">ROUND(I221*H221,2)</f>
        <v>0</v>
      </c>
      <c r="BL221" s="18" t="s">
        <v>259</v>
      </c>
      <c r="BM221" s="169" t="s">
        <v>3308</v>
      </c>
    </row>
    <row r="222" spans="1:65" s="2" customFormat="1" ht="24.2" customHeight="1">
      <c r="A222" s="33"/>
      <c r="B222" s="156"/>
      <c r="C222" s="195" t="s">
        <v>1094</v>
      </c>
      <c r="D222" s="195" t="s">
        <v>186</v>
      </c>
      <c r="E222" s="196" t="s">
        <v>3309</v>
      </c>
      <c r="F222" s="197" t="s">
        <v>3310</v>
      </c>
      <c r="G222" s="198" t="s">
        <v>179</v>
      </c>
      <c r="H222" s="199">
        <v>1</v>
      </c>
      <c r="I222" s="200"/>
      <c r="J222" s="201">
        <f t="shared" si="40"/>
        <v>0</v>
      </c>
      <c r="K222" s="202"/>
      <c r="L222" s="203"/>
      <c r="M222" s="204" t="s">
        <v>1</v>
      </c>
      <c r="N222" s="205" t="s">
        <v>41</v>
      </c>
      <c r="O222" s="62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314</v>
      </c>
      <c r="AT222" s="169" t="s">
        <v>186</v>
      </c>
      <c r="AU222" s="169" t="s">
        <v>88</v>
      </c>
      <c r="AY222" s="18" t="s">
        <v>173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8" t="s">
        <v>88</v>
      </c>
      <c r="BK222" s="170">
        <f t="shared" si="49"/>
        <v>0</v>
      </c>
      <c r="BL222" s="18" t="s">
        <v>259</v>
      </c>
      <c r="BM222" s="169" t="s">
        <v>3311</v>
      </c>
    </row>
    <row r="223" spans="1:65" s="2" customFormat="1" ht="37.9" customHeight="1">
      <c r="A223" s="33"/>
      <c r="B223" s="156"/>
      <c r="C223" s="195" t="s">
        <v>1101</v>
      </c>
      <c r="D223" s="195" t="s">
        <v>186</v>
      </c>
      <c r="E223" s="196" t="s">
        <v>3312</v>
      </c>
      <c r="F223" s="197" t="s">
        <v>3307</v>
      </c>
      <c r="G223" s="198" t="s">
        <v>179</v>
      </c>
      <c r="H223" s="199">
        <v>1</v>
      </c>
      <c r="I223" s="200"/>
      <c r="J223" s="201">
        <f t="shared" si="40"/>
        <v>0</v>
      </c>
      <c r="K223" s="202"/>
      <c r="L223" s="203"/>
      <c r="M223" s="204" t="s">
        <v>1</v>
      </c>
      <c r="N223" s="205" t="s">
        <v>41</v>
      </c>
      <c r="O223" s="62"/>
      <c r="P223" s="167">
        <f t="shared" si="41"/>
        <v>0</v>
      </c>
      <c r="Q223" s="167">
        <v>0</v>
      </c>
      <c r="R223" s="167">
        <f t="shared" si="42"/>
        <v>0</v>
      </c>
      <c r="S223" s="167">
        <v>0</v>
      </c>
      <c r="T223" s="168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314</v>
      </c>
      <c r="AT223" s="169" t="s">
        <v>186</v>
      </c>
      <c r="AU223" s="169" t="s">
        <v>88</v>
      </c>
      <c r="AY223" s="18" t="s">
        <v>173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8" t="s">
        <v>88</v>
      </c>
      <c r="BK223" s="170">
        <f t="shared" si="49"/>
        <v>0</v>
      </c>
      <c r="BL223" s="18" t="s">
        <v>259</v>
      </c>
      <c r="BM223" s="169" t="s">
        <v>3313</v>
      </c>
    </row>
    <row r="224" spans="1:65" s="2" customFormat="1" ht="24.2" customHeight="1">
      <c r="A224" s="33"/>
      <c r="B224" s="156"/>
      <c r="C224" s="195" t="s">
        <v>1106</v>
      </c>
      <c r="D224" s="195" t="s">
        <v>186</v>
      </c>
      <c r="E224" s="196" t="s">
        <v>3314</v>
      </c>
      <c r="F224" s="197" t="s">
        <v>3310</v>
      </c>
      <c r="G224" s="198" t="s">
        <v>179</v>
      </c>
      <c r="H224" s="199">
        <v>1</v>
      </c>
      <c r="I224" s="200"/>
      <c r="J224" s="201">
        <f t="shared" si="40"/>
        <v>0</v>
      </c>
      <c r="K224" s="202"/>
      <c r="L224" s="203"/>
      <c r="M224" s="204" t="s">
        <v>1</v>
      </c>
      <c r="N224" s="205" t="s">
        <v>41</v>
      </c>
      <c r="O224" s="62"/>
      <c r="P224" s="167">
        <f t="shared" si="41"/>
        <v>0</v>
      </c>
      <c r="Q224" s="167">
        <v>0</v>
      </c>
      <c r="R224" s="167">
        <f t="shared" si="42"/>
        <v>0</v>
      </c>
      <c r="S224" s="167">
        <v>0</v>
      </c>
      <c r="T224" s="168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314</v>
      </c>
      <c r="AT224" s="169" t="s">
        <v>186</v>
      </c>
      <c r="AU224" s="169" t="s">
        <v>88</v>
      </c>
      <c r="AY224" s="18" t="s">
        <v>173</v>
      </c>
      <c r="BE224" s="170">
        <f t="shared" si="44"/>
        <v>0</v>
      </c>
      <c r="BF224" s="170">
        <f t="shared" si="45"/>
        <v>0</v>
      </c>
      <c r="BG224" s="170">
        <f t="shared" si="46"/>
        <v>0</v>
      </c>
      <c r="BH224" s="170">
        <f t="shared" si="47"/>
        <v>0</v>
      </c>
      <c r="BI224" s="170">
        <f t="shared" si="48"/>
        <v>0</v>
      </c>
      <c r="BJ224" s="18" t="s">
        <v>88</v>
      </c>
      <c r="BK224" s="170">
        <f t="shared" si="49"/>
        <v>0</v>
      </c>
      <c r="BL224" s="18" t="s">
        <v>259</v>
      </c>
      <c r="BM224" s="169" t="s">
        <v>3315</v>
      </c>
    </row>
    <row r="225" spans="1:65" s="2" customFormat="1" ht="21.75" customHeight="1">
      <c r="A225" s="33"/>
      <c r="B225" s="156"/>
      <c r="C225" s="195" t="s">
        <v>1114</v>
      </c>
      <c r="D225" s="195" t="s">
        <v>186</v>
      </c>
      <c r="E225" s="196" t="s">
        <v>3316</v>
      </c>
      <c r="F225" s="197" t="s">
        <v>3113</v>
      </c>
      <c r="G225" s="198" t="s">
        <v>3114</v>
      </c>
      <c r="H225" s="199">
        <v>70</v>
      </c>
      <c r="I225" s="200"/>
      <c r="J225" s="201">
        <f t="shared" si="40"/>
        <v>0</v>
      </c>
      <c r="K225" s="202"/>
      <c r="L225" s="203"/>
      <c r="M225" s="204" t="s">
        <v>1</v>
      </c>
      <c r="N225" s="205" t="s">
        <v>41</v>
      </c>
      <c r="O225" s="62"/>
      <c r="P225" s="167">
        <f t="shared" si="41"/>
        <v>0</v>
      </c>
      <c r="Q225" s="167">
        <v>0</v>
      </c>
      <c r="R225" s="167">
        <f t="shared" si="42"/>
        <v>0</v>
      </c>
      <c r="S225" s="167">
        <v>0</v>
      </c>
      <c r="T225" s="168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314</v>
      </c>
      <c r="AT225" s="169" t="s">
        <v>186</v>
      </c>
      <c r="AU225" s="169" t="s">
        <v>88</v>
      </c>
      <c r="AY225" s="18" t="s">
        <v>173</v>
      </c>
      <c r="BE225" s="170">
        <f t="shared" si="44"/>
        <v>0</v>
      </c>
      <c r="BF225" s="170">
        <f t="shared" si="45"/>
        <v>0</v>
      </c>
      <c r="BG225" s="170">
        <f t="shared" si="46"/>
        <v>0</v>
      </c>
      <c r="BH225" s="170">
        <f t="shared" si="47"/>
        <v>0</v>
      </c>
      <c r="BI225" s="170">
        <f t="shared" si="48"/>
        <v>0</v>
      </c>
      <c r="BJ225" s="18" t="s">
        <v>88</v>
      </c>
      <c r="BK225" s="170">
        <f t="shared" si="49"/>
        <v>0</v>
      </c>
      <c r="BL225" s="18" t="s">
        <v>259</v>
      </c>
      <c r="BM225" s="169" t="s">
        <v>3317</v>
      </c>
    </row>
    <row r="226" spans="1:65" s="2" customFormat="1" ht="24.2" customHeight="1">
      <c r="A226" s="33"/>
      <c r="B226" s="156"/>
      <c r="C226" s="195" t="s">
        <v>1119</v>
      </c>
      <c r="D226" s="195" t="s">
        <v>186</v>
      </c>
      <c r="E226" s="196" t="s">
        <v>3318</v>
      </c>
      <c r="F226" s="197" t="s">
        <v>3319</v>
      </c>
      <c r="G226" s="198" t="s">
        <v>179</v>
      </c>
      <c r="H226" s="199">
        <v>1</v>
      </c>
      <c r="I226" s="200"/>
      <c r="J226" s="201">
        <f t="shared" si="40"/>
        <v>0</v>
      </c>
      <c r="K226" s="202"/>
      <c r="L226" s="203"/>
      <c r="M226" s="204" t="s">
        <v>1</v>
      </c>
      <c r="N226" s="205" t="s">
        <v>41</v>
      </c>
      <c r="O226" s="62"/>
      <c r="P226" s="167">
        <f t="shared" si="41"/>
        <v>0</v>
      </c>
      <c r="Q226" s="167">
        <v>0</v>
      </c>
      <c r="R226" s="167">
        <f t="shared" si="42"/>
        <v>0</v>
      </c>
      <c r="S226" s="167">
        <v>0</v>
      </c>
      <c r="T226" s="168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314</v>
      </c>
      <c r="AT226" s="169" t="s">
        <v>186</v>
      </c>
      <c r="AU226" s="169" t="s">
        <v>88</v>
      </c>
      <c r="AY226" s="18" t="s">
        <v>173</v>
      </c>
      <c r="BE226" s="170">
        <f t="shared" si="44"/>
        <v>0</v>
      </c>
      <c r="BF226" s="170">
        <f t="shared" si="45"/>
        <v>0</v>
      </c>
      <c r="BG226" s="170">
        <f t="shared" si="46"/>
        <v>0</v>
      </c>
      <c r="BH226" s="170">
        <f t="shared" si="47"/>
        <v>0</v>
      </c>
      <c r="BI226" s="170">
        <f t="shared" si="48"/>
        <v>0</v>
      </c>
      <c r="BJ226" s="18" t="s">
        <v>88</v>
      </c>
      <c r="BK226" s="170">
        <f t="shared" si="49"/>
        <v>0</v>
      </c>
      <c r="BL226" s="18" t="s">
        <v>259</v>
      </c>
      <c r="BM226" s="169" t="s">
        <v>3320</v>
      </c>
    </row>
    <row r="227" spans="1:65" s="2" customFormat="1" ht="24.2" customHeight="1">
      <c r="A227" s="33"/>
      <c r="B227" s="156"/>
      <c r="C227" s="195" t="s">
        <v>1123</v>
      </c>
      <c r="D227" s="195" t="s">
        <v>186</v>
      </c>
      <c r="E227" s="196" t="s">
        <v>3321</v>
      </c>
      <c r="F227" s="197" t="s">
        <v>3322</v>
      </c>
      <c r="G227" s="198" t="s">
        <v>179</v>
      </c>
      <c r="H227" s="199">
        <v>1</v>
      </c>
      <c r="I227" s="200"/>
      <c r="J227" s="201">
        <f t="shared" si="40"/>
        <v>0</v>
      </c>
      <c r="K227" s="202"/>
      <c r="L227" s="203"/>
      <c r="M227" s="204" t="s">
        <v>1</v>
      </c>
      <c r="N227" s="205" t="s">
        <v>41</v>
      </c>
      <c r="O227" s="62"/>
      <c r="P227" s="167">
        <f t="shared" si="41"/>
        <v>0</v>
      </c>
      <c r="Q227" s="167">
        <v>0</v>
      </c>
      <c r="R227" s="167">
        <f t="shared" si="42"/>
        <v>0</v>
      </c>
      <c r="S227" s="167">
        <v>0</v>
      </c>
      <c r="T227" s="168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314</v>
      </c>
      <c r="AT227" s="169" t="s">
        <v>186</v>
      </c>
      <c r="AU227" s="169" t="s">
        <v>88</v>
      </c>
      <c r="AY227" s="18" t="s">
        <v>173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8" t="s">
        <v>88</v>
      </c>
      <c r="BK227" s="170">
        <f t="shared" si="49"/>
        <v>0</v>
      </c>
      <c r="BL227" s="18" t="s">
        <v>259</v>
      </c>
      <c r="BM227" s="169" t="s">
        <v>3323</v>
      </c>
    </row>
    <row r="228" spans="1:65" s="2" customFormat="1" ht="16.5" customHeight="1">
      <c r="A228" s="33"/>
      <c r="B228" s="156"/>
      <c r="C228" s="195" t="s">
        <v>1125</v>
      </c>
      <c r="D228" s="195" t="s">
        <v>186</v>
      </c>
      <c r="E228" s="196" t="s">
        <v>3324</v>
      </c>
      <c r="F228" s="197" t="s">
        <v>580</v>
      </c>
      <c r="G228" s="198" t="s">
        <v>339</v>
      </c>
      <c r="H228" s="220"/>
      <c r="I228" s="200"/>
      <c r="J228" s="201">
        <f t="shared" si="40"/>
        <v>0</v>
      </c>
      <c r="K228" s="202"/>
      <c r="L228" s="203"/>
      <c r="M228" s="204" t="s">
        <v>1</v>
      </c>
      <c r="N228" s="205" t="s">
        <v>41</v>
      </c>
      <c r="O228" s="62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314</v>
      </c>
      <c r="AT228" s="169" t="s">
        <v>186</v>
      </c>
      <c r="AU228" s="169" t="s">
        <v>88</v>
      </c>
      <c r="AY228" s="18" t="s">
        <v>173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8" t="s">
        <v>88</v>
      </c>
      <c r="BK228" s="170">
        <f t="shared" si="49"/>
        <v>0</v>
      </c>
      <c r="BL228" s="18" t="s">
        <v>259</v>
      </c>
      <c r="BM228" s="169" t="s">
        <v>3325</v>
      </c>
    </row>
    <row r="229" spans="1:65" s="2" customFormat="1" ht="16.5" customHeight="1">
      <c r="A229" s="33"/>
      <c r="B229" s="156"/>
      <c r="C229" s="195" t="s">
        <v>1127</v>
      </c>
      <c r="D229" s="195" t="s">
        <v>186</v>
      </c>
      <c r="E229" s="196" t="s">
        <v>3326</v>
      </c>
      <c r="F229" s="197" t="s">
        <v>583</v>
      </c>
      <c r="G229" s="198" t="s">
        <v>339</v>
      </c>
      <c r="H229" s="220"/>
      <c r="I229" s="200"/>
      <c r="J229" s="201">
        <f t="shared" si="40"/>
        <v>0</v>
      </c>
      <c r="K229" s="202"/>
      <c r="L229" s="203"/>
      <c r="M229" s="204" t="s">
        <v>1</v>
      </c>
      <c r="N229" s="205" t="s">
        <v>41</v>
      </c>
      <c r="O229" s="62"/>
      <c r="P229" s="167">
        <f t="shared" si="41"/>
        <v>0</v>
      </c>
      <c r="Q229" s="167">
        <v>0</v>
      </c>
      <c r="R229" s="167">
        <f t="shared" si="42"/>
        <v>0</v>
      </c>
      <c r="S229" s="167">
        <v>0</v>
      </c>
      <c r="T229" s="168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314</v>
      </c>
      <c r="AT229" s="169" t="s">
        <v>186</v>
      </c>
      <c r="AU229" s="169" t="s">
        <v>88</v>
      </c>
      <c r="AY229" s="18" t="s">
        <v>173</v>
      </c>
      <c r="BE229" s="170">
        <f t="shared" si="44"/>
        <v>0</v>
      </c>
      <c r="BF229" s="170">
        <f t="shared" si="45"/>
        <v>0</v>
      </c>
      <c r="BG229" s="170">
        <f t="shared" si="46"/>
        <v>0</v>
      </c>
      <c r="BH229" s="170">
        <f t="shared" si="47"/>
        <v>0</v>
      </c>
      <c r="BI229" s="170">
        <f t="shared" si="48"/>
        <v>0</v>
      </c>
      <c r="BJ229" s="18" t="s">
        <v>88</v>
      </c>
      <c r="BK229" s="170">
        <f t="shared" si="49"/>
        <v>0</v>
      </c>
      <c r="BL229" s="18" t="s">
        <v>259</v>
      </c>
      <c r="BM229" s="169" t="s">
        <v>3327</v>
      </c>
    </row>
    <row r="230" spans="1:65" s="12" customFormat="1" ht="22.9" customHeight="1">
      <c r="B230" s="143"/>
      <c r="D230" s="144" t="s">
        <v>74</v>
      </c>
      <c r="E230" s="154" t="s">
        <v>3328</v>
      </c>
      <c r="F230" s="154" t="s">
        <v>3329</v>
      </c>
      <c r="I230" s="146"/>
      <c r="J230" s="155">
        <f>BK230</f>
        <v>0</v>
      </c>
      <c r="L230" s="143"/>
      <c r="M230" s="148"/>
      <c r="N230" s="149"/>
      <c r="O230" s="149"/>
      <c r="P230" s="150">
        <f>SUM(P231:P238)</f>
        <v>0</v>
      </c>
      <c r="Q230" s="149"/>
      <c r="R230" s="150">
        <f>SUM(R231:R238)</f>
        <v>0</v>
      </c>
      <c r="S230" s="149"/>
      <c r="T230" s="151">
        <f>SUM(T231:T238)</f>
        <v>0</v>
      </c>
      <c r="AR230" s="144" t="s">
        <v>88</v>
      </c>
      <c r="AT230" s="152" t="s">
        <v>74</v>
      </c>
      <c r="AU230" s="152" t="s">
        <v>82</v>
      </c>
      <c r="AY230" s="144" t="s">
        <v>173</v>
      </c>
      <c r="BK230" s="153">
        <f>SUM(BK231:BK238)</f>
        <v>0</v>
      </c>
    </row>
    <row r="231" spans="1:65" s="2" customFormat="1" ht="33" customHeight="1">
      <c r="A231" s="33"/>
      <c r="B231" s="156"/>
      <c r="C231" s="195" t="s">
        <v>1130</v>
      </c>
      <c r="D231" s="195" t="s">
        <v>186</v>
      </c>
      <c r="E231" s="196" t="s">
        <v>3330</v>
      </c>
      <c r="F231" s="197" t="s">
        <v>3331</v>
      </c>
      <c r="G231" s="198" t="s">
        <v>179</v>
      </c>
      <c r="H231" s="199">
        <v>1</v>
      </c>
      <c r="I231" s="200"/>
      <c r="J231" s="201">
        <f t="shared" ref="J231:J238" si="50">ROUND(I231*H231,2)</f>
        <v>0</v>
      </c>
      <c r="K231" s="202"/>
      <c r="L231" s="203"/>
      <c r="M231" s="204" t="s">
        <v>1</v>
      </c>
      <c r="N231" s="205" t="s">
        <v>41</v>
      </c>
      <c r="O231" s="62"/>
      <c r="P231" s="167">
        <f t="shared" ref="P231:P238" si="51">O231*H231</f>
        <v>0</v>
      </c>
      <c r="Q231" s="167">
        <v>0</v>
      </c>
      <c r="R231" s="167">
        <f t="shared" ref="R231:R238" si="52">Q231*H231</f>
        <v>0</v>
      </c>
      <c r="S231" s="167">
        <v>0</v>
      </c>
      <c r="T231" s="168">
        <f t="shared" ref="T231:T238" si="53"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314</v>
      </c>
      <c r="AT231" s="169" t="s">
        <v>186</v>
      </c>
      <c r="AU231" s="169" t="s">
        <v>88</v>
      </c>
      <c r="AY231" s="18" t="s">
        <v>173</v>
      </c>
      <c r="BE231" s="170">
        <f t="shared" ref="BE231:BE238" si="54">IF(N231="základná",J231,0)</f>
        <v>0</v>
      </c>
      <c r="BF231" s="170">
        <f t="shared" ref="BF231:BF238" si="55">IF(N231="znížená",J231,0)</f>
        <v>0</v>
      </c>
      <c r="BG231" s="170">
        <f t="shared" ref="BG231:BG238" si="56">IF(N231="zákl. prenesená",J231,0)</f>
        <v>0</v>
      </c>
      <c r="BH231" s="170">
        <f t="shared" ref="BH231:BH238" si="57">IF(N231="zníž. prenesená",J231,0)</f>
        <v>0</v>
      </c>
      <c r="BI231" s="170">
        <f t="shared" ref="BI231:BI238" si="58">IF(N231="nulová",J231,0)</f>
        <v>0</v>
      </c>
      <c r="BJ231" s="18" t="s">
        <v>88</v>
      </c>
      <c r="BK231" s="170">
        <f t="shared" ref="BK231:BK238" si="59">ROUND(I231*H231,2)</f>
        <v>0</v>
      </c>
      <c r="BL231" s="18" t="s">
        <v>259</v>
      </c>
      <c r="BM231" s="169" t="s">
        <v>3332</v>
      </c>
    </row>
    <row r="232" spans="1:65" s="2" customFormat="1" ht="33" customHeight="1">
      <c r="A232" s="33"/>
      <c r="B232" s="156"/>
      <c r="C232" s="195" t="s">
        <v>1135</v>
      </c>
      <c r="D232" s="195" t="s">
        <v>186</v>
      </c>
      <c r="E232" s="196" t="s">
        <v>3333</v>
      </c>
      <c r="F232" s="197" t="s">
        <v>3334</v>
      </c>
      <c r="G232" s="198" t="s">
        <v>179</v>
      </c>
      <c r="H232" s="199">
        <v>5</v>
      </c>
      <c r="I232" s="200"/>
      <c r="J232" s="201">
        <f t="shared" si="50"/>
        <v>0</v>
      </c>
      <c r="K232" s="202"/>
      <c r="L232" s="203"/>
      <c r="M232" s="204" t="s">
        <v>1</v>
      </c>
      <c r="N232" s="205" t="s">
        <v>41</v>
      </c>
      <c r="O232" s="62"/>
      <c r="P232" s="167">
        <f t="shared" si="51"/>
        <v>0</v>
      </c>
      <c r="Q232" s="167">
        <v>0</v>
      </c>
      <c r="R232" s="167">
        <f t="shared" si="52"/>
        <v>0</v>
      </c>
      <c r="S232" s="167">
        <v>0</v>
      </c>
      <c r="T232" s="168">
        <f t="shared" si="5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314</v>
      </c>
      <c r="AT232" s="169" t="s">
        <v>186</v>
      </c>
      <c r="AU232" s="169" t="s">
        <v>88</v>
      </c>
      <c r="AY232" s="18" t="s">
        <v>173</v>
      </c>
      <c r="BE232" s="170">
        <f t="shared" si="54"/>
        <v>0</v>
      </c>
      <c r="BF232" s="170">
        <f t="shared" si="55"/>
        <v>0</v>
      </c>
      <c r="BG232" s="170">
        <f t="shared" si="56"/>
        <v>0</v>
      </c>
      <c r="BH232" s="170">
        <f t="shared" si="57"/>
        <v>0</v>
      </c>
      <c r="BI232" s="170">
        <f t="shared" si="58"/>
        <v>0</v>
      </c>
      <c r="BJ232" s="18" t="s">
        <v>88</v>
      </c>
      <c r="BK232" s="170">
        <f t="shared" si="59"/>
        <v>0</v>
      </c>
      <c r="BL232" s="18" t="s">
        <v>259</v>
      </c>
      <c r="BM232" s="169" t="s">
        <v>3335</v>
      </c>
    </row>
    <row r="233" spans="1:65" s="2" customFormat="1" ht="24.2" customHeight="1">
      <c r="A233" s="33"/>
      <c r="B233" s="156"/>
      <c r="C233" s="195" t="s">
        <v>1143</v>
      </c>
      <c r="D233" s="195" t="s">
        <v>186</v>
      </c>
      <c r="E233" s="196" t="s">
        <v>3336</v>
      </c>
      <c r="F233" s="197" t="s">
        <v>3337</v>
      </c>
      <c r="G233" s="198" t="s">
        <v>179</v>
      </c>
      <c r="H233" s="199">
        <v>1</v>
      </c>
      <c r="I233" s="200"/>
      <c r="J233" s="201">
        <f t="shared" si="50"/>
        <v>0</v>
      </c>
      <c r="K233" s="202"/>
      <c r="L233" s="203"/>
      <c r="M233" s="204" t="s">
        <v>1</v>
      </c>
      <c r="N233" s="205" t="s">
        <v>41</v>
      </c>
      <c r="O233" s="62"/>
      <c r="P233" s="167">
        <f t="shared" si="51"/>
        <v>0</v>
      </c>
      <c r="Q233" s="167">
        <v>0</v>
      </c>
      <c r="R233" s="167">
        <f t="shared" si="52"/>
        <v>0</v>
      </c>
      <c r="S233" s="167">
        <v>0</v>
      </c>
      <c r="T233" s="168">
        <f t="shared" si="5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314</v>
      </c>
      <c r="AT233" s="169" t="s">
        <v>186</v>
      </c>
      <c r="AU233" s="169" t="s">
        <v>88</v>
      </c>
      <c r="AY233" s="18" t="s">
        <v>173</v>
      </c>
      <c r="BE233" s="170">
        <f t="shared" si="54"/>
        <v>0</v>
      </c>
      <c r="BF233" s="170">
        <f t="shared" si="55"/>
        <v>0</v>
      </c>
      <c r="BG233" s="170">
        <f t="shared" si="56"/>
        <v>0</v>
      </c>
      <c r="BH233" s="170">
        <f t="shared" si="57"/>
        <v>0</v>
      </c>
      <c r="BI233" s="170">
        <f t="shared" si="58"/>
        <v>0</v>
      </c>
      <c r="BJ233" s="18" t="s">
        <v>88</v>
      </c>
      <c r="BK233" s="170">
        <f t="shared" si="59"/>
        <v>0</v>
      </c>
      <c r="BL233" s="18" t="s">
        <v>259</v>
      </c>
      <c r="BM233" s="169" t="s">
        <v>3338</v>
      </c>
    </row>
    <row r="234" spans="1:65" s="2" customFormat="1" ht="16.5" customHeight="1">
      <c r="A234" s="33"/>
      <c r="B234" s="156"/>
      <c r="C234" s="195" t="s">
        <v>1151</v>
      </c>
      <c r="D234" s="195" t="s">
        <v>186</v>
      </c>
      <c r="E234" s="196" t="s">
        <v>3339</v>
      </c>
      <c r="F234" s="197" t="s">
        <v>3340</v>
      </c>
      <c r="G234" s="198" t="s">
        <v>3215</v>
      </c>
      <c r="H234" s="199">
        <v>3</v>
      </c>
      <c r="I234" s="200"/>
      <c r="J234" s="201">
        <f t="shared" si="50"/>
        <v>0</v>
      </c>
      <c r="K234" s="202"/>
      <c r="L234" s="203"/>
      <c r="M234" s="204" t="s">
        <v>1</v>
      </c>
      <c r="N234" s="205" t="s">
        <v>41</v>
      </c>
      <c r="O234" s="62"/>
      <c r="P234" s="167">
        <f t="shared" si="51"/>
        <v>0</v>
      </c>
      <c r="Q234" s="167">
        <v>0</v>
      </c>
      <c r="R234" s="167">
        <f t="shared" si="52"/>
        <v>0</v>
      </c>
      <c r="S234" s="167">
        <v>0</v>
      </c>
      <c r="T234" s="168">
        <f t="shared" si="5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314</v>
      </c>
      <c r="AT234" s="169" t="s">
        <v>186</v>
      </c>
      <c r="AU234" s="169" t="s">
        <v>88</v>
      </c>
      <c r="AY234" s="18" t="s">
        <v>173</v>
      </c>
      <c r="BE234" s="170">
        <f t="shared" si="54"/>
        <v>0</v>
      </c>
      <c r="BF234" s="170">
        <f t="shared" si="55"/>
        <v>0</v>
      </c>
      <c r="BG234" s="170">
        <f t="shared" si="56"/>
        <v>0</v>
      </c>
      <c r="BH234" s="170">
        <f t="shared" si="57"/>
        <v>0</v>
      </c>
      <c r="BI234" s="170">
        <f t="shared" si="58"/>
        <v>0</v>
      </c>
      <c r="BJ234" s="18" t="s">
        <v>88</v>
      </c>
      <c r="BK234" s="170">
        <f t="shared" si="59"/>
        <v>0</v>
      </c>
      <c r="BL234" s="18" t="s">
        <v>259</v>
      </c>
      <c r="BM234" s="169" t="s">
        <v>3341</v>
      </c>
    </row>
    <row r="235" spans="1:65" s="2" customFormat="1" ht="24.2" customHeight="1">
      <c r="A235" s="33"/>
      <c r="B235" s="156"/>
      <c r="C235" s="195" t="s">
        <v>1156</v>
      </c>
      <c r="D235" s="195" t="s">
        <v>186</v>
      </c>
      <c r="E235" s="196" t="s">
        <v>3342</v>
      </c>
      <c r="F235" s="197" t="s">
        <v>3343</v>
      </c>
      <c r="G235" s="198" t="s">
        <v>3114</v>
      </c>
      <c r="H235" s="199">
        <v>10</v>
      </c>
      <c r="I235" s="200"/>
      <c r="J235" s="201">
        <f t="shared" si="50"/>
        <v>0</v>
      </c>
      <c r="K235" s="202"/>
      <c r="L235" s="203"/>
      <c r="M235" s="204" t="s">
        <v>1</v>
      </c>
      <c r="N235" s="205" t="s">
        <v>41</v>
      </c>
      <c r="O235" s="62"/>
      <c r="P235" s="167">
        <f t="shared" si="51"/>
        <v>0</v>
      </c>
      <c r="Q235" s="167">
        <v>0</v>
      </c>
      <c r="R235" s="167">
        <f t="shared" si="52"/>
        <v>0</v>
      </c>
      <c r="S235" s="167">
        <v>0</v>
      </c>
      <c r="T235" s="168">
        <f t="shared" si="5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314</v>
      </c>
      <c r="AT235" s="169" t="s">
        <v>186</v>
      </c>
      <c r="AU235" s="169" t="s">
        <v>88</v>
      </c>
      <c r="AY235" s="18" t="s">
        <v>173</v>
      </c>
      <c r="BE235" s="170">
        <f t="shared" si="54"/>
        <v>0</v>
      </c>
      <c r="BF235" s="170">
        <f t="shared" si="55"/>
        <v>0</v>
      </c>
      <c r="BG235" s="170">
        <f t="shared" si="56"/>
        <v>0</v>
      </c>
      <c r="BH235" s="170">
        <f t="shared" si="57"/>
        <v>0</v>
      </c>
      <c r="BI235" s="170">
        <f t="shared" si="58"/>
        <v>0</v>
      </c>
      <c r="BJ235" s="18" t="s">
        <v>88</v>
      </c>
      <c r="BK235" s="170">
        <f t="shared" si="59"/>
        <v>0</v>
      </c>
      <c r="BL235" s="18" t="s">
        <v>259</v>
      </c>
      <c r="BM235" s="169" t="s">
        <v>3344</v>
      </c>
    </row>
    <row r="236" spans="1:65" s="2" customFormat="1" ht="21.75" customHeight="1">
      <c r="A236" s="33"/>
      <c r="B236" s="156"/>
      <c r="C236" s="195" t="s">
        <v>1162</v>
      </c>
      <c r="D236" s="195" t="s">
        <v>186</v>
      </c>
      <c r="E236" s="196" t="s">
        <v>3345</v>
      </c>
      <c r="F236" s="197" t="s">
        <v>3346</v>
      </c>
      <c r="G236" s="198" t="s">
        <v>3114</v>
      </c>
      <c r="H236" s="199">
        <v>3</v>
      </c>
      <c r="I236" s="200"/>
      <c r="J236" s="201">
        <f t="shared" si="50"/>
        <v>0</v>
      </c>
      <c r="K236" s="202"/>
      <c r="L236" s="203"/>
      <c r="M236" s="204" t="s">
        <v>1</v>
      </c>
      <c r="N236" s="205" t="s">
        <v>41</v>
      </c>
      <c r="O236" s="62"/>
      <c r="P236" s="167">
        <f t="shared" si="51"/>
        <v>0</v>
      </c>
      <c r="Q236" s="167">
        <v>0</v>
      </c>
      <c r="R236" s="167">
        <f t="shared" si="52"/>
        <v>0</v>
      </c>
      <c r="S236" s="167">
        <v>0</v>
      </c>
      <c r="T236" s="168">
        <f t="shared" si="5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314</v>
      </c>
      <c r="AT236" s="169" t="s">
        <v>186</v>
      </c>
      <c r="AU236" s="169" t="s">
        <v>88</v>
      </c>
      <c r="AY236" s="18" t="s">
        <v>173</v>
      </c>
      <c r="BE236" s="170">
        <f t="shared" si="54"/>
        <v>0</v>
      </c>
      <c r="BF236" s="170">
        <f t="shared" si="55"/>
        <v>0</v>
      </c>
      <c r="BG236" s="170">
        <f t="shared" si="56"/>
        <v>0</v>
      </c>
      <c r="BH236" s="170">
        <f t="shared" si="57"/>
        <v>0</v>
      </c>
      <c r="BI236" s="170">
        <f t="shared" si="58"/>
        <v>0</v>
      </c>
      <c r="BJ236" s="18" t="s">
        <v>88</v>
      </c>
      <c r="BK236" s="170">
        <f t="shared" si="59"/>
        <v>0</v>
      </c>
      <c r="BL236" s="18" t="s">
        <v>259</v>
      </c>
      <c r="BM236" s="169" t="s">
        <v>3347</v>
      </c>
    </row>
    <row r="237" spans="1:65" s="2" customFormat="1" ht="16.5" customHeight="1">
      <c r="A237" s="33"/>
      <c r="B237" s="156"/>
      <c r="C237" s="195" t="s">
        <v>1170</v>
      </c>
      <c r="D237" s="195" t="s">
        <v>186</v>
      </c>
      <c r="E237" s="196" t="s">
        <v>3348</v>
      </c>
      <c r="F237" s="197" t="s">
        <v>580</v>
      </c>
      <c r="G237" s="198" t="s">
        <v>339</v>
      </c>
      <c r="H237" s="220"/>
      <c r="I237" s="200"/>
      <c r="J237" s="201">
        <f t="shared" si="50"/>
        <v>0</v>
      </c>
      <c r="K237" s="202"/>
      <c r="L237" s="203"/>
      <c r="M237" s="204" t="s">
        <v>1</v>
      </c>
      <c r="N237" s="205" t="s">
        <v>41</v>
      </c>
      <c r="O237" s="62"/>
      <c r="P237" s="167">
        <f t="shared" si="51"/>
        <v>0</v>
      </c>
      <c r="Q237" s="167">
        <v>0</v>
      </c>
      <c r="R237" s="167">
        <f t="shared" si="52"/>
        <v>0</v>
      </c>
      <c r="S237" s="167">
        <v>0</v>
      </c>
      <c r="T237" s="168">
        <f t="shared" si="5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314</v>
      </c>
      <c r="AT237" s="169" t="s">
        <v>186</v>
      </c>
      <c r="AU237" s="169" t="s">
        <v>88</v>
      </c>
      <c r="AY237" s="18" t="s">
        <v>173</v>
      </c>
      <c r="BE237" s="170">
        <f t="shared" si="54"/>
        <v>0</v>
      </c>
      <c r="BF237" s="170">
        <f t="shared" si="55"/>
        <v>0</v>
      </c>
      <c r="BG237" s="170">
        <f t="shared" si="56"/>
        <v>0</v>
      </c>
      <c r="BH237" s="170">
        <f t="shared" si="57"/>
        <v>0</v>
      </c>
      <c r="BI237" s="170">
        <f t="shared" si="58"/>
        <v>0</v>
      </c>
      <c r="BJ237" s="18" t="s">
        <v>88</v>
      </c>
      <c r="BK237" s="170">
        <f t="shared" si="59"/>
        <v>0</v>
      </c>
      <c r="BL237" s="18" t="s">
        <v>259</v>
      </c>
      <c r="BM237" s="169" t="s">
        <v>3349</v>
      </c>
    </row>
    <row r="238" spans="1:65" s="2" customFormat="1" ht="16.5" customHeight="1">
      <c r="A238" s="33"/>
      <c r="B238" s="156"/>
      <c r="C238" s="195" t="s">
        <v>1176</v>
      </c>
      <c r="D238" s="195" t="s">
        <v>186</v>
      </c>
      <c r="E238" s="196" t="s">
        <v>3350</v>
      </c>
      <c r="F238" s="197" t="s">
        <v>583</v>
      </c>
      <c r="G238" s="198" t="s">
        <v>339</v>
      </c>
      <c r="H238" s="220"/>
      <c r="I238" s="200"/>
      <c r="J238" s="201">
        <f t="shared" si="50"/>
        <v>0</v>
      </c>
      <c r="K238" s="202"/>
      <c r="L238" s="203"/>
      <c r="M238" s="221" t="s">
        <v>1</v>
      </c>
      <c r="N238" s="222" t="s">
        <v>41</v>
      </c>
      <c r="O238" s="217"/>
      <c r="P238" s="218">
        <f t="shared" si="51"/>
        <v>0</v>
      </c>
      <c r="Q238" s="218">
        <v>0</v>
      </c>
      <c r="R238" s="218">
        <f t="shared" si="52"/>
        <v>0</v>
      </c>
      <c r="S238" s="218">
        <v>0</v>
      </c>
      <c r="T238" s="219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314</v>
      </c>
      <c r="AT238" s="169" t="s">
        <v>186</v>
      </c>
      <c r="AU238" s="169" t="s">
        <v>88</v>
      </c>
      <c r="AY238" s="18" t="s">
        <v>173</v>
      </c>
      <c r="BE238" s="170">
        <f t="shared" si="54"/>
        <v>0</v>
      </c>
      <c r="BF238" s="170">
        <f t="shared" si="55"/>
        <v>0</v>
      </c>
      <c r="BG238" s="170">
        <f t="shared" si="56"/>
        <v>0</v>
      </c>
      <c r="BH238" s="170">
        <f t="shared" si="57"/>
        <v>0</v>
      </c>
      <c r="BI238" s="170">
        <f t="shared" si="58"/>
        <v>0</v>
      </c>
      <c r="BJ238" s="18" t="s">
        <v>88</v>
      </c>
      <c r="BK238" s="170">
        <f t="shared" si="59"/>
        <v>0</v>
      </c>
      <c r="BL238" s="18" t="s">
        <v>259</v>
      </c>
      <c r="BM238" s="169" t="s">
        <v>3351</v>
      </c>
    </row>
    <row r="239" spans="1:65" s="2" customFormat="1" ht="6.95" customHeight="1">
      <c r="A239" s="33"/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34"/>
      <c r="M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</row>
  </sheetData>
  <autoFilter ref="C124:K23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3352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ROUND((SUM(BE127:BE285)),  2)</f>
        <v>0</v>
      </c>
      <c r="G35" s="109"/>
      <c r="H35" s="109"/>
      <c r="I35" s="110">
        <v>0.2</v>
      </c>
      <c r="J35" s="108">
        <f>ROUND(((SUM(BE127:BE285))*I35),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ROUND((SUM(BF127:BF285)),  2)</f>
        <v>0</v>
      </c>
      <c r="G36" s="109"/>
      <c r="H36" s="109"/>
      <c r="I36" s="110">
        <v>0.2</v>
      </c>
      <c r="J36" s="108">
        <f>ROUND(((SUM(BF127:BF285))*I36),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ROUND((SUM(BG127:BG285)),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ROUND((SUM(BH127:BH285)),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ROUND((SUM(BI127:BI285)),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SO01.05 - SO01.05  Rekonštrukcia priestorov na ul.J.M.Hurbana 6 - Meranie a regulácia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J128</f>
        <v>0</v>
      </c>
      <c r="L99" s="124"/>
    </row>
    <row r="100" spans="1:47" s="10" customFormat="1" ht="19.899999999999999" customHeight="1">
      <c r="B100" s="128"/>
      <c r="D100" s="129" t="s">
        <v>3353</v>
      </c>
      <c r="E100" s="130"/>
      <c r="F100" s="130"/>
      <c r="G100" s="130"/>
      <c r="H100" s="130"/>
      <c r="I100" s="130"/>
      <c r="J100" s="131">
        <f>J129</f>
        <v>0</v>
      </c>
      <c r="L100" s="128"/>
    </row>
    <row r="101" spans="1:47" s="10" customFormat="1" ht="19.899999999999999" customHeight="1">
      <c r="B101" s="128"/>
      <c r="D101" s="129" t="s">
        <v>3354</v>
      </c>
      <c r="E101" s="130"/>
      <c r="F101" s="130"/>
      <c r="G101" s="130"/>
      <c r="H101" s="130"/>
      <c r="I101" s="130"/>
      <c r="J101" s="131">
        <f>J153</f>
        <v>0</v>
      </c>
      <c r="L101" s="128"/>
    </row>
    <row r="102" spans="1:47" s="10" customFormat="1" ht="19.899999999999999" customHeight="1">
      <c r="B102" s="128"/>
      <c r="D102" s="129" t="s">
        <v>3355</v>
      </c>
      <c r="E102" s="130"/>
      <c r="F102" s="130"/>
      <c r="G102" s="130"/>
      <c r="H102" s="130"/>
      <c r="I102" s="130"/>
      <c r="J102" s="131">
        <f>J174</f>
        <v>0</v>
      </c>
      <c r="L102" s="128"/>
    </row>
    <row r="103" spans="1:47" s="10" customFormat="1" ht="19.899999999999999" customHeight="1">
      <c r="B103" s="128"/>
      <c r="D103" s="129" t="s">
        <v>3356</v>
      </c>
      <c r="E103" s="130"/>
      <c r="F103" s="130"/>
      <c r="G103" s="130"/>
      <c r="H103" s="130"/>
      <c r="I103" s="130"/>
      <c r="J103" s="131">
        <f>J176</f>
        <v>0</v>
      </c>
      <c r="L103" s="128"/>
    </row>
    <row r="104" spans="1:47" s="10" customFormat="1" ht="19.899999999999999" customHeight="1">
      <c r="B104" s="128"/>
      <c r="D104" s="129" t="s">
        <v>3357</v>
      </c>
      <c r="E104" s="130"/>
      <c r="F104" s="130"/>
      <c r="G104" s="130"/>
      <c r="H104" s="130"/>
      <c r="I104" s="130"/>
      <c r="J104" s="131">
        <f>J265</f>
        <v>0</v>
      </c>
      <c r="L104" s="128"/>
    </row>
    <row r="105" spans="1:47" s="10" customFormat="1" ht="19.899999999999999" customHeight="1">
      <c r="B105" s="128"/>
      <c r="D105" s="129" t="s">
        <v>3358</v>
      </c>
      <c r="E105" s="130"/>
      <c r="F105" s="130"/>
      <c r="G105" s="130"/>
      <c r="H105" s="130"/>
      <c r="I105" s="130"/>
      <c r="J105" s="131">
        <f>J280</f>
        <v>0</v>
      </c>
      <c r="L105" s="12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5" customHeight="1">
      <c r="A112" s="33"/>
      <c r="B112" s="34"/>
      <c r="C112" s="22" t="s">
        <v>159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2" t="str">
        <f>E7</f>
        <v>Rekonštrukcia - Kreatívne centrum RTVS Banská Bystrica - zmena č.1</v>
      </c>
      <c r="F115" s="273"/>
      <c r="G115" s="273"/>
      <c r="H115" s="27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138</v>
      </c>
      <c r="L116" s="21"/>
    </row>
    <row r="117" spans="1:63" s="2" customFormat="1" ht="23.25" customHeight="1">
      <c r="A117" s="33"/>
      <c r="B117" s="34"/>
      <c r="C117" s="33"/>
      <c r="D117" s="33"/>
      <c r="E117" s="272" t="s">
        <v>657</v>
      </c>
      <c r="F117" s="274"/>
      <c r="G117" s="274"/>
      <c r="H117" s="27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140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30" customHeight="1">
      <c r="A119" s="33"/>
      <c r="B119" s="34"/>
      <c r="C119" s="33"/>
      <c r="D119" s="33"/>
      <c r="E119" s="231" t="str">
        <f>E11</f>
        <v>SO01.05 - SO01.05  Rekonštrukcia priestorov na ul.J.M.Hurbana 6 - Meranie a regulácia - zmena č.1</v>
      </c>
      <c r="F119" s="274"/>
      <c r="G119" s="274"/>
      <c r="H119" s="274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Banská Bystrica</v>
      </c>
      <c r="G121" s="33"/>
      <c r="H121" s="33"/>
      <c r="I121" s="28" t="s">
        <v>21</v>
      </c>
      <c r="J121" s="59" t="str">
        <f>IF(J14="","",J14)</f>
        <v>25. 5. 2021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25.7" customHeight="1">
      <c r="A123" s="33"/>
      <c r="B123" s="34"/>
      <c r="C123" s="28" t="s">
        <v>23</v>
      </c>
      <c r="D123" s="33"/>
      <c r="E123" s="33"/>
      <c r="F123" s="26" t="str">
        <f>E17</f>
        <v>RTVS Mlynská dolina, 845 45 Bratislava</v>
      </c>
      <c r="G123" s="33"/>
      <c r="H123" s="33"/>
      <c r="I123" s="28" t="s">
        <v>29</v>
      </c>
      <c r="J123" s="31" t="str">
        <f>E23</f>
        <v>akad. arch. Jaroslava Kubániová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32</v>
      </c>
      <c r="J124" s="31" t="str">
        <f>E26</f>
        <v>Ing.Jedlička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160</v>
      </c>
      <c r="D126" s="135" t="s">
        <v>60</v>
      </c>
      <c r="E126" s="135" t="s">
        <v>56</v>
      </c>
      <c r="F126" s="135" t="s">
        <v>57</v>
      </c>
      <c r="G126" s="135" t="s">
        <v>161</v>
      </c>
      <c r="H126" s="135" t="s">
        <v>162</v>
      </c>
      <c r="I126" s="135" t="s">
        <v>163</v>
      </c>
      <c r="J126" s="136" t="s">
        <v>144</v>
      </c>
      <c r="K126" s="137" t="s">
        <v>164</v>
      </c>
      <c r="L126" s="138"/>
      <c r="M126" s="66" t="s">
        <v>1</v>
      </c>
      <c r="N126" s="67" t="s">
        <v>39</v>
      </c>
      <c r="O126" s="67" t="s">
        <v>165</v>
      </c>
      <c r="P126" s="67" t="s">
        <v>166</v>
      </c>
      <c r="Q126" s="67" t="s">
        <v>167</v>
      </c>
      <c r="R126" s="67" t="s">
        <v>168</v>
      </c>
      <c r="S126" s="67" t="s">
        <v>169</v>
      </c>
      <c r="T126" s="68" t="s">
        <v>170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145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</f>
        <v>0</v>
      </c>
      <c r="Q127" s="70"/>
      <c r="R127" s="140">
        <f>R128</f>
        <v>0</v>
      </c>
      <c r="S127" s="70"/>
      <c r="T127" s="141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146</v>
      </c>
      <c r="BK127" s="142">
        <f>BK128</f>
        <v>0</v>
      </c>
    </row>
    <row r="128" spans="1:63" s="12" customFormat="1" ht="25.9" customHeight="1">
      <c r="B128" s="143"/>
      <c r="D128" s="144" t="s">
        <v>74</v>
      </c>
      <c r="E128" s="145" t="s">
        <v>186</v>
      </c>
      <c r="F128" s="145" t="s">
        <v>493</v>
      </c>
      <c r="I128" s="146"/>
      <c r="J128" s="147">
        <f>BK128</f>
        <v>0</v>
      </c>
      <c r="L128" s="143"/>
      <c r="M128" s="148"/>
      <c r="N128" s="149"/>
      <c r="O128" s="149"/>
      <c r="P128" s="150">
        <f>P129+P153+P174+P176+P265+P280</f>
        <v>0</v>
      </c>
      <c r="Q128" s="149"/>
      <c r="R128" s="150">
        <f>R129+R153+R174+R176+R265+R280</f>
        <v>0</v>
      </c>
      <c r="S128" s="149"/>
      <c r="T128" s="151">
        <f>T129+T153+T174+T176+T265+T280</f>
        <v>0</v>
      </c>
      <c r="AR128" s="144" t="s">
        <v>174</v>
      </c>
      <c r="AT128" s="152" t="s">
        <v>74</v>
      </c>
      <c r="AU128" s="152" t="s">
        <v>75</v>
      </c>
      <c r="AY128" s="144" t="s">
        <v>173</v>
      </c>
      <c r="BK128" s="153">
        <f>BK129+BK153+BK174+BK176+BK265+BK280</f>
        <v>0</v>
      </c>
    </row>
    <row r="129" spans="1:65" s="12" customFormat="1" ht="22.9" customHeight="1">
      <c r="B129" s="143"/>
      <c r="D129" s="144" t="s">
        <v>74</v>
      </c>
      <c r="E129" s="154" t="s">
        <v>3359</v>
      </c>
      <c r="F129" s="154" t="s">
        <v>3360</v>
      </c>
      <c r="I129" s="146"/>
      <c r="J129" s="155">
        <f>BK129</f>
        <v>0</v>
      </c>
      <c r="L129" s="143"/>
      <c r="M129" s="148"/>
      <c r="N129" s="149"/>
      <c r="O129" s="149"/>
      <c r="P129" s="150">
        <f>SUM(P130:P152)</f>
        <v>0</v>
      </c>
      <c r="Q129" s="149"/>
      <c r="R129" s="150">
        <f>SUM(R130:R152)</f>
        <v>0</v>
      </c>
      <c r="S129" s="149"/>
      <c r="T129" s="151">
        <f>SUM(T130:T152)</f>
        <v>0</v>
      </c>
      <c r="AR129" s="144" t="s">
        <v>82</v>
      </c>
      <c r="AT129" s="152" t="s">
        <v>74</v>
      </c>
      <c r="AU129" s="152" t="s">
        <v>82</v>
      </c>
      <c r="AY129" s="144" t="s">
        <v>173</v>
      </c>
      <c r="BK129" s="153">
        <f>SUM(BK130:BK152)</f>
        <v>0</v>
      </c>
    </row>
    <row r="130" spans="1:65" s="2" customFormat="1" ht="16.5" customHeight="1">
      <c r="A130" s="33"/>
      <c r="B130" s="156"/>
      <c r="C130" s="157" t="s">
        <v>82</v>
      </c>
      <c r="D130" s="157" t="s">
        <v>176</v>
      </c>
      <c r="E130" s="158" t="s">
        <v>3361</v>
      </c>
      <c r="F130" s="159" t="s">
        <v>3362</v>
      </c>
      <c r="G130" s="160" t="s">
        <v>3363</v>
      </c>
      <c r="H130" s="161">
        <v>2</v>
      </c>
      <c r="I130" s="162"/>
      <c r="J130" s="163">
        <f t="shared" ref="J130:J152" si="0">ROUND(I130*H130,2)</f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ref="P130:P152" si="1">O130*H130</f>
        <v>0</v>
      </c>
      <c r="Q130" s="167">
        <v>0</v>
      </c>
      <c r="R130" s="167">
        <f t="shared" ref="R130:R152" si="2">Q130*H130</f>
        <v>0</v>
      </c>
      <c r="S130" s="167">
        <v>0</v>
      </c>
      <c r="T130" s="168">
        <f t="shared" ref="T130:T152" si="3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180</v>
      </c>
      <c r="AT130" s="169" t="s">
        <v>176</v>
      </c>
      <c r="AU130" s="169" t="s">
        <v>88</v>
      </c>
      <c r="AY130" s="18" t="s">
        <v>173</v>
      </c>
      <c r="BE130" s="170">
        <f t="shared" ref="BE130:BE152" si="4">IF(N130="základná",J130,0)</f>
        <v>0</v>
      </c>
      <c r="BF130" s="170">
        <f t="shared" ref="BF130:BF152" si="5">IF(N130="znížená",J130,0)</f>
        <v>0</v>
      </c>
      <c r="BG130" s="170">
        <f t="shared" ref="BG130:BG152" si="6">IF(N130="zákl. prenesená",J130,0)</f>
        <v>0</v>
      </c>
      <c r="BH130" s="170">
        <f t="shared" ref="BH130:BH152" si="7">IF(N130="zníž. prenesená",J130,0)</f>
        <v>0</v>
      </c>
      <c r="BI130" s="170">
        <f t="shared" ref="BI130:BI152" si="8">IF(N130="nulová",J130,0)</f>
        <v>0</v>
      </c>
      <c r="BJ130" s="18" t="s">
        <v>88</v>
      </c>
      <c r="BK130" s="170">
        <f t="shared" ref="BK130:BK152" si="9">ROUND(I130*H130,2)</f>
        <v>0</v>
      </c>
      <c r="BL130" s="18" t="s">
        <v>180</v>
      </c>
      <c r="BM130" s="169" t="s">
        <v>3364</v>
      </c>
    </row>
    <row r="131" spans="1:65" s="2" customFormat="1" ht="44.25" customHeight="1">
      <c r="A131" s="33"/>
      <c r="B131" s="156"/>
      <c r="C131" s="195" t="s">
        <v>88</v>
      </c>
      <c r="D131" s="195" t="s">
        <v>186</v>
      </c>
      <c r="E131" s="196" t="s">
        <v>3365</v>
      </c>
      <c r="F131" s="197" t="s">
        <v>3366</v>
      </c>
      <c r="G131" s="198" t="s">
        <v>3363</v>
      </c>
      <c r="H131" s="199">
        <v>1</v>
      </c>
      <c r="I131" s="200"/>
      <c r="J131" s="201">
        <f t="shared" si="0"/>
        <v>0</v>
      </c>
      <c r="K131" s="202"/>
      <c r="L131" s="203"/>
      <c r="M131" s="204" t="s">
        <v>1</v>
      </c>
      <c r="N131" s="205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189</v>
      </c>
      <c r="AT131" s="169" t="s">
        <v>186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180</v>
      </c>
      <c r="BM131" s="169" t="s">
        <v>3367</v>
      </c>
    </row>
    <row r="132" spans="1:65" s="2" customFormat="1" ht="44.25" customHeight="1">
      <c r="A132" s="33"/>
      <c r="B132" s="156"/>
      <c r="C132" s="195" t="s">
        <v>174</v>
      </c>
      <c r="D132" s="195" t="s">
        <v>186</v>
      </c>
      <c r="E132" s="196" t="s">
        <v>3368</v>
      </c>
      <c r="F132" s="197" t="s">
        <v>3369</v>
      </c>
      <c r="G132" s="198" t="s">
        <v>179</v>
      </c>
      <c r="H132" s="199">
        <v>2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189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180</v>
      </c>
      <c r="BM132" s="169" t="s">
        <v>3370</v>
      </c>
    </row>
    <row r="133" spans="1:65" s="2" customFormat="1" ht="21.75" customHeight="1">
      <c r="A133" s="33"/>
      <c r="B133" s="156"/>
      <c r="C133" s="195" t="s">
        <v>180</v>
      </c>
      <c r="D133" s="195" t="s">
        <v>186</v>
      </c>
      <c r="E133" s="196" t="s">
        <v>3371</v>
      </c>
      <c r="F133" s="197" t="s">
        <v>3372</v>
      </c>
      <c r="G133" s="198" t="s">
        <v>232</v>
      </c>
      <c r="H133" s="199">
        <v>6</v>
      </c>
      <c r="I133" s="200"/>
      <c r="J133" s="201">
        <f t="shared" si="0"/>
        <v>0</v>
      </c>
      <c r="K133" s="202"/>
      <c r="L133" s="203"/>
      <c r="M133" s="204" t="s">
        <v>1</v>
      </c>
      <c r="N133" s="205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189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180</v>
      </c>
      <c r="BM133" s="169" t="s">
        <v>3373</v>
      </c>
    </row>
    <row r="134" spans="1:65" s="2" customFormat="1" ht="37.9" customHeight="1">
      <c r="A134" s="33"/>
      <c r="B134" s="156"/>
      <c r="C134" s="195" t="s">
        <v>203</v>
      </c>
      <c r="D134" s="195" t="s">
        <v>186</v>
      </c>
      <c r="E134" s="196" t="s">
        <v>3374</v>
      </c>
      <c r="F134" s="197" t="s">
        <v>3375</v>
      </c>
      <c r="G134" s="198" t="s">
        <v>3363</v>
      </c>
      <c r="H134" s="199">
        <v>2</v>
      </c>
      <c r="I134" s="200"/>
      <c r="J134" s="201">
        <f t="shared" si="0"/>
        <v>0</v>
      </c>
      <c r="K134" s="202"/>
      <c r="L134" s="203"/>
      <c r="M134" s="204" t="s">
        <v>1</v>
      </c>
      <c r="N134" s="205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189</v>
      </c>
      <c r="AT134" s="169" t="s">
        <v>186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180</v>
      </c>
      <c r="BM134" s="169" t="s">
        <v>3376</v>
      </c>
    </row>
    <row r="135" spans="1:65" s="2" customFormat="1" ht="33" customHeight="1">
      <c r="A135" s="33"/>
      <c r="B135" s="156"/>
      <c r="C135" s="195" t="s">
        <v>208</v>
      </c>
      <c r="D135" s="195" t="s">
        <v>186</v>
      </c>
      <c r="E135" s="196" t="s">
        <v>3377</v>
      </c>
      <c r="F135" s="197" t="s">
        <v>3378</v>
      </c>
      <c r="G135" s="198" t="s">
        <v>3363</v>
      </c>
      <c r="H135" s="199">
        <v>1</v>
      </c>
      <c r="I135" s="200"/>
      <c r="J135" s="201">
        <f t="shared" si="0"/>
        <v>0</v>
      </c>
      <c r="K135" s="202"/>
      <c r="L135" s="203"/>
      <c r="M135" s="204" t="s">
        <v>1</v>
      </c>
      <c r="N135" s="205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189</v>
      </c>
      <c r="AT135" s="169" t="s">
        <v>186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180</v>
      </c>
      <c r="BM135" s="169" t="s">
        <v>3379</v>
      </c>
    </row>
    <row r="136" spans="1:65" s="2" customFormat="1" ht="16.5" customHeight="1">
      <c r="A136" s="33"/>
      <c r="B136" s="156"/>
      <c r="C136" s="195" t="s">
        <v>213</v>
      </c>
      <c r="D136" s="195" t="s">
        <v>186</v>
      </c>
      <c r="E136" s="196" t="s">
        <v>3380</v>
      </c>
      <c r="F136" s="197" t="s">
        <v>3381</v>
      </c>
      <c r="G136" s="198" t="s">
        <v>3363</v>
      </c>
      <c r="H136" s="199">
        <v>2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189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180</v>
      </c>
      <c r="BM136" s="169" t="s">
        <v>3382</v>
      </c>
    </row>
    <row r="137" spans="1:65" s="2" customFormat="1" ht="24.2" customHeight="1">
      <c r="A137" s="33"/>
      <c r="B137" s="156"/>
      <c r="C137" s="195" t="s">
        <v>189</v>
      </c>
      <c r="D137" s="195" t="s">
        <v>186</v>
      </c>
      <c r="E137" s="196" t="s">
        <v>3383</v>
      </c>
      <c r="F137" s="197" t="s">
        <v>3384</v>
      </c>
      <c r="G137" s="198" t="s">
        <v>3363</v>
      </c>
      <c r="H137" s="199">
        <v>1</v>
      </c>
      <c r="I137" s="200"/>
      <c r="J137" s="201">
        <f t="shared" si="0"/>
        <v>0</v>
      </c>
      <c r="K137" s="202"/>
      <c r="L137" s="203"/>
      <c r="M137" s="204" t="s">
        <v>1</v>
      </c>
      <c r="N137" s="205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189</v>
      </c>
      <c r="AT137" s="169" t="s">
        <v>186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180</v>
      </c>
      <c r="BM137" s="169" t="s">
        <v>3385</v>
      </c>
    </row>
    <row r="138" spans="1:65" s="2" customFormat="1" ht="24.2" customHeight="1">
      <c r="A138" s="33"/>
      <c r="B138" s="156"/>
      <c r="C138" s="195" t="s">
        <v>192</v>
      </c>
      <c r="D138" s="195" t="s">
        <v>186</v>
      </c>
      <c r="E138" s="196" t="s">
        <v>3386</v>
      </c>
      <c r="F138" s="197" t="s">
        <v>3387</v>
      </c>
      <c r="G138" s="198" t="s">
        <v>3363</v>
      </c>
      <c r="H138" s="199">
        <v>4</v>
      </c>
      <c r="I138" s="200"/>
      <c r="J138" s="201">
        <f t="shared" si="0"/>
        <v>0</v>
      </c>
      <c r="K138" s="202"/>
      <c r="L138" s="203"/>
      <c r="M138" s="204" t="s">
        <v>1</v>
      </c>
      <c r="N138" s="205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189</v>
      </c>
      <c r="AT138" s="169" t="s">
        <v>186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180</v>
      </c>
      <c r="BM138" s="169" t="s">
        <v>3388</v>
      </c>
    </row>
    <row r="139" spans="1:65" s="2" customFormat="1" ht="16.5" customHeight="1">
      <c r="A139" s="33"/>
      <c r="B139" s="156"/>
      <c r="C139" s="195" t="s">
        <v>229</v>
      </c>
      <c r="D139" s="195" t="s">
        <v>186</v>
      </c>
      <c r="E139" s="196" t="s">
        <v>3389</v>
      </c>
      <c r="F139" s="197" t="s">
        <v>3390</v>
      </c>
      <c r="G139" s="198" t="s">
        <v>3363</v>
      </c>
      <c r="H139" s="199">
        <v>1</v>
      </c>
      <c r="I139" s="200"/>
      <c r="J139" s="201">
        <f t="shared" si="0"/>
        <v>0</v>
      </c>
      <c r="K139" s="202"/>
      <c r="L139" s="203"/>
      <c r="M139" s="204" t="s">
        <v>1</v>
      </c>
      <c r="N139" s="205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189</v>
      </c>
      <c r="AT139" s="169" t="s">
        <v>186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180</v>
      </c>
      <c r="BM139" s="169" t="s">
        <v>3391</v>
      </c>
    </row>
    <row r="140" spans="1:65" s="2" customFormat="1" ht="16.5" customHeight="1">
      <c r="A140" s="33"/>
      <c r="B140" s="156"/>
      <c r="C140" s="195" t="s">
        <v>237</v>
      </c>
      <c r="D140" s="195" t="s">
        <v>186</v>
      </c>
      <c r="E140" s="196" t="s">
        <v>3392</v>
      </c>
      <c r="F140" s="197" t="s">
        <v>3393</v>
      </c>
      <c r="G140" s="198" t="s">
        <v>3363</v>
      </c>
      <c r="H140" s="199">
        <v>2</v>
      </c>
      <c r="I140" s="200"/>
      <c r="J140" s="201">
        <f t="shared" si="0"/>
        <v>0</v>
      </c>
      <c r="K140" s="202"/>
      <c r="L140" s="203"/>
      <c r="M140" s="204" t="s">
        <v>1</v>
      </c>
      <c r="N140" s="205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189</v>
      </c>
      <c r="AT140" s="169" t="s">
        <v>186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180</v>
      </c>
      <c r="BM140" s="169" t="s">
        <v>3394</v>
      </c>
    </row>
    <row r="141" spans="1:65" s="2" customFormat="1" ht="21.75" customHeight="1">
      <c r="A141" s="33"/>
      <c r="B141" s="156"/>
      <c r="C141" s="195" t="s">
        <v>241</v>
      </c>
      <c r="D141" s="195" t="s">
        <v>186</v>
      </c>
      <c r="E141" s="196" t="s">
        <v>3395</v>
      </c>
      <c r="F141" s="197" t="s">
        <v>3396</v>
      </c>
      <c r="G141" s="198" t="s">
        <v>3363</v>
      </c>
      <c r="H141" s="199">
        <v>1</v>
      </c>
      <c r="I141" s="200"/>
      <c r="J141" s="201">
        <f t="shared" si="0"/>
        <v>0</v>
      </c>
      <c r="K141" s="202"/>
      <c r="L141" s="203"/>
      <c r="M141" s="204" t="s">
        <v>1</v>
      </c>
      <c r="N141" s="205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189</v>
      </c>
      <c r="AT141" s="169" t="s">
        <v>186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180</v>
      </c>
      <c r="BM141" s="169" t="s">
        <v>3397</v>
      </c>
    </row>
    <row r="142" spans="1:65" s="2" customFormat="1" ht="16.5" customHeight="1">
      <c r="A142" s="33"/>
      <c r="B142" s="156"/>
      <c r="C142" s="195" t="s">
        <v>245</v>
      </c>
      <c r="D142" s="195" t="s">
        <v>186</v>
      </c>
      <c r="E142" s="196" t="s">
        <v>3398</v>
      </c>
      <c r="F142" s="197" t="s">
        <v>3399</v>
      </c>
      <c r="G142" s="198" t="s">
        <v>3363</v>
      </c>
      <c r="H142" s="199">
        <v>1</v>
      </c>
      <c r="I142" s="200"/>
      <c r="J142" s="201">
        <f t="shared" si="0"/>
        <v>0</v>
      </c>
      <c r="K142" s="202"/>
      <c r="L142" s="203"/>
      <c r="M142" s="204" t="s">
        <v>1</v>
      </c>
      <c r="N142" s="205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189</v>
      </c>
      <c r="AT142" s="169" t="s">
        <v>186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180</v>
      </c>
      <c r="BM142" s="169" t="s">
        <v>3400</v>
      </c>
    </row>
    <row r="143" spans="1:65" s="2" customFormat="1" ht="16.5" customHeight="1">
      <c r="A143" s="33"/>
      <c r="B143" s="156"/>
      <c r="C143" s="195" t="s">
        <v>250</v>
      </c>
      <c r="D143" s="195" t="s">
        <v>186</v>
      </c>
      <c r="E143" s="196" t="s">
        <v>3401</v>
      </c>
      <c r="F143" s="197" t="s">
        <v>3402</v>
      </c>
      <c r="G143" s="198" t="s">
        <v>3363</v>
      </c>
      <c r="H143" s="199">
        <v>1</v>
      </c>
      <c r="I143" s="200"/>
      <c r="J143" s="201">
        <f t="shared" si="0"/>
        <v>0</v>
      </c>
      <c r="K143" s="202"/>
      <c r="L143" s="203"/>
      <c r="M143" s="204" t="s">
        <v>1</v>
      </c>
      <c r="N143" s="205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189</v>
      </c>
      <c r="AT143" s="169" t="s">
        <v>186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180</v>
      </c>
      <c r="BM143" s="169" t="s">
        <v>3403</v>
      </c>
    </row>
    <row r="144" spans="1:65" s="2" customFormat="1" ht="44.25" customHeight="1">
      <c r="A144" s="33"/>
      <c r="B144" s="156"/>
      <c r="C144" s="157" t="s">
        <v>255</v>
      </c>
      <c r="D144" s="157" t="s">
        <v>176</v>
      </c>
      <c r="E144" s="158" t="s">
        <v>3404</v>
      </c>
      <c r="F144" s="159" t="s">
        <v>3405</v>
      </c>
      <c r="G144" s="160" t="s">
        <v>3363</v>
      </c>
      <c r="H144" s="161">
        <v>1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41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180</v>
      </c>
      <c r="AT144" s="169" t="s">
        <v>176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180</v>
      </c>
      <c r="BM144" s="169" t="s">
        <v>3406</v>
      </c>
    </row>
    <row r="145" spans="1:65" s="2" customFormat="1" ht="44.25" customHeight="1">
      <c r="A145" s="33"/>
      <c r="B145" s="156"/>
      <c r="C145" s="157" t="s">
        <v>259</v>
      </c>
      <c r="D145" s="157" t="s">
        <v>176</v>
      </c>
      <c r="E145" s="158" t="s">
        <v>3407</v>
      </c>
      <c r="F145" s="159" t="s">
        <v>3408</v>
      </c>
      <c r="G145" s="160" t="s">
        <v>3363</v>
      </c>
      <c r="H145" s="161">
        <v>2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41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180</v>
      </c>
      <c r="AT145" s="169" t="s">
        <v>176</v>
      </c>
      <c r="AU145" s="169" t="s">
        <v>88</v>
      </c>
      <c r="AY145" s="18" t="s">
        <v>173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88</v>
      </c>
      <c r="BK145" s="170">
        <f t="shared" si="9"/>
        <v>0</v>
      </c>
      <c r="BL145" s="18" t="s">
        <v>180</v>
      </c>
      <c r="BM145" s="169" t="s">
        <v>3409</v>
      </c>
    </row>
    <row r="146" spans="1:65" s="2" customFormat="1" ht="24.2" customHeight="1">
      <c r="A146" s="33"/>
      <c r="B146" s="156"/>
      <c r="C146" s="157" t="s">
        <v>264</v>
      </c>
      <c r="D146" s="157" t="s">
        <v>176</v>
      </c>
      <c r="E146" s="158" t="s">
        <v>3410</v>
      </c>
      <c r="F146" s="159" t="s">
        <v>3411</v>
      </c>
      <c r="G146" s="160" t="s">
        <v>3363</v>
      </c>
      <c r="H146" s="161">
        <v>6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41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180</v>
      </c>
      <c r="AT146" s="169" t="s">
        <v>176</v>
      </c>
      <c r="AU146" s="169" t="s">
        <v>88</v>
      </c>
      <c r="AY146" s="18" t="s">
        <v>173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88</v>
      </c>
      <c r="BK146" s="170">
        <f t="shared" si="9"/>
        <v>0</v>
      </c>
      <c r="BL146" s="18" t="s">
        <v>180</v>
      </c>
      <c r="BM146" s="169" t="s">
        <v>3412</v>
      </c>
    </row>
    <row r="147" spans="1:65" s="2" customFormat="1" ht="44.25" customHeight="1">
      <c r="A147" s="33"/>
      <c r="B147" s="156"/>
      <c r="C147" s="157" t="s">
        <v>269</v>
      </c>
      <c r="D147" s="157" t="s">
        <v>176</v>
      </c>
      <c r="E147" s="158" t="s">
        <v>3413</v>
      </c>
      <c r="F147" s="159" t="s">
        <v>3414</v>
      </c>
      <c r="G147" s="160" t="s">
        <v>3363</v>
      </c>
      <c r="H147" s="161">
        <v>2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41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180</v>
      </c>
      <c r="AT147" s="169" t="s">
        <v>176</v>
      </c>
      <c r="AU147" s="169" t="s">
        <v>88</v>
      </c>
      <c r="AY147" s="18" t="s">
        <v>173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88</v>
      </c>
      <c r="BK147" s="170">
        <f t="shared" si="9"/>
        <v>0</v>
      </c>
      <c r="BL147" s="18" t="s">
        <v>180</v>
      </c>
      <c r="BM147" s="169" t="s">
        <v>3415</v>
      </c>
    </row>
    <row r="148" spans="1:65" s="2" customFormat="1" ht="37.9" customHeight="1">
      <c r="A148" s="33"/>
      <c r="B148" s="156"/>
      <c r="C148" s="157" t="s">
        <v>274</v>
      </c>
      <c r="D148" s="157" t="s">
        <v>176</v>
      </c>
      <c r="E148" s="158" t="s">
        <v>3416</v>
      </c>
      <c r="F148" s="159" t="s">
        <v>3417</v>
      </c>
      <c r="G148" s="160" t="s">
        <v>3363</v>
      </c>
      <c r="H148" s="161">
        <v>1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41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180</v>
      </c>
      <c r="AT148" s="169" t="s">
        <v>176</v>
      </c>
      <c r="AU148" s="169" t="s">
        <v>88</v>
      </c>
      <c r="AY148" s="18" t="s">
        <v>173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88</v>
      </c>
      <c r="BK148" s="170">
        <f t="shared" si="9"/>
        <v>0</v>
      </c>
      <c r="BL148" s="18" t="s">
        <v>180</v>
      </c>
      <c r="BM148" s="169" t="s">
        <v>3418</v>
      </c>
    </row>
    <row r="149" spans="1:65" s="2" customFormat="1" ht="21.75" customHeight="1">
      <c r="A149" s="33"/>
      <c r="B149" s="156"/>
      <c r="C149" s="157" t="s">
        <v>7</v>
      </c>
      <c r="D149" s="157" t="s">
        <v>176</v>
      </c>
      <c r="E149" s="158" t="s">
        <v>3419</v>
      </c>
      <c r="F149" s="159" t="s">
        <v>3420</v>
      </c>
      <c r="G149" s="160" t="s">
        <v>3363</v>
      </c>
      <c r="H149" s="161">
        <v>2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41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180</v>
      </c>
      <c r="AT149" s="169" t="s">
        <v>176</v>
      </c>
      <c r="AU149" s="169" t="s">
        <v>88</v>
      </c>
      <c r="AY149" s="18" t="s">
        <v>173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88</v>
      </c>
      <c r="BK149" s="170">
        <f t="shared" si="9"/>
        <v>0</v>
      </c>
      <c r="BL149" s="18" t="s">
        <v>180</v>
      </c>
      <c r="BM149" s="169" t="s">
        <v>3421</v>
      </c>
    </row>
    <row r="150" spans="1:65" s="2" customFormat="1" ht="24.2" customHeight="1">
      <c r="A150" s="33"/>
      <c r="B150" s="156"/>
      <c r="C150" s="157" t="s">
        <v>283</v>
      </c>
      <c r="D150" s="157" t="s">
        <v>176</v>
      </c>
      <c r="E150" s="158" t="s">
        <v>3422</v>
      </c>
      <c r="F150" s="159" t="s">
        <v>3423</v>
      </c>
      <c r="G150" s="160" t="s">
        <v>232</v>
      </c>
      <c r="H150" s="161">
        <v>1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41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180</v>
      </c>
      <c r="AT150" s="169" t="s">
        <v>176</v>
      </c>
      <c r="AU150" s="169" t="s">
        <v>88</v>
      </c>
      <c r="AY150" s="18" t="s">
        <v>173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88</v>
      </c>
      <c r="BK150" s="170">
        <f t="shared" si="9"/>
        <v>0</v>
      </c>
      <c r="BL150" s="18" t="s">
        <v>180</v>
      </c>
      <c r="BM150" s="169" t="s">
        <v>3424</v>
      </c>
    </row>
    <row r="151" spans="1:65" s="2" customFormat="1" ht="21.75" customHeight="1">
      <c r="A151" s="33"/>
      <c r="B151" s="156"/>
      <c r="C151" s="157" t="s">
        <v>291</v>
      </c>
      <c r="D151" s="157" t="s">
        <v>176</v>
      </c>
      <c r="E151" s="158" t="s">
        <v>3425</v>
      </c>
      <c r="F151" s="159" t="s">
        <v>3426</v>
      </c>
      <c r="G151" s="160" t="s">
        <v>3363</v>
      </c>
      <c r="H151" s="161">
        <v>1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41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180</v>
      </c>
      <c r="AT151" s="169" t="s">
        <v>176</v>
      </c>
      <c r="AU151" s="169" t="s">
        <v>88</v>
      </c>
      <c r="AY151" s="18" t="s">
        <v>173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88</v>
      </c>
      <c r="BK151" s="170">
        <f t="shared" si="9"/>
        <v>0</v>
      </c>
      <c r="BL151" s="18" t="s">
        <v>180</v>
      </c>
      <c r="BM151" s="169" t="s">
        <v>3427</v>
      </c>
    </row>
    <row r="152" spans="1:65" s="2" customFormat="1" ht="33" customHeight="1">
      <c r="A152" s="33"/>
      <c r="B152" s="156"/>
      <c r="C152" s="157" t="s">
        <v>302</v>
      </c>
      <c r="D152" s="157" t="s">
        <v>176</v>
      </c>
      <c r="E152" s="158" t="s">
        <v>3428</v>
      </c>
      <c r="F152" s="159" t="s">
        <v>3429</v>
      </c>
      <c r="G152" s="160" t="s">
        <v>3363</v>
      </c>
      <c r="H152" s="161">
        <v>4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41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180</v>
      </c>
      <c r="AT152" s="169" t="s">
        <v>176</v>
      </c>
      <c r="AU152" s="169" t="s">
        <v>88</v>
      </c>
      <c r="AY152" s="18" t="s">
        <v>173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88</v>
      </c>
      <c r="BK152" s="170">
        <f t="shared" si="9"/>
        <v>0</v>
      </c>
      <c r="BL152" s="18" t="s">
        <v>180</v>
      </c>
      <c r="BM152" s="169" t="s">
        <v>3430</v>
      </c>
    </row>
    <row r="153" spans="1:65" s="12" customFormat="1" ht="22.9" customHeight="1">
      <c r="B153" s="143"/>
      <c r="D153" s="144" t="s">
        <v>74</v>
      </c>
      <c r="E153" s="154" t="s">
        <v>3431</v>
      </c>
      <c r="F153" s="154" t="s">
        <v>3432</v>
      </c>
      <c r="I153" s="146"/>
      <c r="J153" s="155">
        <f>BK153</f>
        <v>0</v>
      </c>
      <c r="L153" s="143"/>
      <c r="M153" s="148"/>
      <c r="N153" s="149"/>
      <c r="O153" s="149"/>
      <c r="P153" s="150">
        <f>SUM(P154:P173)</f>
        <v>0</v>
      </c>
      <c r="Q153" s="149"/>
      <c r="R153" s="150">
        <f>SUM(R154:R173)</f>
        <v>0</v>
      </c>
      <c r="S153" s="149"/>
      <c r="T153" s="151">
        <f>SUM(T154:T173)</f>
        <v>0</v>
      </c>
      <c r="AR153" s="144" t="s">
        <v>82</v>
      </c>
      <c r="AT153" s="152" t="s">
        <v>74</v>
      </c>
      <c r="AU153" s="152" t="s">
        <v>82</v>
      </c>
      <c r="AY153" s="144" t="s">
        <v>173</v>
      </c>
      <c r="BK153" s="153">
        <f>SUM(BK154:BK173)</f>
        <v>0</v>
      </c>
    </row>
    <row r="154" spans="1:65" s="2" customFormat="1" ht="44.25" customHeight="1">
      <c r="A154" s="33"/>
      <c r="B154" s="156"/>
      <c r="C154" s="157" t="s">
        <v>306</v>
      </c>
      <c r="D154" s="157" t="s">
        <v>176</v>
      </c>
      <c r="E154" s="158" t="s">
        <v>3433</v>
      </c>
      <c r="F154" s="159" t="s">
        <v>3434</v>
      </c>
      <c r="G154" s="160" t="s">
        <v>3363</v>
      </c>
      <c r="H154" s="161">
        <v>1</v>
      </c>
      <c r="I154" s="162"/>
      <c r="J154" s="163">
        <f t="shared" ref="J154:J173" si="10">ROUND(I154*H154,2)</f>
        <v>0</v>
      </c>
      <c r="K154" s="164"/>
      <c r="L154" s="34"/>
      <c r="M154" s="165" t="s">
        <v>1</v>
      </c>
      <c r="N154" s="166" t="s">
        <v>41</v>
      </c>
      <c r="O154" s="62"/>
      <c r="P154" s="167">
        <f t="shared" ref="P154:P173" si="11">O154*H154</f>
        <v>0</v>
      </c>
      <c r="Q154" s="167">
        <v>0</v>
      </c>
      <c r="R154" s="167">
        <f t="shared" ref="R154:R173" si="12">Q154*H154</f>
        <v>0</v>
      </c>
      <c r="S154" s="167">
        <v>0</v>
      </c>
      <c r="T154" s="168">
        <f t="shared" ref="T154:T173" si="13"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180</v>
      </c>
      <c r="AT154" s="169" t="s">
        <v>176</v>
      </c>
      <c r="AU154" s="169" t="s">
        <v>88</v>
      </c>
      <c r="AY154" s="18" t="s">
        <v>173</v>
      </c>
      <c r="BE154" s="170">
        <f t="shared" ref="BE154:BE173" si="14">IF(N154="základná",J154,0)</f>
        <v>0</v>
      </c>
      <c r="BF154" s="170">
        <f t="shared" ref="BF154:BF173" si="15">IF(N154="znížená",J154,0)</f>
        <v>0</v>
      </c>
      <c r="BG154" s="170">
        <f t="shared" ref="BG154:BG173" si="16">IF(N154="zákl. prenesená",J154,0)</f>
        <v>0</v>
      </c>
      <c r="BH154" s="170">
        <f t="shared" ref="BH154:BH173" si="17">IF(N154="zníž. prenesená",J154,0)</f>
        <v>0</v>
      </c>
      <c r="BI154" s="170">
        <f t="shared" ref="BI154:BI173" si="18">IF(N154="nulová",J154,0)</f>
        <v>0</v>
      </c>
      <c r="BJ154" s="18" t="s">
        <v>88</v>
      </c>
      <c r="BK154" s="170">
        <f t="shared" ref="BK154:BK173" si="19">ROUND(I154*H154,2)</f>
        <v>0</v>
      </c>
      <c r="BL154" s="18" t="s">
        <v>180</v>
      </c>
      <c r="BM154" s="169" t="s">
        <v>3435</v>
      </c>
    </row>
    <row r="155" spans="1:65" s="2" customFormat="1" ht="16.5" customHeight="1">
      <c r="A155" s="33"/>
      <c r="B155" s="156"/>
      <c r="C155" s="157" t="s">
        <v>311</v>
      </c>
      <c r="D155" s="157" t="s">
        <v>176</v>
      </c>
      <c r="E155" s="158" t="s">
        <v>3436</v>
      </c>
      <c r="F155" s="159" t="s">
        <v>3437</v>
      </c>
      <c r="G155" s="160" t="s">
        <v>3363</v>
      </c>
      <c r="H155" s="161">
        <v>1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41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180</v>
      </c>
      <c r="AT155" s="169" t="s">
        <v>176</v>
      </c>
      <c r="AU155" s="169" t="s">
        <v>88</v>
      </c>
      <c r="AY155" s="18" t="s">
        <v>173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88</v>
      </c>
      <c r="BK155" s="170">
        <f t="shared" si="19"/>
        <v>0</v>
      </c>
      <c r="BL155" s="18" t="s">
        <v>180</v>
      </c>
      <c r="BM155" s="169" t="s">
        <v>3438</v>
      </c>
    </row>
    <row r="156" spans="1:65" s="2" customFormat="1" ht="24.2" customHeight="1">
      <c r="A156" s="33"/>
      <c r="B156" s="156"/>
      <c r="C156" s="157" t="s">
        <v>327</v>
      </c>
      <c r="D156" s="157" t="s">
        <v>176</v>
      </c>
      <c r="E156" s="158" t="s">
        <v>3439</v>
      </c>
      <c r="F156" s="159" t="s">
        <v>3440</v>
      </c>
      <c r="G156" s="160" t="s">
        <v>3363</v>
      </c>
      <c r="H156" s="161">
        <v>1</v>
      </c>
      <c r="I156" s="162"/>
      <c r="J156" s="163">
        <f t="shared" si="10"/>
        <v>0</v>
      </c>
      <c r="K156" s="164"/>
      <c r="L156" s="34"/>
      <c r="M156" s="165" t="s">
        <v>1</v>
      </c>
      <c r="N156" s="166" t="s">
        <v>41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180</v>
      </c>
      <c r="AT156" s="169" t="s">
        <v>176</v>
      </c>
      <c r="AU156" s="169" t="s">
        <v>88</v>
      </c>
      <c r="AY156" s="18" t="s">
        <v>173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88</v>
      </c>
      <c r="BK156" s="170">
        <f t="shared" si="19"/>
        <v>0</v>
      </c>
      <c r="BL156" s="18" t="s">
        <v>180</v>
      </c>
      <c r="BM156" s="169" t="s">
        <v>3441</v>
      </c>
    </row>
    <row r="157" spans="1:65" s="2" customFormat="1" ht="16.5" customHeight="1">
      <c r="A157" s="33"/>
      <c r="B157" s="156"/>
      <c r="C157" s="157" t="s">
        <v>332</v>
      </c>
      <c r="D157" s="157" t="s">
        <v>176</v>
      </c>
      <c r="E157" s="158" t="s">
        <v>3442</v>
      </c>
      <c r="F157" s="159" t="s">
        <v>3443</v>
      </c>
      <c r="G157" s="160" t="s">
        <v>3363</v>
      </c>
      <c r="H157" s="161">
        <v>1</v>
      </c>
      <c r="I157" s="162"/>
      <c r="J157" s="163">
        <f t="shared" si="10"/>
        <v>0</v>
      </c>
      <c r="K157" s="164"/>
      <c r="L157" s="34"/>
      <c r="M157" s="165" t="s">
        <v>1</v>
      </c>
      <c r="N157" s="166" t="s">
        <v>41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180</v>
      </c>
      <c r="AT157" s="169" t="s">
        <v>176</v>
      </c>
      <c r="AU157" s="169" t="s">
        <v>88</v>
      </c>
      <c r="AY157" s="18" t="s">
        <v>173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88</v>
      </c>
      <c r="BK157" s="170">
        <f t="shared" si="19"/>
        <v>0</v>
      </c>
      <c r="BL157" s="18" t="s">
        <v>180</v>
      </c>
      <c r="BM157" s="169" t="s">
        <v>3444</v>
      </c>
    </row>
    <row r="158" spans="1:65" s="2" customFormat="1" ht="37.9" customHeight="1">
      <c r="A158" s="33"/>
      <c r="B158" s="156"/>
      <c r="C158" s="157" t="s">
        <v>336</v>
      </c>
      <c r="D158" s="157" t="s">
        <v>176</v>
      </c>
      <c r="E158" s="158" t="s">
        <v>3445</v>
      </c>
      <c r="F158" s="159" t="s">
        <v>3446</v>
      </c>
      <c r="G158" s="160" t="s">
        <v>3363</v>
      </c>
      <c r="H158" s="161">
        <v>6</v>
      </c>
      <c r="I158" s="162"/>
      <c r="J158" s="163">
        <f t="shared" si="10"/>
        <v>0</v>
      </c>
      <c r="K158" s="164"/>
      <c r="L158" s="34"/>
      <c r="M158" s="165" t="s">
        <v>1</v>
      </c>
      <c r="N158" s="166" t="s">
        <v>41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180</v>
      </c>
      <c r="AT158" s="169" t="s">
        <v>176</v>
      </c>
      <c r="AU158" s="169" t="s">
        <v>88</v>
      </c>
      <c r="AY158" s="18" t="s">
        <v>173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88</v>
      </c>
      <c r="BK158" s="170">
        <f t="shared" si="19"/>
        <v>0</v>
      </c>
      <c r="BL158" s="18" t="s">
        <v>180</v>
      </c>
      <c r="BM158" s="169" t="s">
        <v>3447</v>
      </c>
    </row>
    <row r="159" spans="1:65" s="2" customFormat="1" ht="16.5" customHeight="1">
      <c r="A159" s="33"/>
      <c r="B159" s="156"/>
      <c r="C159" s="157" t="s">
        <v>343</v>
      </c>
      <c r="D159" s="157" t="s">
        <v>176</v>
      </c>
      <c r="E159" s="158" t="s">
        <v>3448</v>
      </c>
      <c r="F159" s="159" t="s">
        <v>3449</v>
      </c>
      <c r="G159" s="160" t="s">
        <v>3363</v>
      </c>
      <c r="H159" s="161">
        <v>1</v>
      </c>
      <c r="I159" s="162"/>
      <c r="J159" s="163">
        <f t="shared" si="10"/>
        <v>0</v>
      </c>
      <c r="K159" s="164"/>
      <c r="L159" s="34"/>
      <c r="M159" s="165" t="s">
        <v>1</v>
      </c>
      <c r="N159" s="166" t="s">
        <v>41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180</v>
      </c>
      <c r="AT159" s="169" t="s">
        <v>176</v>
      </c>
      <c r="AU159" s="169" t="s">
        <v>88</v>
      </c>
      <c r="AY159" s="18" t="s">
        <v>173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88</v>
      </c>
      <c r="BK159" s="170">
        <f t="shared" si="19"/>
        <v>0</v>
      </c>
      <c r="BL159" s="18" t="s">
        <v>180</v>
      </c>
      <c r="BM159" s="169" t="s">
        <v>3450</v>
      </c>
    </row>
    <row r="160" spans="1:65" s="2" customFormat="1" ht="16.5" customHeight="1">
      <c r="A160" s="33"/>
      <c r="B160" s="156"/>
      <c r="C160" s="157" t="s">
        <v>350</v>
      </c>
      <c r="D160" s="157" t="s">
        <v>176</v>
      </c>
      <c r="E160" s="158" t="s">
        <v>3451</v>
      </c>
      <c r="F160" s="159" t="s">
        <v>3452</v>
      </c>
      <c r="G160" s="160" t="s">
        <v>3363</v>
      </c>
      <c r="H160" s="161">
        <v>2</v>
      </c>
      <c r="I160" s="162"/>
      <c r="J160" s="163">
        <f t="shared" si="10"/>
        <v>0</v>
      </c>
      <c r="K160" s="164"/>
      <c r="L160" s="34"/>
      <c r="M160" s="165" t="s">
        <v>1</v>
      </c>
      <c r="N160" s="166" t="s">
        <v>41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180</v>
      </c>
      <c r="AT160" s="169" t="s">
        <v>176</v>
      </c>
      <c r="AU160" s="169" t="s">
        <v>88</v>
      </c>
      <c r="AY160" s="18" t="s">
        <v>173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88</v>
      </c>
      <c r="BK160" s="170">
        <f t="shared" si="19"/>
        <v>0</v>
      </c>
      <c r="BL160" s="18" t="s">
        <v>180</v>
      </c>
      <c r="BM160" s="169" t="s">
        <v>3453</v>
      </c>
    </row>
    <row r="161" spans="1:65" s="2" customFormat="1" ht="21.75" customHeight="1">
      <c r="A161" s="33"/>
      <c r="B161" s="156"/>
      <c r="C161" s="157" t="s">
        <v>355</v>
      </c>
      <c r="D161" s="157" t="s">
        <v>176</v>
      </c>
      <c r="E161" s="158" t="s">
        <v>3454</v>
      </c>
      <c r="F161" s="159" t="s">
        <v>3455</v>
      </c>
      <c r="G161" s="160" t="s">
        <v>3363</v>
      </c>
      <c r="H161" s="161">
        <v>1</v>
      </c>
      <c r="I161" s="162"/>
      <c r="J161" s="163">
        <f t="shared" si="10"/>
        <v>0</v>
      </c>
      <c r="K161" s="164"/>
      <c r="L161" s="34"/>
      <c r="M161" s="165" t="s">
        <v>1</v>
      </c>
      <c r="N161" s="166" t="s">
        <v>41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180</v>
      </c>
      <c r="AT161" s="169" t="s">
        <v>176</v>
      </c>
      <c r="AU161" s="169" t="s">
        <v>88</v>
      </c>
      <c r="AY161" s="18" t="s">
        <v>173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88</v>
      </c>
      <c r="BK161" s="170">
        <f t="shared" si="19"/>
        <v>0</v>
      </c>
      <c r="BL161" s="18" t="s">
        <v>180</v>
      </c>
      <c r="BM161" s="169" t="s">
        <v>3456</v>
      </c>
    </row>
    <row r="162" spans="1:65" s="2" customFormat="1" ht="24.2" customHeight="1">
      <c r="A162" s="33"/>
      <c r="B162" s="156"/>
      <c r="C162" s="157" t="s">
        <v>314</v>
      </c>
      <c r="D162" s="157" t="s">
        <v>176</v>
      </c>
      <c r="E162" s="158" t="s">
        <v>3457</v>
      </c>
      <c r="F162" s="159" t="s">
        <v>3458</v>
      </c>
      <c r="G162" s="160" t="s">
        <v>3363</v>
      </c>
      <c r="H162" s="161">
        <v>1</v>
      </c>
      <c r="I162" s="162"/>
      <c r="J162" s="163">
        <f t="shared" si="10"/>
        <v>0</v>
      </c>
      <c r="K162" s="164"/>
      <c r="L162" s="34"/>
      <c r="M162" s="165" t="s">
        <v>1</v>
      </c>
      <c r="N162" s="166" t="s">
        <v>41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180</v>
      </c>
      <c r="AT162" s="169" t="s">
        <v>176</v>
      </c>
      <c r="AU162" s="169" t="s">
        <v>88</v>
      </c>
      <c r="AY162" s="18" t="s">
        <v>173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88</v>
      </c>
      <c r="BK162" s="170">
        <f t="shared" si="19"/>
        <v>0</v>
      </c>
      <c r="BL162" s="18" t="s">
        <v>180</v>
      </c>
      <c r="BM162" s="169" t="s">
        <v>3459</v>
      </c>
    </row>
    <row r="163" spans="1:65" s="2" customFormat="1" ht="16.5" customHeight="1">
      <c r="A163" s="33"/>
      <c r="B163" s="156"/>
      <c r="C163" s="157" t="s">
        <v>363</v>
      </c>
      <c r="D163" s="157" t="s">
        <v>176</v>
      </c>
      <c r="E163" s="158" t="s">
        <v>3460</v>
      </c>
      <c r="F163" s="159" t="s">
        <v>3461</v>
      </c>
      <c r="G163" s="160" t="s">
        <v>3363</v>
      </c>
      <c r="H163" s="161">
        <v>7</v>
      </c>
      <c r="I163" s="162"/>
      <c r="J163" s="163">
        <f t="shared" si="10"/>
        <v>0</v>
      </c>
      <c r="K163" s="164"/>
      <c r="L163" s="34"/>
      <c r="M163" s="165" t="s">
        <v>1</v>
      </c>
      <c r="N163" s="166" t="s">
        <v>41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180</v>
      </c>
      <c r="AT163" s="169" t="s">
        <v>176</v>
      </c>
      <c r="AU163" s="169" t="s">
        <v>88</v>
      </c>
      <c r="AY163" s="18" t="s">
        <v>173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88</v>
      </c>
      <c r="BK163" s="170">
        <f t="shared" si="19"/>
        <v>0</v>
      </c>
      <c r="BL163" s="18" t="s">
        <v>180</v>
      </c>
      <c r="BM163" s="169" t="s">
        <v>3462</v>
      </c>
    </row>
    <row r="164" spans="1:65" s="2" customFormat="1" ht="37.9" customHeight="1">
      <c r="A164" s="33"/>
      <c r="B164" s="156"/>
      <c r="C164" s="195" t="s">
        <v>368</v>
      </c>
      <c r="D164" s="195" t="s">
        <v>186</v>
      </c>
      <c r="E164" s="196" t="s">
        <v>3463</v>
      </c>
      <c r="F164" s="197" t="s">
        <v>3464</v>
      </c>
      <c r="G164" s="198" t="s">
        <v>3363</v>
      </c>
      <c r="H164" s="199">
        <v>1</v>
      </c>
      <c r="I164" s="200"/>
      <c r="J164" s="201">
        <f t="shared" si="10"/>
        <v>0</v>
      </c>
      <c r="K164" s="202"/>
      <c r="L164" s="203"/>
      <c r="M164" s="204" t="s">
        <v>1</v>
      </c>
      <c r="N164" s="205" t="s">
        <v>41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189</v>
      </c>
      <c r="AT164" s="169" t="s">
        <v>186</v>
      </c>
      <c r="AU164" s="169" t="s">
        <v>88</v>
      </c>
      <c r="AY164" s="18" t="s">
        <v>173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88</v>
      </c>
      <c r="BK164" s="170">
        <f t="shared" si="19"/>
        <v>0</v>
      </c>
      <c r="BL164" s="18" t="s">
        <v>180</v>
      </c>
      <c r="BM164" s="169" t="s">
        <v>3465</v>
      </c>
    </row>
    <row r="165" spans="1:65" s="2" customFormat="1" ht="16.5" customHeight="1">
      <c r="A165" s="33"/>
      <c r="B165" s="156"/>
      <c r="C165" s="195" t="s">
        <v>374</v>
      </c>
      <c r="D165" s="195" t="s">
        <v>186</v>
      </c>
      <c r="E165" s="196" t="s">
        <v>3466</v>
      </c>
      <c r="F165" s="197" t="s">
        <v>3467</v>
      </c>
      <c r="G165" s="198" t="s">
        <v>3363</v>
      </c>
      <c r="H165" s="199">
        <v>1</v>
      </c>
      <c r="I165" s="200"/>
      <c r="J165" s="201">
        <f t="shared" si="10"/>
        <v>0</v>
      </c>
      <c r="K165" s="202"/>
      <c r="L165" s="203"/>
      <c r="M165" s="204" t="s">
        <v>1</v>
      </c>
      <c r="N165" s="205" t="s">
        <v>41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189</v>
      </c>
      <c r="AT165" s="169" t="s">
        <v>186</v>
      </c>
      <c r="AU165" s="169" t="s">
        <v>88</v>
      </c>
      <c r="AY165" s="18" t="s">
        <v>173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88</v>
      </c>
      <c r="BK165" s="170">
        <f t="shared" si="19"/>
        <v>0</v>
      </c>
      <c r="BL165" s="18" t="s">
        <v>180</v>
      </c>
      <c r="BM165" s="169" t="s">
        <v>3468</v>
      </c>
    </row>
    <row r="166" spans="1:65" s="2" customFormat="1" ht="24.2" customHeight="1">
      <c r="A166" s="33"/>
      <c r="B166" s="156"/>
      <c r="C166" s="195" t="s">
        <v>381</v>
      </c>
      <c r="D166" s="195" t="s">
        <v>186</v>
      </c>
      <c r="E166" s="196" t="s">
        <v>3469</v>
      </c>
      <c r="F166" s="197" t="s">
        <v>3470</v>
      </c>
      <c r="G166" s="198" t="s">
        <v>3363</v>
      </c>
      <c r="H166" s="199">
        <v>1</v>
      </c>
      <c r="I166" s="200"/>
      <c r="J166" s="201">
        <f t="shared" si="10"/>
        <v>0</v>
      </c>
      <c r="K166" s="202"/>
      <c r="L166" s="203"/>
      <c r="M166" s="204" t="s">
        <v>1</v>
      </c>
      <c r="N166" s="205" t="s">
        <v>41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189</v>
      </c>
      <c r="AT166" s="169" t="s">
        <v>186</v>
      </c>
      <c r="AU166" s="169" t="s">
        <v>88</v>
      </c>
      <c r="AY166" s="18" t="s">
        <v>173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88</v>
      </c>
      <c r="BK166" s="170">
        <f t="shared" si="19"/>
        <v>0</v>
      </c>
      <c r="BL166" s="18" t="s">
        <v>180</v>
      </c>
      <c r="BM166" s="169" t="s">
        <v>3471</v>
      </c>
    </row>
    <row r="167" spans="1:65" s="2" customFormat="1" ht="16.5" customHeight="1">
      <c r="A167" s="33"/>
      <c r="B167" s="156"/>
      <c r="C167" s="195" t="s">
        <v>387</v>
      </c>
      <c r="D167" s="195" t="s">
        <v>186</v>
      </c>
      <c r="E167" s="196" t="s">
        <v>3472</v>
      </c>
      <c r="F167" s="197" t="s">
        <v>3473</v>
      </c>
      <c r="G167" s="198" t="s">
        <v>3363</v>
      </c>
      <c r="H167" s="199">
        <v>1</v>
      </c>
      <c r="I167" s="200"/>
      <c r="J167" s="201">
        <f t="shared" si="10"/>
        <v>0</v>
      </c>
      <c r="K167" s="202"/>
      <c r="L167" s="203"/>
      <c r="M167" s="204" t="s">
        <v>1</v>
      </c>
      <c r="N167" s="205" t="s">
        <v>41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189</v>
      </c>
      <c r="AT167" s="169" t="s">
        <v>186</v>
      </c>
      <c r="AU167" s="169" t="s">
        <v>88</v>
      </c>
      <c r="AY167" s="18" t="s">
        <v>173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88</v>
      </c>
      <c r="BK167" s="170">
        <f t="shared" si="19"/>
        <v>0</v>
      </c>
      <c r="BL167" s="18" t="s">
        <v>180</v>
      </c>
      <c r="BM167" s="169" t="s">
        <v>3474</v>
      </c>
    </row>
    <row r="168" spans="1:65" s="2" customFormat="1" ht="37.9" customHeight="1">
      <c r="A168" s="33"/>
      <c r="B168" s="156"/>
      <c r="C168" s="195" t="s">
        <v>392</v>
      </c>
      <c r="D168" s="195" t="s">
        <v>186</v>
      </c>
      <c r="E168" s="196" t="s">
        <v>3475</v>
      </c>
      <c r="F168" s="197" t="s">
        <v>3476</v>
      </c>
      <c r="G168" s="198" t="s">
        <v>3363</v>
      </c>
      <c r="H168" s="199">
        <v>6</v>
      </c>
      <c r="I168" s="200"/>
      <c r="J168" s="201">
        <f t="shared" si="10"/>
        <v>0</v>
      </c>
      <c r="K168" s="202"/>
      <c r="L168" s="203"/>
      <c r="M168" s="204" t="s">
        <v>1</v>
      </c>
      <c r="N168" s="205" t="s">
        <v>41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189</v>
      </c>
      <c r="AT168" s="169" t="s">
        <v>186</v>
      </c>
      <c r="AU168" s="169" t="s">
        <v>88</v>
      </c>
      <c r="AY168" s="18" t="s">
        <v>173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88</v>
      </c>
      <c r="BK168" s="170">
        <f t="shared" si="19"/>
        <v>0</v>
      </c>
      <c r="BL168" s="18" t="s">
        <v>180</v>
      </c>
      <c r="BM168" s="169" t="s">
        <v>3477</v>
      </c>
    </row>
    <row r="169" spans="1:65" s="2" customFormat="1" ht="16.5" customHeight="1">
      <c r="A169" s="33"/>
      <c r="B169" s="156"/>
      <c r="C169" s="195" t="s">
        <v>397</v>
      </c>
      <c r="D169" s="195" t="s">
        <v>186</v>
      </c>
      <c r="E169" s="196" t="s">
        <v>3478</v>
      </c>
      <c r="F169" s="197" t="s">
        <v>3479</v>
      </c>
      <c r="G169" s="198" t="s">
        <v>3363</v>
      </c>
      <c r="H169" s="199">
        <v>1</v>
      </c>
      <c r="I169" s="200"/>
      <c r="J169" s="201">
        <f t="shared" si="10"/>
        <v>0</v>
      </c>
      <c r="K169" s="202"/>
      <c r="L169" s="203"/>
      <c r="M169" s="204" t="s">
        <v>1</v>
      </c>
      <c r="N169" s="205" t="s">
        <v>41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189</v>
      </c>
      <c r="AT169" s="169" t="s">
        <v>186</v>
      </c>
      <c r="AU169" s="169" t="s">
        <v>88</v>
      </c>
      <c r="AY169" s="18" t="s">
        <v>173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88</v>
      </c>
      <c r="BK169" s="170">
        <f t="shared" si="19"/>
        <v>0</v>
      </c>
      <c r="BL169" s="18" t="s">
        <v>180</v>
      </c>
      <c r="BM169" s="169" t="s">
        <v>3480</v>
      </c>
    </row>
    <row r="170" spans="1:65" s="2" customFormat="1" ht="16.5" customHeight="1">
      <c r="A170" s="33"/>
      <c r="B170" s="156"/>
      <c r="C170" s="195" t="s">
        <v>403</v>
      </c>
      <c r="D170" s="195" t="s">
        <v>186</v>
      </c>
      <c r="E170" s="196" t="s">
        <v>3481</v>
      </c>
      <c r="F170" s="197" t="s">
        <v>3482</v>
      </c>
      <c r="G170" s="198" t="s">
        <v>3363</v>
      </c>
      <c r="H170" s="199">
        <v>2</v>
      </c>
      <c r="I170" s="200"/>
      <c r="J170" s="201">
        <f t="shared" si="10"/>
        <v>0</v>
      </c>
      <c r="K170" s="202"/>
      <c r="L170" s="203"/>
      <c r="M170" s="204" t="s">
        <v>1</v>
      </c>
      <c r="N170" s="205" t="s">
        <v>41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189</v>
      </c>
      <c r="AT170" s="169" t="s">
        <v>186</v>
      </c>
      <c r="AU170" s="169" t="s">
        <v>88</v>
      </c>
      <c r="AY170" s="18" t="s">
        <v>173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88</v>
      </c>
      <c r="BK170" s="170">
        <f t="shared" si="19"/>
        <v>0</v>
      </c>
      <c r="BL170" s="18" t="s">
        <v>180</v>
      </c>
      <c r="BM170" s="169" t="s">
        <v>3483</v>
      </c>
    </row>
    <row r="171" spans="1:65" s="2" customFormat="1" ht="16.5" customHeight="1">
      <c r="A171" s="33"/>
      <c r="B171" s="156"/>
      <c r="C171" s="195" t="s">
        <v>409</v>
      </c>
      <c r="D171" s="195" t="s">
        <v>186</v>
      </c>
      <c r="E171" s="196" t="s">
        <v>3484</v>
      </c>
      <c r="F171" s="197" t="s">
        <v>3485</v>
      </c>
      <c r="G171" s="198" t="s">
        <v>3363</v>
      </c>
      <c r="H171" s="199">
        <v>1</v>
      </c>
      <c r="I171" s="200"/>
      <c r="J171" s="201">
        <f t="shared" si="10"/>
        <v>0</v>
      </c>
      <c r="K171" s="202"/>
      <c r="L171" s="203"/>
      <c r="M171" s="204" t="s">
        <v>1</v>
      </c>
      <c r="N171" s="205" t="s">
        <v>41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189</v>
      </c>
      <c r="AT171" s="169" t="s">
        <v>186</v>
      </c>
      <c r="AU171" s="169" t="s">
        <v>88</v>
      </c>
      <c r="AY171" s="18" t="s">
        <v>173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88</v>
      </c>
      <c r="BK171" s="170">
        <f t="shared" si="19"/>
        <v>0</v>
      </c>
      <c r="BL171" s="18" t="s">
        <v>180</v>
      </c>
      <c r="BM171" s="169" t="s">
        <v>3486</v>
      </c>
    </row>
    <row r="172" spans="1:65" s="2" customFormat="1" ht="21.75" customHeight="1">
      <c r="A172" s="33"/>
      <c r="B172" s="156"/>
      <c r="C172" s="195" t="s">
        <v>413</v>
      </c>
      <c r="D172" s="195" t="s">
        <v>186</v>
      </c>
      <c r="E172" s="196" t="s">
        <v>3487</v>
      </c>
      <c r="F172" s="197" t="s">
        <v>3488</v>
      </c>
      <c r="G172" s="198" t="s">
        <v>3363</v>
      </c>
      <c r="H172" s="199">
        <v>1</v>
      </c>
      <c r="I172" s="200"/>
      <c r="J172" s="201">
        <f t="shared" si="10"/>
        <v>0</v>
      </c>
      <c r="K172" s="202"/>
      <c r="L172" s="203"/>
      <c r="M172" s="204" t="s">
        <v>1</v>
      </c>
      <c r="N172" s="205" t="s">
        <v>41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189</v>
      </c>
      <c r="AT172" s="169" t="s">
        <v>186</v>
      </c>
      <c r="AU172" s="169" t="s">
        <v>88</v>
      </c>
      <c r="AY172" s="18" t="s">
        <v>173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88</v>
      </c>
      <c r="BK172" s="170">
        <f t="shared" si="19"/>
        <v>0</v>
      </c>
      <c r="BL172" s="18" t="s">
        <v>180</v>
      </c>
      <c r="BM172" s="169" t="s">
        <v>3489</v>
      </c>
    </row>
    <row r="173" spans="1:65" s="2" customFormat="1" ht="16.5" customHeight="1">
      <c r="A173" s="33"/>
      <c r="B173" s="156"/>
      <c r="C173" s="195" t="s">
        <v>418</v>
      </c>
      <c r="D173" s="195" t="s">
        <v>186</v>
      </c>
      <c r="E173" s="196" t="s">
        <v>3490</v>
      </c>
      <c r="F173" s="197" t="s">
        <v>3491</v>
      </c>
      <c r="G173" s="198" t="s">
        <v>3363</v>
      </c>
      <c r="H173" s="199">
        <v>7</v>
      </c>
      <c r="I173" s="200"/>
      <c r="J173" s="201">
        <f t="shared" si="10"/>
        <v>0</v>
      </c>
      <c r="K173" s="202"/>
      <c r="L173" s="203"/>
      <c r="M173" s="204" t="s">
        <v>1</v>
      </c>
      <c r="N173" s="205" t="s">
        <v>41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189</v>
      </c>
      <c r="AT173" s="169" t="s">
        <v>186</v>
      </c>
      <c r="AU173" s="169" t="s">
        <v>88</v>
      </c>
      <c r="AY173" s="18" t="s">
        <v>173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88</v>
      </c>
      <c r="BK173" s="170">
        <f t="shared" si="19"/>
        <v>0</v>
      </c>
      <c r="BL173" s="18" t="s">
        <v>180</v>
      </c>
      <c r="BM173" s="169" t="s">
        <v>3492</v>
      </c>
    </row>
    <row r="174" spans="1:65" s="12" customFormat="1" ht="22.9" customHeight="1">
      <c r="B174" s="143"/>
      <c r="D174" s="144" t="s">
        <v>74</v>
      </c>
      <c r="E174" s="154" t="s">
        <v>3493</v>
      </c>
      <c r="F174" s="154" t="s">
        <v>3494</v>
      </c>
      <c r="I174" s="146"/>
      <c r="J174" s="155">
        <f>BK174</f>
        <v>0</v>
      </c>
      <c r="L174" s="143"/>
      <c r="M174" s="148"/>
      <c r="N174" s="149"/>
      <c r="O174" s="149"/>
      <c r="P174" s="150">
        <f>P175</f>
        <v>0</v>
      </c>
      <c r="Q174" s="149"/>
      <c r="R174" s="150">
        <f>R175</f>
        <v>0</v>
      </c>
      <c r="S174" s="149"/>
      <c r="T174" s="151">
        <f>T175</f>
        <v>0</v>
      </c>
      <c r="AR174" s="144" t="s">
        <v>82</v>
      </c>
      <c r="AT174" s="152" t="s">
        <v>74</v>
      </c>
      <c r="AU174" s="152" t="s">
        <v>82</v>
      </c>
      <c r="AY174" s="144" t="s">
        <v>173</v>
      </c>
      <c r="BK174" s="153">
        <f>BK175</f>
        <v>0</v>
      </c>
    </row>
    <row r="175" spans="1:65" s="2" customFormat="1" ht="66.75" customHeight="1">
      <c r="A175" s="33"/>
      <c r="B175" s="156"/>
      <c r="C175" s="195" t="s">
        <v>424</v>
      </c>
      <c r="D175" s="195" t="s">
        <v>186</v>
      </c>
      <c r="E175" s="196" t="s">
        <v>3495</v>
      </c>
      <c r="F175" s="197" t="s">
        <v>3496</v>
      </c>
      <c r="G175" s="198" t="s">
        <v>3363</v>
      </c>
      <c r="H175" s="199">
        <v>1</v>
      </c>
      <c r="I175" s="200"/>
      <c r="J175" s="201">
        <f>ROUND(I175*H175,2)</f>
        <v>0</v>
      </c>
      <c r="K175" s="202"/>
      <c r="L175" s="203"/>
      <c r="M175" s="204" t="s">
        <v>1</v>
      </c>
      <c r="N175" s="205" t="s">
        <v>41</v>
      </c>
      <c r="O175" s="6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189</v>
      </c>
      <c r="AT175" s="169" t="s">
        <v>186</v>
      </c>
      <c r="AU175" s="169" t="s">
        <v>88</v>
      </c>
      <c r="AY175" s="18" t="s">
        <v>173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88</v>
      </c>
      <c r="BK175" s="170">
        <f>ROUND(I175*H175,2)</f>
        <v>0</v>
      </c>
      <c r="BL175" s="18" t="s">
        <v>180</v>
      </c>
      <c r="BM175" s="169" t="s">
        <v>3497</v>
      </c>
    </row>
    <row r="176" spans="1:65" s="12" customFormat="1" ht="22.9" customHeight="1">
      <c r="B176" s="143"/>
      <c r="D176" s="144" t="s">
        <v>74</v>
      </c>
      <c r="E176" s="154" t="s">
        <v>3498</v>
      </c>
      <c r="F176" s="154" t="s">
        <v>3499</v>
      </c>
      <c r="I176" s="146"/>
      <c r="J176" s="155">
        <f>BK176</f>
        <v>0</v>
      </c>
      <c r="L176" s="143"/>
      <c r="M176" s="148"/>
      <c r="N176" s="149"/>
      <c r="O176" s="149"/>
      <c r="P176" s="150">
        <f>SUM(P177:P264)</f>
        <v>0</v>
      </c>
      <c r="Q176" s="149"/>
      <c r="R176" s="150">
        <f>SUM(R177:R264)</f>
        <v>0</v>
      </c>
      <c r="S176" s="149"/>
      <c r="T176" s="151">
        <f>SUM(T177:T264)</f>
        <v>0</v>
      </c>
      <c r="AR176" s="144" t="s">
        <v>82</v>
      </c>
      <c r="AT176" s="152" t="s">
        <v>74</v>
      </c>
      <c r="AU176" s="152" t="s">
        <v>82</v>
      </c>
      <c r="AY176" s="144" t="s">
        <v>173</v>
      </c>
      <c r="BK176" s="153">
        <f>SUM(BK177:BK264)</f>
        <v>0</v>
      </c>
    </row>
    <row r="177" spans="1:65" s="2" customFormat="1" ht="24.2" customHeight="1">
      <c r="A177" s="33"/>
      <c r="B177" s="156"/>
      <c r="C177" s="157" t="s">
        <v>429</v>
      </c>
      <c r="D177" s="157" t="s">
        <v>176</v>
      </c>
      <c r="E177" s="158" t="s">
        <v>3500</v>
      </c>
      <c r="F177" s="159" t="s">
        <v>3501</v>
      </c>
      <c r="G177" s="160" t="s">
        <v>232</v>
      </c>
      <c r="H177" s="161">
        <v>10</v>
      </c>
      <c r="I177" s="162"/>
      <c r="J177" s="163">
        <f t="shared" ref="J177:J208" si="20">ROUND(I177*H177,2)</f>
        <v>0</v>
      </c>
      <c r="K177" s="164"/>
      <c r="L177" s="34"/>
      <c r="M177" s="165" t="s">
        <v>1</v>
      </c>
      <c r="N177" s="166" t="s">
        <v>41</v>
      </c>
      <c r="O177" s="62"/>
      <c r="P177" s="167">
        <f t="shared" ref="P177:P208" si="21">O177*H177</f>
        <v>0</v>
      </c>
      <c r="Q177" s="167">
        <v>0</v>
      </c>
      <c r="R177" s="167">
        <f t="shared" ref="R177:R208" si="22">Q177*H177</f>
        <v>0</v>
      </c>
      <c r="S177" s="167">
        <v>0</v>
      </c>
      <c r="T177" s="168">
        <f t="shared" ref="T177:T208" si="23"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180</v>
      </c>
      <c r="AT177" s="169" t="s">
        <v>176</v>
      </c>
      <c r="AU177" s="169" t="s">
        <v>88</v>
      </c>
      <c r="AY177" s="18" t="s">
        <v>173</v>
      </c>
      <c r="BE177" s="170">
        <f t="shared" ref="BE177:BE208" si="24">IF(N177="základná",J177,0)</f>
        <v>0</v>
      </c>
      <c r="BF177" s="170">
        <f t="shared" ref="BF177:BF208" si="25">IF(N177="znížená",J177,0)</f>
        <v>0</v>
      </c>
      <c r="BG177" s="170">
        <f t="shared" ref="BG177:BG208" si="26">IF(N177="zákl. prenesená",J177,0)</f>
        <v>0</v>
      </c>
      <c r="BH177" s="170">
        <f t="shared" ref="BH177:BH208" si="27">IF(N177="zníž. prenesená",J177,0)</f>
        <v>0</v>
      </c>
      <c r="BI177" s="170">
        <f t="shared" ref="BI177:BI208" si="28">IF(N177="nulová",J177,0)</f>
        <v>0</v>
      </c>
      <c r="BJ177" s="18" t="s">
        <v>88</v>
      </c>
      <c r="BK177" s="170">
        <f t="shared" ref="BK177:BK208" si="29">ROUND(I177*H177,2)</f>
        <v>0</v>
      </c>
      <c r="BL177" s="18" t="s">
        <v>180</v>
      </c>
      <c r="BM177" s="169" t="s">
        <v>3502</v>
      </c>
    </row>
    <row r="178" spans="1:65" s="2" customFormat="1" ht="24.2" customHeight="1">
      <c r="A178" s="33"/>
      <c r="B178" s="156"/>
      <c r="C178" s="157" t="s">
        <v>434</v>
      </c>
      <c r="D178" s="157" t="s">
        <v>176</v>
      </c>
      <c r="E178" s="158" t="s">
        <v>3503</v>
      </c>
      <c r="F178" s="159" t="s">
        <v>3504</v>
      </c>
      <c r="G178" s="160" t="s">
        <v>232</v>
      </c>
      <c r="H178" s="161">
        <v>103</v>
      </c>
      <c r="I178" s="162"/>
      <c r="J178" s="163">
        <f t="shared" si="20"/>
        <v>0</v>
      </c>
      <c r="K178" s="164"/>
      <c r="L178" s="34"/>
      <c r="M178" s="165" t="s">
        <v>1</v>
      </c>
      <c r="N178" s="166" t="s">
        <v>41</v>
      </c>
      <c r="O178" s="6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180</v>
      </c>
      <c r="AT178" s="169" t="s">
        <v>176</v>
      </c>
      <c r="AU178" s="169" t="s">
        <v>88</v>
      </c>
      <c r="AY178" s="18" t="s">
        <v>173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88</v>
      </c>
      <c r="BK178" s="170">
        <f t="shared" si="29"/>
        <v>0</v>
      </c>
      <c r="BL178" s="18" t="s">
        <v>180</v>
      </c>
      <c r="BM178" s="169" t="s">
        <v>3505</v>
      </c>
    </row>
    <row r="179" spans="1:65" s="2" customFormat="1" ht="24.2" customHeight="1">
      <c r="A179" s="33"/>
      <c r="B179" s="156"/>
      <c r="C179" s="157" t="s">
        <v>438</v>
      </c>
      <c r="D179" s="157" t="s">
        <v>176</v>
      </c>
      <c r="E179" s="158" t="s">
        <v>3506</v>
      </c>
      <c r="F179" s="159" t="s">
        <v>3507</v>
      </c>
      <c r="G179" s="160" t="s">
        <v>232</v>
      </c>
      <c r="H179" s="161">
        <v>19</v>
      </c>
      <c r="I179" s="162"/>
      <c r="J179" s="163">
        <f t="shared" si="20"/>
        <v>0</v>
      </c>
      <c r="K179" s="164"/>
      <c r="L179" s="34"/>
      <c r="M179" s="165" t="s">
        <v>1</v>
      </c>
      <c r="N179" s="166" t="s">
        <v>41</v>
      </c>
      <c r="O179" s="6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180</v>
      </c>
      <c r="AT179" s="169" t="s">
        <v>176</v>
      </c>
      <c r="AU179" s="169" t="s">
        <v>88</v>
      </c>
      <c r="AY179" s="18" t="s">
        <v>173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88</v>
      </c>
      <c r="BK179" s="170">
        <f t="shared" si="29"/>
        <v>0</v>
      </c>
      <c r="BL179" s="18" t="s">
        <v>180</v>
      </c>
      <c r="BM179" s="169" t="s">
        <v>3508</v>
      </c>
    </row>
    <row r="180" spans="1:65" s="2" customFormat="1" ht="24.2" customHeight="1">
      <c r="A180" s="33"/>
      <c r="B180" s="156"/>
      <c r="C180" s="157" t="s">
        <v>444</v>
      </c>
      <c r="D180" s="157" t="s">
        <v>176</v>
      </c>
      <c r="E180" s="158" t="s">
        <v>3509</v>
      </c>
      <c r="F180" s="159" t="s">
        <v>3510</v>
      </c>
      <c r="G180" s="160" t="s">
        <v>232</v>
      </c>
      <c r="H180" s="161">
        <v>38</v>
      </c>
      <c r="I180" s="162"/>
      <c r="J180" s="163">
        <f t="shared" si="20"/>
        <v>0</v>
      </c>
      <c r="K180" s="164"/>
      <c r="L180" s="34"/>
      <c r="M180" s="165" t="s">
        <v>1</v>
      </c>
      <c r="N180" s="166" t="s">
        <v>41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180</v>
      </c>
      <c r="AT180" s="169" t="s">
        <v>176</v>
      </c>
      <c r="AU180" s="169" t="s">
        <v>88</v>
      </c>
      <c r="AY180" s="18" t="s">
        <v>173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88</v>
      </c>
      <c r="BK180" s="170">
        <f t="shared" si="29"/>
        <v>0</v>
      </c>
      <c r="BL180" s="18" t="s">
        <v>180</v>
      </c>
      <c r="BM180" s="169" t="s">
        <v>3511</v>
      </c>
    </row>
    <row r="181" spans="1:65" s="2" customFormat="1" ht="16.5" customHeight="1">
      <c r="A181" s="33"/>
      <c r="B181" s="156"/>
      <c r="C181" s="157" t="s">
        <v>449</v>
      </c>
      <c r="D181" s="157" t="s">
        <v>176</v>
      </c>
      <c r="E181" s="158" t="s">
        <v>3512</v>
      </c>
      <c r="F181" s="159" t="s">
        <v>3513</v>
      </c>
      <c r="G181" s="160" t="s">
        <v>232</v>
      </c>
      <c r="H181" s="161">
        <v>38</v>
      </c>
      <c r="I181" s="162"/>
      <c r="J181" s="163">
        <f t="shared" si="20"/>
        <v>0</v>
      </c>
      <c r="K181" s="164"/>
      <c r="L181" s="34"/>
      <c r="M181" s="165" t="s">
        <v>1</v>
      </c>
      <c r="N181" s="166" t="s">
        <v>41</v>
      </c>
      <c r="O181" s="6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180</v>
      </c>
      <c r="AT181" s="169" t="s">
        <v>176</v>
      </c>
      <c r="AU181" s="169" t="s">
        <v>88</v>
      </c>
      <c r="AY181" s="18" t="s">
        <v>173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88</v>
      </c>
      <c r="BK181" s="170">
        <f t="shared" si="29"/>
        <v>0</v>
      </c>
      <c r="BL181" s="18" t="s">
        <v>180</v>
      </c>
      <c r="BM181" s="169" t="s">
        <v>3514</v>
      </c>
    </row>
    <row r="182" spans="1:65" s="2" customFormat="1" ht="37.9" customHeight="1">
      <c r="A182" s="33"/>
      <c r="B182" s="156"/>
      <c r="C182" s="157" t="s">
        <v>456</v>
      </c>
      <c r="D182" s="157" t="s">
        <v>176</v>
      </c>
      <c r="E182" s="158" t="s">
        <v>3515</v>
      </c>
      <c r="F182" s="159" t="s">
        <v>3516</v>
      </c>
      <c r="G182" s="160" t="s">
        <v>232</v>
      </c>
      <c r="H182" s="161">
        <v>192</v>
      </c>
      <c r="I182" s="162"/>
      <c r="J182" s="163">
        <f t="shared" si="20"/>
        <v>0</v>
      </c>
      <c r="K182" s="164"/>
      <c r="L182" s="34"/>
      <c r="M182" s="165" t="s">
        <v>1</v>
      </c>
      <c r="N182" s="166" t="s">
        <v>41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180</v>
      </c>
      <c r="AT182" s="169" t="s">
        <v>176</v>
      </c>
      <c r="AU182" s="169" t="s">
        <v>88</v>
      </c>
      <c r="AY182" s="18" t="s">
        <v>173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88</v>
      </c>
      <c r="BK182" s="170">
        <f t="shared" si="29"/>
        <v>0</v>
      </c>
      <c r="BL182" s="18" t="s">
        <v>180</v>
      </c>
      <c r="BM182" s="169" t="s">
        <v>3517</v>
      </c>
    </row>
    <row r="183" spans="1:65" s="2" customFormat="1" ht="33" customHeight="1">
      <c r="A183" s="33"/>
      <c r="B183" s="156"/>
      <c r="C183" s="157" t="s">
        <v>464</v>
      </c>
      <c r="D183" s="157" t="s">
        <v>176</v>
      </c>
      <c r="E183" s="158" t="s">
        <v>3518</v>
      </c>
      <c r="F183" s="159" t="s">
        <v>3519</v>
      </c>
      <c r="G183" s="160" t="s">
        <v>232</v>
      </c>
      <c r="H183" s="161">
        <v>319</v>
      </c>
      <c r="I183" s="162"/>
      <c r="J183" s="163">
        <f t="shared" si="20"/>
        <v>0</v>
      </c>
      <c r="K183" s="164"/>
      <c r="L183" s="34"/>
      <c r="M183" s="165" t="s">
        <v>1</v>
      </c>
      <c r="N183" s="166" t="s">
        <v>41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180</v>
      </c>
      <c r="AT183" s="169" t="s">
        <v>176</v>
      </c>
      <c r="AU183" s="169" t="s">
        <v>88</v>
      </c>
      <c r="AY183" s="18" t="s">
        <v>173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88</v>
      </c>
      <c r="BK183" s="170">
        <f t="shared" si="29"/>
        <v>0</v>
      </c>
      <c r="BL183" s="18" t="s">
        <v>180</v>
      </c>
      <c r="BM183" s="169" t="s">
        <v>3520</v>
      </c>
    </row>
    <row r="184" spans="1:65" s="2" customFormat="1" ht="33" customHeight="1">
      <c r="A184" s="33"/>
      <c r="B184" s="156"/>
      <c r="C184" s="157" t="s">
        <v>469</v>
      </c>
      <c r="D184" s="157" t="s">
        <v>176</v>
      </c>
      <c r="E184" s="158" t="s">
        <v>3521</v>
      </c>
      <c r="F184" s="159" t="s">
        <v>3522</v>
      </c>
      <c r="G184" s="160" t="s">
        <v>232</v>
      </c>
      <c r="H184" s="161">
        <v>648</v>
      </c>
      <c r="I184" s="162"/>
      <c r="J184" s="163">
        <f t="shared" si="20"/>
        <v>0</v>
      </c>
      <c r="K184" s="164"/>
      <c r="L184" s="34"/>
      <c r="M184" s="165" t="s">
        <v>1</v>
      </c>
      <c r="N184" s="166" t="s">
        <v>41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180</v>
      </c>
      <c r="AT184" s="169" t="s">
        <v>176</v>
      </c>
      <c r="AU184" s="169" t="s">
        <v>88</v>
      </c>
      <c r="AY184" s="18" t="s">
        <v>173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88</v>
      </c>
      <c r="BK184" s="170">
        <f t="shared" si="29"/>
        <v>0</v>
      </c>
      <c r="BL184" s="18" t="s">
        <v>180</v>
      </c>
      <c r="BM184" s="169" t="s">
        <v>3523</v>
      </c>
    </row>
    <row r="185" spans="1:65" s="2" customFormat="1" ht="55.5" customHeight="1">
      <c r="A185" s="33"/>
      <c r="B185" s="156"/>
      <c r="C185" s="157" t="s">
        <v>475</v>
      </c>
      <c r="D185" s="157" t="s">
        <v>176</v>
      </c>
      <c r="E185" s="158" t="s">
        <v>3524</v>
      </c>
      <c r="F185" s="159" t="s">
        <v>3525</v>
      </c>
      <c r="G185" s="160" t="s">
        <v>232</v>
      </c>
      <c r="H185" s="161">
        <v>162</v>
      </c>
      <c r="I185" s="162"/>
      <c r="J185" s="163">
        <f t="shared" si="20"/>
        <v>0</v>
      </c>
      <c r="K185" s="164"/>
      <c r="L185" s="34"/>
      <c r="M185" s="165" t="s">
        <v>1</v>
      </c>
      <c r="N185" s="166" t="s">
        <v>41</v>
      </c>
      <c r="O185" s="62"/>
      <c r="P185" s="167">
        <f t="shared" si="21"/>
        <v>0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180</v>
      </c>
      <c r="AT185" s="169" t="s">
        <v>176</v>
      </c>
      <c r="AU185" s="169" t="s">
        <v>88</v>
      </c>
      <c r="AY185" s="18" t="s">
        <v>173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88</v>
      </c>
      <c r="BK185" s="170">
        <f t="shared" si="29"/>
        <v>0</v>
      </c>
      <c r="BL185" s="18" t="s">
        <v>180</v>
      </c>
      <c r="BM185" s="169" t="s">
        <v>3526</v>
      </c>
    </row>
    <row r="186" spans="1:65" s="2" customFormat="1" ht="55.5" customHeight="1">
      <c r="A186" s="33"/>
      <c r="B186" s="156"/>
      <c r="C186" s="157" t="s">
        <v>481</v>
      </c>
      <c r="D186" s="157" t="s">
        <v>176</v>
      </c>
      <c r="E186" s="158" t="s">
        <v>3527</v>
      </c>
      <c r="F186" s="159" t="s">
        <v>3528</v>
      </c>
      <c r="G186" s="160" t="s">
        <v>232</v>
      </c>
      <c r="H186" s="161">
        <v>95</v>
      </c>
      <c r="I186" s="162"/>
      <c r="J186" s="163">
        <f t="shared" si="20"/>
        <v>0</v>
      </c>
      <c r="K186" s="164"/>
      <c r="L186" s="34"/>
      <c r="M186" s="165" t="s">
        <v>1</v>
      </c>
      <c r="N186" s="166" t="s">
        <v>41</v>
      </c>
      <c r="O186" s="62"/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180</v>
      </c>
      <c r="AT186" s="169" t="s">
        <v>176</v>
      </c>
      <c r="AU186" s="169" t="s">
        <v>88</v>
      </c>
      <c r="AY186" s="18" t="s">
        <v>173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8" t="s">
        <v>88</v>
      </c>
      <c r="BK186" s="170">
        <f t="shared" si="29"/>
        <v>0</v>
      </c>
      <c r="BL186" s="18" t="s">
        <v>180</v>
      </c>
      <c r="BM186" s="169" t="s">
        <v>3529</v>
      </c>
    </row>
    <row r="187" spans="1:65" s="2" customFormat="1" ht="55.5" customHeight="1">
      <c r="A187" s="33"/>
      <c r="B187" s="156"/>
      <c r="C187" s="157" t="s">
        <v>485</v>
      </c>
      <c r="D187" s="157" t="s">
        <v>176</v>
      </c>
      <c r="E187" s="158" t="s">
        <v>3530</v>
      </c>
      <c r="F187" s="159" t="s">
        <v>3531</v>
      </c>
      <c r="G187" s="160" t="s">
        <v>232</v>
      </c>
      <c r="H187" s="161">
        <v>19</v>
      </c>
      <c r="I187" s="162"/>
      <c r="J187" s="163">
        <f t="shared" si="20"/>
        <v>0</v>
      </c>
      <c r="K187" s="164"/>
      <c r="L187" s="34"/>
      <c r="M187" s="165" t="s">
        <v>1</v>
      </c>
      <c r="N187" s="166" t="s">
        <v>41</v>
      </c>
      <c r="O187" s="62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180</v>
      </c>
      <c r="AT187" s="169" t="s">
        <v>176</v>
      </c>
      <c r="AU187" s="169" t="s">
        <v>88</v>
      </c>
      <c r="AY187" s="18" t="s">
        <v>173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8" t="s">
        <v>88</v>
      </c>
      <c r="BK187" s="170">
        <f t="shared" si="29"/>
        <v>0</v>
      </c>
      <c r="BL187" s="18" t="s">
        <v>180</v>
      </c>
      <c r="BM187" s="169" t="s">
        <v>3532</v>
      </c>
    </row>
    <row r="188" spans="1:65" s="2" customFormat="1" ht="44.25" customHeight="1">
      <c r="A188" s="33"/>
      <c r="B188" s="156"/>
      <c r="C188" s="157" t="s">
        <v>973</v>
      </c>
      <c r="D188" s="157" t="s">
        <v>176</v>
      </c>
      <c r="E188" s="158" t="s">
        <v>3533</v>
      </c>
      <c r="F188" s="159" t="s">
        <v>3534</v>
      </c>
      <c r="G188" s="160" t="s">
        <v>232</v>
      </c>
      <c r="H188" s="161">
        <v>36</v>
      </c>
      <c r="I188" s="162"/>
      <c r="J188" s="163">
        <f t="shared" si="20"/>
        <v>0</v>
      </c>
      <c r="K188" s="164"/>
      <c r="L188" s="34"/>
      <c r="M188" s="165" t="s">
        <v>1</v>
      </c>
      <c r="N188" s="166" t="s">
        <v>41</v>
      </c>
      <c r="O188" s="62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180</v>
      </c>
      <c r="AT188" s="169" t="s">
        <v>176</v>
      </c>
      <c r="AU188" s="169" t="s">
        <v>88</v>
      </c>
      <c r="AY188" s="18" t="s">
        <v>173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8" t="s">
        <v>88</v>
      </c>
      <c r="BK188" s="170">
        <f t="shared" si="29"/>
        <v>0</v>
      </c>
      <c r="BL188" s="18" t="s">
        <v>180</v>
      </c>
      <c r="BM188" s="169" t="s">
        <v>3535</v>
      </c>
    </row>
    <row r="189" spans="1:65" s="2" customFormat="1" ht="37.9" customHeight="1">
      <c r="A189" s="33"/>
      <c r="B189" s="156"/>
      <c r="C189" s="157" t="s">
        <v>977</v>
      </c>
      <c r="D189" s="157" t="s">
        <v>176</v>
      </c>
      <c r="E189" s="158" t="s">
        <v>3536</v>
      </c>
      <c r="F189" s="159" t="s">
        <v>3537</v>
      </c>
      <c r="G189" s="160" t="s">
        <v>232</v>
      </c>
      <c r="H189" s="161">
        <v>15</v>
      </c>
      <c r="I189" s="162"/>
      <c r="J189" s="163">
        <f t="shared" si="20"/>
        <v>0</v>
      </c>
      <c r="K189" s="164"/>
      <c r="L189" s="34"/>
      <c r="M189" s="165" t="s">
        <v>1</v>
      </c>
      <c r="N189" s="166" t="s">
        <v>41</v>
      </c>
      <c r="O189" s="62"/>
      <c r="P189" s="167">
        <f t="shared" si="21"/>
        <v>0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180</v>
      </c>
      <c r="AT189" s="169" t="s">
        <v>176</v>
      </c>
      <c r="AU189" s="169" t="s">
        <v>88</v>
      </c>
      <c r="AY189" s="18" t="s">
        <v>173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8" t="s">
        <v>88</v>
      </c>
      <c r="BK189" s="170">
        <f t="shared" si="29"/>
        <v>0</v>
      </c>
      <c r="BL189" s="18" t="s">
        <v>180</v>
      </c>
      <c r="BM189" s="169" t="s">
        <v>3538</v>
      </c>
    </row>
    <row r="190" spans="1:65" s="2" customFormat="1" ht="44.25" customHeight="1">
      <c r="A190" s="33"/>
      <c r="B190" s="156"/>
      <c r="C190" s="157" t="s">
        <v>981</v>
      </c>
      <c r="D190" s="157" t="s">
        <v>176</v>
      </c>
      <c r="E190" s="158" t="s">
        <v>3539</v>
      </c>
      <c r="F190" s="159" t="s">
        <v>3540</v>
      </c>
      <c r="G190" s="160" t="s">
        <v>232</v>
      </c>
      <c r="H190" s="161">
        <v>6</v>
      </c>
      <c r="I190" s="162"/>
      <c r="J190" s="163">
        <f t="shared" si="20"/>
        <v>0</v>
      </c>
      <c r="K190" s="164"/>
      <c r="L190" s="34"/>
      <c r="M190" s="165" t="s">
        <v>1</v>
      </c>
      <c r="N190" s="166" t="s">
        <v>41</v>
      </c>
      <c r="O190" s="62"/>
      <c r="P190" s="167">
        <f t="shared" si="21"/>
        <v>0</v>
      </c>
      <c r="Q190" s="167">
        <v>0</v>
      </c>
      <c r="R190" s="167">
        <f t="shared" si="22"/>
        <v>0</v>
      </c>
      <c r="S190" s="167">
        <v>0</v>
      </c>
      <c r="T190" s="168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180</v>
      </c>
      <c r="AT190" s="169" t="s">
        <v>176</v>
      </c>
      <c r="AU190" s="169" t="s">
        <v>88</v>
      </c>
      <c r="AY190" s="18" t="s">
        <v>173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8" t="s">
        <v>88</v>
      </c>
      <c r="BK190" s="170">
        <f t="shared" si="29"/>
        <v>0</v>
      </c>
      <c r="BL190" s="18" t="s">
        <v>180</v>
      </c>
      <c r="BM190" s="169" t="s">
        <v>3541</v>
      </c>
    </row>
    <row r="191" spans="1:65" s="2" customFormat="1" ht="16.5" customHeight="1">
      <c r="A191" s="33"/>
      <c r="B191" s="156"/>
      <c r="C191" s="157" t="s">
        <v>987</v>
      </c>
      <c r="D191" s="157" t="s">
        <v>176</v>
      </c>
      <c r="E191" s="158" t="s">
        <v>3542</v>
      </c>
      <c r="F191" s="159" t="s">
        <v>3543</v>
      </c>
      <c r="G191" s="160" t="s">
        <v>196</v>
      </c>
      <c r="H191" s="161">
        <v>0.5</v>
      </c>
      <c r="I191" s="162"/>
      <c r="J191" s="163">
        <f t="shared" si="20"/>
        <v>0</v>
      </c>
      <c r="K191" s="164"/>
      <c r="L191" s="34"/>
      <c r="M191" s="165" t="s">
        <v>1</v>
      </c>
      <c r="N191" s="166" t="s">
        <v>41</v>
      </c>
      <c r="O191" s="62"/>
      <c r="P191" s="167">
        <f t="shared" si="21"/>
        <v>0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180</v>
      </c>
      <c r="AT191" s="169" t="s">
        <v>176</v>
      </c>
      <c r="AU191" s="169" t="s">
        <v>88</v>
      </c>
      <c r="AY191" s="18" t="s">
        <v>173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8" t="s">
        <v>88</v>
      </c>
      <c r="BK191" s="170">
        <f t="shared" si="29"/>
        <v>0</v>
      </c>
      <c r="BL191" s="18" t="s">
        <v>180</v>
      </c>
      <c r="BM191" s="169" t="s">
        <v>3544</v>
      </c>
    </row>
    <row r="192" spans="1:65" s="2" customFormat="1" ht="16.5" customHeight="1">
      <c r="A192" s="33"/>
      <c r="B192" s="156"/>
      <c r="C192" s="157" t="s">
        <v>990</v>
      </c>
      <c r="D192" s="157" t="s">
        <v>176</v>
      </c>
      <c r="E192" s="158" t="s">
        <v>3545</v>
      </c>
      <c r="F192" s="159" t="s">
        <v>3546</v>
      </c>
      <c r="G192" s="160" t="s">
        <v>3363</v>
      </c>
      <c r="H192" s="161">
        <v>126</v>
      </c>
      <c r="I192" s="162"/>
      <c r="J192" s="163">
        <f t="shared" si="20"/>
        <v>0</v>
      </c>
      <c r="K192" s="164"/>
      <c r="L192" s="34"/>
      <c r="M192" s="165" t="s">
        <v>1</v>
      </c>
      <c r="N192" s="166" t="s">
        <v>41</v>
      </c>
      <c r="O192" s="62"/>
      <c r="P192" s="167">
        <f t="shared" si="21"/>
        <v>0</v>
      </c>
      <c r="Q192" s="167">
        <v>0</v>
      </c>
      <c r="R192" s="167">
        <f t="shared" si="22"/>
        <v>0</v>
      </c>
      <c r="S192" s="167">
        <v>0</v>
      </c>
      <c r="T192" s="168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180</v>
      </c>
      <c r="AT192" s="169" t="s">
        <v>176</v>
      </c>
      <c r="AU192" s="169" t="s">
        <v>88</v>
      </c>
      <c r="AY192" s="18" t="s">
        <v>173</v>
      </c>
      <c r="BE192" s="170">
        <f t="shared" si="24"/>
        <v>0</v>
      </c>
      <c r="BF192" s="170">
        <f t="shared" si="25"/>
        <v>0</v>
      </c>
      <c r="BG192" s="170">
        <f t="shared" si="26"/>
        <v>0</v>
      </c>
      <c r="BH192" s="170">
        <f t="shared" si="27"/>
        <v>0</v>
      </c>
      <c r="BI192" s="170">
        <f t="shared" si="28"/>
        <v>0</v>
      </c>
      <c r="BJ192" s="18" t="s">
        <v>88</v>
      </c>
      <c r="BK192" s="170">
        <f t="shared" si="29"/>
        <v>0</v>
      </c>
      <c r="BL192" s="18" t="s">
        <v>180</v>
      </c>
      <c r="BM192" s="169" t="s">
        <v>3547</v>
      </c>
    </row>
    <row r="193" spans="1:65" s="2" customFormat="1" ht="33" customHeight="1">
      <c r="A193" s="33"/>
      <c r="B193" s="156"/>
      <c r="C193" s="157" t="s">
        <v>993</v>
      </c>
      <c r="D193" s="157" t="s">
        <v>176</v>
      </c>
      <c r="E193" s="158" t="s">
        <v>3548</v>
      </c>
      <c r="F193" s="159" t="s">
        <v>3549</v>
      </c>
      <c r="G193" s="160" t="s">
        <v>3363</v>
      </c>
      <c r="H193" s="161">
        <v>404</v>
      </c>
      <c r="I193" s="162"/>
      <c r="J193" s="163">
        <f t="shared" si="20"/>
        <v>0</v>
      </c>
      <c r="K193" s="164"/>
      <c r="L193" s="34"/>
      <c r="M193" s="165" t="s">
        <v>1</v>
      </c>
      <c r="N193" s="166" t="s">
        <v>41</v>
      </c>
      <c r="O193" s="62"/>
      <c r="P193" s="167">
        <f t="shared" si="21"/>
        <v>0</v>
      </c>
      <c r="Q193" s="167">
        <v>0</v>
      </c>
      <c r="R193" s="167">
        <f t="shared" si="22"/>
        <v>0</v>
      </c>
      <c r="S193" s="167">
        <v>0</v>
      </c>
      <c r="T193" s="168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180</v>
      </c>
      <c r="AT193" s="169" t="s">
        <v>176</v>
      </c>
      <c r="AU193" s="169" t="s">
        <v>88</v>
      </c>
      <c r="AY193" s="18" t="s">
        <v>173</v>
      </c>
      <c r="BE193" s="170">
        <f t="shared" si="24"/>
        <v>0</v>
      </c>
      <c r="BF193" s="170">
        <f t="shared" si="25"/>
        <v>0</v>
      </c>
      <c r="BG193" s="170">
        <f t="shared" si="26"/>
        <v>0</v>
      </c>
      <c r="BH193" s="170">
        <f t="shared" si="27"/>
        <v>0</v>
      </c>
      <c r="BI193" s="170">
        <f t="shared" si="28"/>
        <v>0</v>
      </c>
      <c r="BJ193" s="18" t="s">
        <v>88</v>
      </c>
      <c r="BK193" s="170">
        <f t="shared" si="29"/>
        <v>0</v>
      </c>
      <c r="BL193" s="18" t="s">
        <v>180</v>
      </c>
      <c r="BM193" s="169" t="s">
        <v>3550</v>
      </c>
    </row>
    <row r="194" spans="1:65" s="2" customFormat="1" ht="21.75" customHeight="1">
      <c r="A194" s="33"/>
      <c r="B194" s="156"/>
      <c r="C194" s="157" t="s">
        <v>996</v>
      </c>
      <c r="D194" s="157" t="s">
        <v>176</v>
      </c>
      <c r="E194" s="158" t="s">
        <v>3551</v>
      </c>
      <c r="F194" s="159" t="s">
        <v>3552</v>
      </c>
      <c r="G194" s="160" t="s">
        <v>3363</v>
      </c>
      <c r="H194" s="161">
        <v>150</v>
      </c>
      <c r="I194" s="162"/>
      <c r="J194" s="163">
        <f t="shared" si="20"/>
        <v>0</v>
      </c>
      <c r="K194" s="164"/>
      <c r="L194" s="34"/>
      <c r="M194" s="165" t="s">
        <v>1</v>
      </c>
      <c r="N194" s="166" t="s">
        <v>41</v>
      </c>
      <c r="O194" s="62"/>
      <c r="P194" s="167">
        <f t="shared" si="21"/>
        <v>0</v>
      </c>
      <c r="Q194" s="167">
        <v>0</v>
      </c>
      <c r="R194" s="167">
        <f t="shared" si="22"/>
        <v>0</v>
      </c>
      <c r="S194" s="167">
        <v>0</v>
      </c>
      <c r="T194" s="168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180</v>
      </c>
      <c r="AT194" s="169" t="s">
        <v>176</v>
      </c>
      <c r="AU194" s="169" t="s">
        <v>88</v>
      </c>
      <c r="AY194" s="18" t="s">
        <v>173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8" t="s">
        <v>88</v>
      </c>
      <c r="BK194" s="170">
        <f t="shared" si="29"/>
        <v>0</v>
      </c>
      <c r="BL194" s="18" t="s">
        <v>180</v>
      </c>
      <c r="BM194" s="169" t="s">
        <v>3553</v>
      </c>
    </row>
    <row r="195" spans="1:65" s="2" customFormat="1" ht="21.75" customHeight="1">
      <c r="A195" s="33"/>
      <c r="B195" s="156"/>
      <c r="C195" s="157" t="s">
        <v>1007</v>
      </c>
      <c r="D195" s="157" t="s">
        <v>176</v>
      </c>
      <c r="E195" s="158" t="s">
        <v>3554</v>
      </c>
      <c r="F195" s="159" t="s">
        <v>3555</v>
      </c>
      <c r="G195" s="160" t="s">
        <v>3363</v>
      </c>
      <c r="H195" s="161">
        <v>150</v>
      </c>
      <c r="I195" s="162"/>
      <c r="J195" s="163">
        <f t="shared" si="20"/>
        <v>0</v>
      </c>
      <c r="K195" s="164"/>
      <c r="L195" s="34"/>
      <c r="M195" s="165" t="s">
        <v>1</v>
      </c>
      <c r="N195" s="166" t="s">
        <v>41</v>
      </c>
      <c r="O195" s="62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180</v>
      </c>
      <c r="AT195" s="169" t="s">
        <v>176</v>
      </c>
      <c r="AU195" s="169" t="s">
        <v>88</v>
      </c>
      <c r="AY195" s="18" t="s">
        <v>173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8" t="s">
        <v>88</v>
      </c>
      <c r="BK195" s="170">
        <f t="shared" si="29"/>
        <v>0</v>
      </c>
      <c r="BL195" s="18" t="s">
        <v>180</v>
      </c>
      <c r="BM195" s="169" t="s">
        <v>3556</v>
      </c>
    </row>
    <row r="196" spans="1:65" s="2" customFormat="1" ht="44.25" customHeight="1">
      <c r="A196" s="33"/>
      <c r="B196" s="156"/>
      <c r="C196" s="157" t="s">
        <v>498</v>
      </c>
      <c r="D196" s="157" t="s">
        <v>176</v>
      </c>
      <c r="E196" s="158" t="s">
        <v>3557</v>
      </c>
      <c r="F196" s="159" t="s">
        <v>3558</v>
      </c>
      <c r="G196" s="160" t="s">
        <v>232</v>
      </c>
      <c r="H196" s="161">
        <v>45</v>
      </c>
      <c r="I196" s="162"/>
      <c r="J196" s="163">
        <f t="shared" si="20"/>
        <v>0</v>
      </c>
      <c r="K196" s="164"/>
      <c r="L196" s="34"/>
      <c r="M196" s="165" t="s">
        <v>1</v>
      </c>
      <c r="N196" s="166" t="s">
        <v>41</v>
      </c>
      <c r="O196" s="62"/>
      <c r="P196" s="167">
        <f t="shared" si="21"/>
        <v>0</v>
      </c>
      <c r="Q196" s="167">
        <v>0</v>
      </c>
      <c r="R196" s="167">
        <f t="shared" si="22"/>
        <v>0</v>
      </c>
      <c r="S196" s="167">
        <v>0</v>
      </c>
      <c r="T196" s="168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180</v>
      </c>
      <c r="AT196" s="169" t="s">
        <v>176</v>
      </c>
      <c r="AU196" s="169" t="s">
        <v>88</v>
      </c>
      <c r="AY196" s="18" t="s">
        <v>173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8" t="s">
        <v>88</v>
      </c>
      <c r="BK196" s="170">
        <f t="shared" si="29"/>
        <v>0</v>
      </c>
      <c r="BL196" s="18" t="s">
        <v>180</v>
      </c>
      <c r="BM196" s="169" t="s">
        <v>3559</v>
      </c>
    </row>
    <row r="197" spans="1:65" s="2" customFormat="1" ht="44.25" customHeight="1">
      <c r="A197" s="33"/>
      <c r="B197" s="156"/>
      <c r="C197" s="157" t="s">
        <v>1016</v>
      </c>
      <c r="D197" s="157" t="s">
        <v>176</v>
      </c>
      <c r="E197" s="158" t="s">
        <v>3560</v>
      </c>
      <c r="F197" s="159" t="s">
        <v>3561</v>
      </c>
      <c r="G197" s="160" t="s">
        <v>232</v>
      </c>
      <c r="H197" s="161">
        <v>25</v>
      </c>
      <c r="I197" s="162"/>
      <c r="J197" s="163">
        <f t="shared" si="20"/>
        <v>0</v>
      </c>
      <c r="K197" s="164"/>
      <c r="L197" s="34"/>
      <c r="M197" s="165" t="s">
        <v>1</v>
      </c>
      <c r="N197" s="166" t="s">
        <v>41</v>
      </c>
      <c r="O197" s="62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180</v>
      </c>
      <c r="AT197" s="169" t="s">
        <v>176</v>
      </c>
      <c r="AU197" s="169" t="s">
        <v>88</v>
      </c>
      <c r="AY197" s="18" t="s">
        <v>173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8" t="s">
        <v>88</v>
      </c>
      <c r="BK197" s="170">
        <f t="shared" si="29"/>
        <v>0</v>
      </c>
      <c r="BL197" s="18" t="s">
        <v>180</v>
      </c>
      <c r="BM197" s="169" t="s">
        <v>3562</v>
      </c>
    </row>
    <row r="198" spans="1:65" s="2" customFormat="1" ht="44.25" customHeight="1">
      <c r="A198" s="33"/>
      <c r="B198" s="156"/>
      <c r="C198" s="157" t="s">
        <v>1022</v>
      </c>
      <c r="D198" s="157" t="s">
        <v>176</v>
      </c>
      <c r="E198" s="158" t="s">
        <v>3563</v>
      </c>
      <c r="F198" s="159" t="s">
        <v>3564</v>
      </c>
      <c r="G198" s="160" t="s">
        <v>232</v>
      </c>
      <c r="H198" s="161">
        <v>5</v>
      </c>
      <c r="I198" s="162"/>
      <c r="J198" s="163">
        <f t="shared" si="20"/>
        <v>0</v>
      </c>
      <c r="K198" s="164"/>
      <c r="L198" s="34"/>
      <c r="M198" s="165" t="s">
        <v>1</v>
      </c>
      <c r="N198" s="166" t="s">
        <v>41</v>
      </c>
      <c r="O198" s="62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180</v>
      </c>
      <c r="AT198" s="169" t="s">
        <v>176</v>
      </c>
      <c r="AU198" s="169" t="s">
        <v>88</v>
      </c>
      <c r="AY198" s="18" t="s">
        <v>173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8" t="s">
        <v>88</v>
      </c>
      <c r="BK198" s="170">
        <f t="shared" si="29"/>
        <v>0</v>
      </c>
      <c r="BL198" s="18" t="s">
        <v>180</v>
      </c>
      <c r="BM198" s="169" t="s">
        <v>3565</v>
      </c>
    </row>
    <row r="199" spans="1:65" s="2" customFormat="1" ht="44.25" customHeight="1">
      <c r="A199" s="33"/>
      <c r="B199" s="156"/>
      <c r="C199" s="157" t="s">
        <v>1026</v>
      </c>
      <c r="D199" s="157" t="s">
        <v>176</v>
      </c>
      <c r="E199" s="158" t="s">
        <v>3566</v>
      </c>
      <c r="F199" s="159" t="s">
        <v>3567</v>
      </c>
      <c r="G199" s="160" t="s">
        <v>232</v>
      </c>
      <c r="H199" s="161">
        <v>50</v>
      </c>
      <c r="I199" s="162"/>
      <c r="J199" s="163">
        <f t="shared" si="20"/>
        <v>0</v>
      </c>
      <c r="K199" s="164"/>
      <c r="L199" s="34"/>
      <c r="M199" s="165" t="s">
        <v>1</v>
      </c>
      <c r="N199" s="166" t="s">
        <v>41</v>
      </c>
      <c r="O199" s="62"/>
      <c r="P199" s="167">
        <f t="shared" si="21"/>
        <v>0</v>
      </c>
      <c r="Q199" s="167">
        <v>0</v>
      </c>
      <c r="R199" s="167">
        <f t="shared" si="22"/>
        <v>0</v>
      </c>
      <c r="S199" s="167">
        <v>0</v>
      </c>
      <c r="T199" s="168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180</v>
      </c>
      <c r="AT199" s="169" t="s">
        <v>176</v>
      </c>
      <c r="AU199" s="169" t="s">
        <v>88</v>
      </c>
      <c r="AY199" s="18" t="s">
        <v>173</v>
      </c>
      <c r="BE199" s="170">
        <f t="shared" si="24"/>
        <v>0</v>
      </c>
      <c r="BF199" s="170">
        <f t="shared" si="25"/>
        <v>0</v>
      </c>
      <c r="BG199" s="170">
        <f t="shared" si="26"/>
        <v>0</v>
      </c>
      <c r="BH199" s="170">
        <f t="shared" si="27"/>
        <v>0</v>
      </c>
      <c r="BI199" s="170">
        <f t="shared" si="28"/>
        <v>0</v>
      </c>
      <c r="BJ199" s="18" t="s">
        <v>88</v>
      </c>
      <c r="BK199" s="170">
        <f t="shared" si="29"/>
        <v>0</v>
      </c>
      <c r="BL199" s="18" t="s">
        <v>180</v>
      </c>
      <c r="BM199" s="169" t="s">
        <v>3568</v>
      </c>
    </row>
    <row r="200" spans="1:65" s="2" customFormat="1" ht="55.5" customHeight="1">
      <c r="A200" s="33"/>
      <c r="B200" s="156"/>
      <c r="C200" s="157" t="s">
        <v>1032</v>
      </c>
      <c r="D200" s="157" t="s">
        <v>176</v>
      </c>
      <c r="E200" s="158" t="s">
        <v>3569</v>
      </c>
      <c r="F200" s="159" t="s">
        <v>3570</v>
      </c>
      <c r="G200" s="160" t="s">
        <v>3363</v>
      </c>
      <c r="H200" s="161">
        <v>45</v>
      </c>
      <c r="I200" s="162"/>
      <c r="J200" s="163">
        <f t="shared" si="20"/>
        <v>0</v>
      </c>
      <c r="K200" s="164"/>
      <c r="L200" s="34"/>
      <c r="M200" s="165" t="s">
        <v>1</v>
      </c>
      <c r="N200" s="166" t="s">
        <v>41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180</v>
      </c>
      <c r="AT200" s="169" t="s">
        <v>176</v>
      </c>
      <c r="AU200" s="169" t="s">
        <v>88</v>
      </c>
      <c r="AY200" s="18" t="s">
        <v>173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88</v>
      </c>
      <c r="BK200" s="170">
        <f t="shared" si="29"/>
        <v>0</v>
      </c>
      <c r="BL200" s="18" t="s">
        <v>180</v>
      </c>
      <c r="BM200" s="169" t="s">
        <v>3571</v>
      </c>
    </row>
    <row r="201" spans="1:65" s="2" customFormat="1" ht="55.5" customHeight="1">
      <c r="A201" s="33"/>
      <c r="B201" s="156"/>
      <c r="C201" s="157" t="s">
        <v>1037</v>
      </c>
      <c r="D201" s="157" t="s">
        <v>176</v>
      </c>
      <c r="E201" s="158" t="s">
        <v>3572</v>
      </c>
      <c r="F201" s="159" t="s">
        <v>3573</v>
      </c>
      <c r="G201" s="160" t="s">
        <v>3363</v>
      </c>
      <c r="H201" s="161">
        <v>75</v>
      </c>
      <c r="I201" s="162"/>
      <c r="J201" s="163">
        <f t="shared" si="20"/>
        <v>0</v>
      </c>
      <c r="K201" s="164"/>
      <c r="L201" s="34"/>
      <c r="M201" s="165" t="s">
        <v>1</v>
      </c>
      <c r="N201" s="166" t="s">
        <v>41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180</v>
      </c>
      <c r="AT201" s="169" t="s">
        <v>176</v>
      </c>
      <c r="AU201" s="169" t="s">
        <v>88</v>
      </c>
      <c r="AY201" s="18" t="s">
        <v>173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88</v>
      </c>
      <c r="BK201" s="170">
        <f t="shared" si="29"/>
        <v>0</v>
      </c>
      <c r="BL201" s="18" t="s">
        <v>180</v>
      </c>
      <c r="BM201" s="169" t="s">
        <v>3574</v>
      </c>
    </row>
    <row r="202" spans="1:65" s="2" customFormat="1" ht="55.5" customHeight="1">
      <c r="A202" s="33"/>
      <c r="B202" s="156"/>
      <c r="C202" s="157" t="s">
        <v>1040</v>
      </c>
      <c r="D202" s="157" t="s">
        <v>176</v>
      </c>
      <c r="E202" s="158" t="s">
        <v>3575</v>
      </c>
      <c r="F202" s="159" t="s">
        <v>3576</v>
      </c>
      <c r="G202" s="160" t="s">
        <v>3363</v>
      </c>
      <c r="H202" s="161">
        <v>5</v>
      </c>
      <c r="I202" s="162"/>
      <c r="J202" s="163">
        <f t="shared" si="20"/>
        <v>0</v>
      </c>
      <c r="K202" s="164"/>
      <c r="L202" s="34"/>
      <c r="M202" s="165" t="s">
        <v>1</v>
      </c>
      <c r="N202" s="166" t="s">
        <v>41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180</v>
      </c>
      <c r="AT202" s="169" t="s">
        <v>176</v>
      </c>
      <c r="AU202" s="169" t="s">
        <v>88</v>
      </c>
      <c r="AY202" s="18" t="s">
        <v>173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88</v>
      </c>
      <c r="BK202" s="170">
        <f t="shared" si="29"/>
        <v>0</v>
      </c>
      <c r="BL202" s="18" t="s">
        <v>180</v>
      </c>
      <c r="BM202" s="169" t="s">
        <v>3577</v>
      </c>
    </row>
    <row r="203" spans="1:65" s="2" customFormat="1" ht="44.25" customHeight="1">
      <c r="A203" s="33"/>
      <c r="B203" s="156"/>
      <c r="C203" s="157" t="s">
        <v>1045</v>
      </c>
      <c r="D203" s="157" t="s">
        <v>176</v>
      </c>
      <c r="E203" s="158" t="s">
        <v>3578</v>
      </c>
      <c r="F203" s="159" t="s">
        <v>3579</v>
      </c>
      <c r="G203" s="160" t="s">
        <v>232</v>
      </c>
      <c r="H203" s="161">
        <v>155</v>
      </c>
      <c r="I203" s="162"/>
      <c r="J203" s="163">
        <f t="shared" si="20"/>
        <v>0</v>
      </c>
      <c r="K203" s="164"/>
      <c r="L203" s="34"/>
      <c r="M203" s="165" t="s">
        <v>1</v>
      </c>
      <c r="N203" s="166" t="s">
        <v>41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180</v>
      </c>
      <c r="AT203" s="169" t="s">
        <v>176</v>
      </c>
      <c r="AU203" s="169" t="s">
        <v>88</v>
      </c>
      <c r="AY203" s="18" t="s">
        <v>173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88</v>
      </c>
      <c r="BK203" s="170">
        <f t="shared" si="29"/>
        <v>0</v>
      </c>
      <c r="BL203" s="18" t="s">
        <v>180</v>
      </c>
      <c r="BM203" s="169" t="s">
        <v>3580</v>
      </c>
    </row>
    <row r="204" spans="1:65" s="2" customFormat="1" ht="44.25" customHeight="1">
      <c r="A204" s="33"/>
      <c r="B204" s="156"/>
      <c r="C204" s="157" t="s">
        <v>1057</v>
      </c>
      <c r="D204" s="157" t="s">
        <v>176</v>
      </c>
      <c r="E204" s="158" t="s">
        <v>3581</v>
      </c>
      <c r="F204" s="159" t="s">
        <v>3582</v>
      </c>
      <c r="G204" s="160" t="s">
        <v>232</v>
      </c>
      <c r="H204" s="161">
        <v>35</v>
      </c>
      <c r="I204" s="162"/>
      <c r="J204" s="163">
        <f t="shared" si="20"/>
        <v>0</v>
      </c>
      <c r="K204" s="164"/>
      <c r="L204" s="34"/>
      <c r="M204" s="165" t="s">
        <v>1</v>
      </c>
      <c r="N204" s="166" t="s">
        <v>41</v>
      </c>
      <c r="O204" s="62"/>
      <c r="P204" s="167">
        <f t="shared" si="21"/>
        <v>0</v>
      </c>
      <c r="Q204" s="167">
        <v>0</v>
      </c>
      <c r="R204" s="167">
        <f t="shared" si="22"/>
        <v>0</v>
      </c>
      <c r="S204" s="167">
        <v>0</v>
      </c>
      <c r="T204" s="168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180</v>
      </c>
      <c r="AT204" s="169" t="s">
        <v>176</v>
      </c>
      <c r="AU204" s="169" t="s">
        <v>88</v>
      </c>
      <c r="AY204" s="18" t="s">
        <v>173</v>
      </c>
      <c r="BE204" s="170">
        <f t="shared" si="24"/>
        <v>0</v>
      </c>
      <c r="BF204" s="170">
        <f t="shared" si="25"/>
        <v>0</v>
      </c>
      <c r="BG204" s="170">
        <f t="shared" si="26"/>
        <v>0</v>
      </c>
      <c r="BH204" s="170">
        <f t="shared" si="27"/>
        <v>0</v>
      </c>
      <c r="BI204" s="170">
        <f t="shared" si="28"/>
        <v>0</v>
      </c>
      <c r="BJ204" s="18" t="s">
        <v>88</v>
      </c>
      <c r="BK204" s="170">
        <f t="shared" si="29"/>
        <v>0</v>
      </c>
      <c r="BL204" s="18" t="s">
        <v>180</v>
      </c>
      <c r="BM204" s="169" t="s">
        <v>3583</v>
      </c>
    </row>
    <row r="205" spans="1:65" s="2" customFormat="1" ht="44.25" customHeight="1">
      <c r="A205" s="33"/>
      <c r="B205" s="156"/>
      <c r="C205" s="157" t="s">
        <v>1060</v>
      </c>
      <c r="D205" s="157" t="s">
        <v>176</v>
      </c>
      <c r="E205" s="158" t="s">
        <v>3584</v>
      </c>
      <c r="F205" s="159" t="s">
        <v>3585</v>
      </c>
      <c r="G205" s="160" t="s">
        <v>3363</v>
      </c>
      <c r="H205" s="161">
        <v>155</v>
      </c>
      <c r="I205" s="162"/>
      <c r="J205" s="163">
        <f t="shared" si="20"/>
        <v>0</v>
      </c>
      <c r="K205" s="164"/>
      <c r="L205" s="34"/>
      <c r="M205" s="165" t="s">
        <v>1</v>
      </c>
      <c r="N205" s="166" t="s">
        <v>41</v>
      </c>
      <c r="O205" s="62"/>
      <c r="P205" s="167">
        <f t="shared" si="21"/>
        <v>0</v>
      </c>
      <c r="Q205" s="167">
        <v>0</v>
      </c>
      <c r="R205" s="167">
        <f t="shared" si="22"/>
        <v>0</v>
      </c>
      <c r="S205" s="167">
        <v>0</v>
      </c>
      <c r="T205" s="168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180</v>
      </c>
      <c r="AT205" s="169" t="s">
        <v>176</v>
      </c>
      <c r="AU205" s="169" t="s">
        <v>88</v>
      </c>
      <c r="AY205" s="18" t="s">
        <v>173</v>
      </c>
      <c r="BE205" s="170">
        <f t="shared" si="24"/>
        <v>0</v>
      </c>
      <c r="BF205" s="170">
        <f t="shared" si="25"/>
        <v>0</v>
      </c>
      <c r="BG205" s="170">
        <f t="shared" si="26"/>
        <v>0</v>
      </c>
      <c r="BH205" s="170">
        <f t="shared" si="27"/>
        <v>0</v>
      </c>
      <c r="BI205" s="170">
        <f t="shared" si="28"/>
        <v>0</v>
      </c>
      <c r="BJ205" s="18" t="s">
        <v>88</v>
      </c>
      <c r="BK205" s="170">
        <f t="shared" si="29"/>
        <v>0</v>
      </c>
      <c r="BL205" s="18" t="s">
        <v>180</v>
      </c>
      <c r="BM205" s="169" t="s">
        <v>3586</v>
      </c>
    </row>
    <row r="206" spans="1:65" s="2" customFormat="1" ht="44.25" customHeight="1">
      <c r="A206" s="33"/>
      <c r="B206" s="156"/>
      <c r="C206" s="157" t="s">
        <v>1066</v>
      </c>
      <c r="D206" s="157" t="s">
        <v>176</v>
      </c>
      <c r="E206" s="158" t="s">
        <v>3587</v>
      </c>
      <c r="F206" s="159" t="s">
        <v>3588</v>
      </c>
      <c r="G206" s="160" t="s">
        <v>3363</v>
      </c>
      <c r="H206" s="161">
        <v>35</v>
      </c>
      <c r="I206" s="162"/>
      <c r="J206" s="163">
        <f t="shared" si="20"/>
        <v>0</v>
      </c>
      <c r="K206" s="164"/>
      <c r="L206" s="34"/>
      <c r="M206" s="165" t="s">
        <v>1</v>
      </c>
      <c r="N206" s="166" t="s">
        <v>41</v>
      </c>
      <c r="O206" s="62"/>
      <c r="P206" s="167">
        <f t="shared" si="21"/>
        <v>0</v>
      </c>
      <c r="Q206" s="167">
        <v>0</v>
      </c>
      <c r="R206" s="167">
        <f t="shared" si="22"/>
        <v>0</v>
      </c>
      <c r="S206" s="167">
        <v>0</v>
      </c>
      <c r="T206" s="168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180</v>
      </c>
      <c r="AT206" s="169" t="s">
        <v>176</v>
      </c>
      <c r="AU206" s="169" t="s">
        <v>88</v>
      </c>
      <c r="AY206" s="18" t="s">
        <v>173</v>
      </c>
      <c r="BE206" s="170">
        <f t="shared" si="24"/>
        <v>0</v>
      </c>
      <c r="BF206" s="170">
        <f t="shared" si="25"/>
        <v>0</v>
      </c>
      <c r="BG206" s="170">
        <f t="shared" si="26"/>
        <v>0</v>
      </c>
      <c r="BH206" s="170">
        <f t="shared" si="27"/>
        <v>0</v>
      </c>
      <c r="BI206" s="170">
        <f t="shared" si="28"/>
        <v>0</v>
      </c>
      <c r="BJ206" s="18" t="s">
        <v>88</v>
      </c>
      <c r="BK206" s="170">
        <f t="shared" si="29"/>
        <v>0</v>
      </c>
      <c r="BL206" s="18" t="s">
        <v>180</v>
      </c>
      <c r="BM206" s="169" t="s">
        <v>3589</v>
      </c>
    </row>
    <row r="207" spans="1:65" s="2" customFormat="1" ht="16.5" customHeight="1">
      <c r="A207" s="33"/>
      <c r="B207" s="156"/>
      <c r="C207" s="157" t="s">
        <v>1071</v>
      </c>
      <c r="D207" s="157" t="s">
        <v>176</v>
      </c>
      <c r="E207" s="158" t="s">
        <v>3590</v>
      </c>
      <c r="F207" s="159" t="s">
        <v>3591</v>
      </c>
      <c r="G207" s="160" t="s">
        <v>3363</v>
      </c>
      <c r="H207" s="161">
        <v>1</v>
      </c>
      <c r="I207" s="162"/>
      <c r="J207" s="163">
        <f t="shared" si="20"/>
        <v>0</v>
      </c>
      <c r="K207" s="164"/>
      <c r="L207" s="34"/>
      <c r="M207" s="165" t="s">
        <v>1</v>
      </c>
      <c r="N207" s="166" t="s">
        <v>41</v>
      </c>
      <c r="O207" s="62"/>
      <c r="P207" s="167">
        <f t="shared" si="21"/>
        <v>0</v>
      </c>
      <c r="Q207" s="167">
        <v>0</v>
      </c>
      <c r="R207" s="167">
        <f t="shared" si="22"/>
        <v>0</v>
      </c>
      <c r="S207" s="167">
        <v>0</v>
      </c>
      <c r="T207" s="168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180</v>
      </c>
      <c r="AT207" s="169" t="s">
        <v>176</v>
      </c>
      <c r="AU207" s="169" t="s">
        <v>88</v>
      </c>
      <c r="AY207" s="18" t="s">
        <v>173</v>
      </c>
      <c r="BE207" s="170">
        <f t="shared" si="24"/>
        <v>0</v>
      </c>
      <c r="BF207" s="170">
        <f t="shared" si="25"/>
        <v>0</v>
      </c>
      <c r="BG207" s="170">
        <f t="shared" si="26"/>
        <v>0</v>
      </c>
      <c r="BH207" s="170">
        <f t="shared" si="27"/>
        <v>0</v>
      </c>
      <c r="BI207" s="170">
        <f t="shared" si="28"/>
        <v>0</v>
      </c>
      <c r="BJ207" s="18" t="s">
        <v>88</v>
      </c>
      <c r="BK207" s="170">
        <f t="shared" si="29"/>
        <v>0</v>
      </c>
      <c r="BL207" s="18" t="s">
        <v>180</v>
      </c>
      <c r="BM207" s="169" t="s">
        <v>3592</v>
      </c>
    </row>
    <row r="208" spans="1:65" s="2" customFormat="1" ht="24.2" customHeight="1">
      <c r="A208" s="33"/>
      <c r="B208" s="156"/>
      <c r="C208" s="157" t="s">
        <v>1078</v>
      </c>
      <c r="D208" s="157" t="s">
        <v>176</v>
      </c>
      <c r="E208" s="158" t="s">
        <v>3593</v>
      </c>
      <c r="F208" s="159" t="s">
        <v>3594</v>
      </c>
      <c r="G208" s="160" t="s">
        <v>3363</v>
      </c>
      <c r="H208" s="161">
        <v>1</v>
      </c>
      <c r="I208" s="162"/>
      <c r="J208" s="163">
        <f t="shared" si="20"/>
        <v>0</v>
      </c>
      <c r="K208" s="164"/>
      <c r="L208" s="34"/>
      <c r="M208" s="165" t="s">
        <v>1</v>
      </c>
      <c r="N208" s="166" t="s">
        <v>41</v>
      </c>
      <c r="O208" s="62"/>
      <c r="P208" s="167">
        <f t="shared" si="21"/>
        <v>0</v>
      </c>
      <c r="Q208" s="167">
        <v>0</v>
      </c>
      <c r="R208" s="167">
        <f t="shared" si="22"/>
        <v>0</v>
      </c>
      <c r="S208" s="167">
        <v>0</v>
      </c>
      <c r="T208" s="168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180</v>
      </c>
      <c r="AT208" s="169" t="s">
        <v>176</v>
      </c>
      <c r="AU208" s="169" t="s">
        <v>88</v>
      </c>
      <c r="AY208" s="18" t="s">
        <v>173</v>
      </c>
      <c r="BE208" s="170">
        <f t="shared" si="24"/>
        <v>0</v>
      </c>
      <c r="BF208" s="170">
        <f t="shared" si="25"/>
        <v>0</v>
      </c>
      <c r="BG208" s="170">
        <f t="shared" si="26"/>
        <v>0</v>
      </c>
      <c r="BH208" s="170">
        <f t="shared" si="27"/>
        <v>0</v>
      </c>
      <c r="BI208" s="170">
        <f t="shared" si="28"/>
        <v>0</v>
      </c>
      <c r="BJ208" s="18" t="s">
        <v>88</v>
      </c>
      <c r="BK208" s="170">
        <f t="shared" si="29"/>
        <v>0</v>
      </c>
      <c r="BL208" s="18" t="s">
        <v>180</v>
      </c>
      <c r="BM208" s="169" t="s">
        <v>3595</v>
      </c>
    </row>
    <row r="209" spans="1:65" s="2" customFormat="1" ht="24.2" customHeight="1">
      <c r="A209" s="33"/>
      <c r="B209" s="156"/>
      <c r="C209" s="157" t="s">
        <v>1080</v>
      </c>
      <c r="D209" s="157" t="s">
        <v>176</v>
      </c>
      <c r="E209" s="158" t="s">
        <v>3596</v>
      </c>
      <c r="F209" s="159" t="s">
        <v>3597</v>
      </c>
      <c r="G209" s="160" t="s">
        <v>3363</v>
      </c>
      <c r="H209" s="161">
        <v>0</v>
      </c>
      <c r="I209" s="162"/>
      <c r="J209" s="163">
        <f t="shared" ref="J209:J240" si="30">ROUND(I209*H209,2)</f>
        <v>0</v>
      </c>
      <c r="K209" s="164"/>
      <c r="L209" s="34"/>
      <c r="M209" s="165" t="s">
        <v>1</v>
      </c>
      <c r="N209" s="166" t="s">
        <v>41</v>
      </c>
      <c r="O209" s="62"/>
      <c r="P209" s="167">
        <f t="shared" ref="P209:P240" si="31">O209*H209</f>
        <v>0</v>
      </c>
      <c r="Q209" s="167">
        <v>0</v>
      </c>
      <c r="R209" s="167">
        <f t="shared" ref="R209:R240" si="32">Q209*H209</f>
        <v>0</v>
      </c>
      <c r="S209" s="167">
        <v>0</v>
      </c>
      <c r="T209" s="168">
        <f t="shared" ref="T209:T240" si="33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180</v>
      </c>
      <c r="AT209" s="169" t="s">
        <v>176</v>
      </c>
      <c r="AU209" s="169" t="s">
        <v>88</v>
      </c>
      <c r="AY209" s="18" t="s">
        <v>173</v>
      </c>
      <c r="BE209" s="170">
        <f t="shared" ref="BE209:BE240" si="34">IF(N209="základná",J209,0)</f>
        <v>0</v>
      </c>
      <c r="BF209" s="170">
        <f t="shared" ref="BF209:BF240" si="35">IF(N209="znížená",J209,0)</f>
        <v>0</v>
      </c>
      <c r="BG209" s="170">
        <f t="shared" ref="BG209:BG240" si="36">IF(N209="zákl. prenesená",J209,0)</f>
        <v>0</v>
      </c>
      <c r="BH209" s="170">
        <f t="shared" ref="BH209:BH240" si="37">IF(N209="zníž. prenesená",J209,0)</f>
        <v>0</v>
      </c>
      <c r="BI209" s="170">
        <f t="shared" ref="BI209:BI240" si="38">IF(N209="nulová",J209,0)</f>
        <v>0</v>
      </c>
      <c r="BJ209" s="18" t="s">
        <v>88</v>
      </c>
      <c r="BK209" s="170">
        <f t="shared" ref="BK209:BK240" si="39">ROUND(I209*H209,2)</f>
        <v>0</v>
      </c>
      <c r="BL209" s="18" t="s">
        <v>180</v>
      </c>
      <c r="BM209" s="169" t="s">
        <v>3598</v>
      </c>
    </row>
    <row r="210" spans="1:65" s="2" customFormat="1" ht="16.5" customHeight="1">
      <c r="A210" s="33"/>
      <c r="B210" s="156"/>
      <c r="C210" s="157" t="s">
        <v>1082</v>
      </c>
      <c r="D210" s="157" t="s">
        <v>176</v>
      </c>
      <c r="E210" s="158" t="s">
        <v>3599</v>
      </c>
      <c r="F210" s="159" t="s">
        <v>3600</v>
      </c>
      <c r="G210" s="160" t="s">
        <v>232</v>
      </c>
      <c r="H210" s="161">
        <v>25</v>
      </c>
      <c r="I210" s="162"/>
      <c r="J210" s="163">
        <f t="shared" si="30"/>
        <v>0</v>
      </c>
      <c r="K210" s="164"/>
      <c r="L210" s="34"/>
      <c r="M210" s="165" t="s">
        <v>1</v>
      </c>
      <c r="N210" s="166" t="s">
        <v>41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180</v>
      </c>
      <c r="AT210" s="169" t="s">
        <v>176</v>
      </c>
      <c r="AU210" s="169" t="s">
        <v>88</v>
      </c>
      <c r="AY210" s="18" t="s">
        <v>173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88</v>
      </c>
      <c r="BK210" s="170">
        <f t="shared" si="39"/>
        <v>0</v>
      </c>
      <c r="BL210" s="18" t="s">
        <v>180</v>
      </c>
      <c r="BM210" s="169" t="s">
        <v>3601</v>
      </c>
    </row>
    <row r="211" spans="1:65" s="2" customFormat="1" ht="16.5" customHeight="1">
      <c r="A211" s="33"/>
      <c r="B211" s="156"/>
      <c r="C211" s="157" t="s">
        <v>1084</v>
      </c>
      <c r="D211" s="157" t="s">
        <v>176</v>
      </c>
      <c r="E211" s="158" t="s">
        <v>3602</v>
      </c>
      <c r="F211" s="159" t="s">
        <v>3603</v>
      </c>
      <c r="G211" s="160" t="s">
        <v>232</v>
      </c>
      <c r="H211" s="161">
        <v>80</v>
      </c>
      <c r="I211" s="162"/>
      <c r="J211" s="163">
        <f t="shared" si="30"/>
        <v>0</v>
      </c>
      <c r="K211" s="164"/>
      <c r="L211" s="34"/>
      <c r="M211" s="165" t="s">
        <v>1</v>
      </c>
      <c r="N211" s="166" t="s">
        <v>41</v>
      </c>
      <c r="O211" s="62"/>
      <c r="P211" s="167">
        <f t="shared" si="31"/>
        <v>0</v>
      </c>
      <c r="Q211" s="167">
        <v>0</v>
      </c>
      <c r="R211" s="167">
        <f t="shared" si="32"/>
        <v>0</v>
      </c>
      <c r="S211" s="167">
        <v>0</v>
      </c>
      <c r="T211" s="168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180</v>
      </c>
      <c r="AT211" s="169" t="s">
        <v>176</v>
      </c>
      <c r="AU211" s="169" t="s">
        <v>88</v>
      </c>
      <c r="AY211" s="18" t="s">
        <v>173</v>
      </c>
      <c r="BE211" s="170">
        <f t="shared" si="34"/>
        <v>0</v>
      </c>
      <c r="BF211" s="170">
        <f t="shared" si="35"/>
        <v>0</v>
      </c>
      <c r="BG211" s="170">
        <f t="shared" si="36"/>
        <v>0</v>
      </c>
      <c r="BH211" s="170">
        <f t="shared" si="37"/>
        <v>0</v>
      </c>
      <c r="BI211" s="170">
        <f t="shared" si="38"/>
        <v>0</v>
      </c>
      <c r="BJ211" s="18" t="s">
        <v>88</v>
      </c>
      <c r="BK211" s="170">
        <f t="shared" si="39"/>
        <v>0</v>
      </c>
      <c r="BL211" s="18" t="s">
        <v>180</v>
      </c>
      <c r="BM211" s="169" t="s">
        <v>3604</v>
      </c>
    </row>
    <row r="212" spans="1:65" s="2" customFormat="1" ht="16.5" customHeight="1">
      <c r="A212" s="33"/>
      <c r="B212" s="156"/>
      <c r="C212" s="157" t="s">
        <v>1087</v>
      </c>
      <c r="D212" s="157" t="s">
        <v>176</v>
      </c>
      <c r="E212" s="158" t="s">
        <v>3605</v>
      </c>
      <c r="F212" s="159" t="s">
        <v>3606</v>
      </c>
      <c r="G212" s="160" t="s">
        <v>3363</v>
      </c>
      <c r="H212" s="161">
        <v>15</v>
      </c>
      <c r="I212" s="162"/>
      <c r="J212" s="163">
        <f t="shared" si="30"/>
        <v>0</v>
      </c>
      <c r="K212" s="164"/>
      <c r="L212" s="34"/>
      <c r="M212" s="165" t="s">
        <v>1</v>
      </c>
      <c r="N212" s="166" t="s">
        <v>41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180</v>
      </c>
      <c r="AT212" s="169" t="s">
        <v>176</v>
      </c>
      <c r="AU212" s="169" t="s">
        <v>88</v>
      </c>
      <c r="AY212" s="18" t="s">
        <v>173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88</v>
      </c>
      <c r="BK212" s="170">
        <f t="shared" si="39"/>
        <v>0</v>
      </c>
      <c r="BL212" s="18" t="s">
        <v>180</v>
      </c>
      <c r="BM212" s="169" t="s">
        <v>3607</v>
      </c>
    </row>
    <row r="213" spans="1:65" s="2" customFormat="1" ht="16.5" customHeight="1">
      <c r="A213" s="33"/>
      <c r="B213" s="156"/>
      <c r="C213" s="157" t="s">
        <v>1089</v>
      </c>
      <c r="D213" s="157" t="s">
        <v>176</v>
      </c>
      <c r="E213" s="158" t="s">
        <v>3608</v>
      </c>
      <c r="F213" s="159" t="s">
        <v>3609</v>
      </c>
      <c r="G213" s="160" t="s">
        <v>3363</v>
      </c>
      <c r="H213" s="161">
        <v>13</v>
      </c>
      <c r="I213" s="162"/>
      <c r="J213" s="163">
        <f t="shared" si="30"/>
        <v>0</v>
      </c>
      <c r="K213" s="164"/>
      <c r="L213" s="34"/>
      <c r="M213" s="165" t="s">
        <v>1</v>
      </c>
      <c r="N213" s="166" t="s">
        <v>41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180</v>
      </c>
      <c r="AT213" s="169" t="s">
        <v>176</v>
      </c>
      <c r="AU213" s="169" t="s">
        <v>88</v>
      </c>
      <c r="AY213" s="18" t="s">
        <v>173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88</v>
      </c>
      <c r="BK213" s="170">
        <f t="shared" si="39"/>
        <v>0</v>
      </c>
      <c r="BL213" s="18" t="s">
        <v>180</v>
      </c>
      <c r="BM213" s="169" t="s">
        <v>3610</v>
      </c>
    </row>
    <row r="214" spans="1:65" s="2" customFormat="1" ht="16.5" customHeight="1">
      <c r="A214" s="33"/>
      <c r="B214" s="156"/>
      <c r="C214" s="157" t="s">
        <v>1092</v>
      </c>
      <c r="D214" s="157" t="s">
        <v>176</v>
      </c>
      <c r="E214" s="158" t="s">
        <v>3611</v>
      </c>
      <c r="F214" s="159" t="s">
        <v>3612</v>
      </c>
      <c r="G214" s="160" t="s">
        <v>3363</v>
      </c>
      <c r="H214" s="161">
        <v>3</v>
      </c>
      <c r="I214" s="162"/>
      <c r="J214" s="163">
        <f t="shared" si="30"/>
        <v>0</v>
      </c>
      <c r="K214" s="164"/>
      <c r="L214" s="34"/>
      <c r="M214" s="165" t="s">
        <v>1</v>
      </c>
      <c r="N214" s="166" t="s">
        <v>41</v>
      </c>
      <c r="O214" s="62"/>
      <c r="P214" s="167">
        <f t="shared" si="31"/>
        <v>0</v>
      </c>
      <c r="Q214" s="167">
        <v>0</v>
      </c>
      <c r="R214" s="167">
        <f t="shared" si="32"/>
        <v>0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180</v>
      </c>
      <c r="AT214" s="169" t="s">
        <v>176</v>
      </c>
      <c r="AU214" s="169" t="s">
        <v>88</v>
      </c>
      <c r="AY214" s="18" t="s">
        <v>173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88</v>
      </c>
      <c r="BK214" s="170">
        <f t="shared" si="39"/>
        <v>0</v>
      </c>
      <c r="BL214" s="18" t="s">
        <v>180</v>
      </c>
      <c r="BM214" s="169" t="s">
        <v>3613</v>
      </c>
    </row>
    <row r="215" spans="1:65" s="2" customFormat="1" ht="16.5" customHeight="1">
      <c r="A215" s="33"/>
      <c r="B215" s="156"/>
      <c r="C215" s="157" t="s">
        <v>1094</v>
      </c>
      <c r="D215" s="157" t="s">
        <v>176</v>
      </c>
      <c r="E215" s="158" t="s">
        <v>3614</v>
      </c>
      <c r="F215" s="159" t="s">
        <v>3615</v>
      </c>
      <c r="G215" s="160" t="s">
        <v>1173</v>
      </c>
      <c r="H215" s="161">
        <v>50</v>
      </c>
      <c r="I215" s="162"/>
      <c r="J215" s="163">
        <f t="shared" si="30"/>
        <v>0</v>
      </c>
      <c r="K215" s="164"/>
      <c r="L215" s="34"/>
      <c r="M215" s="165" t="s">
        <v>1</v>
      </c>
      <c r="N215" s="166" t="s">
        <v>41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180</v>
      </c>
      <c r="AT215" s="169" t="s">
        <v>176</v>
      </c>
      <c r="AU215" s="169" t="s">
        <v>88</v>
      </c>
      <c r="AY215" s="18" t="s">
        <v>173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88</v>
      </c>
      <c r="BK215" s="170">
        <f t="shared" si="39"/>
        <v>0</v>
      </c>
      <c r="BL215" s="18" t="s">
        <v>180</v>
      </c>
      <c r="BM215" s="169" t="s">
        <v>3616</v>
      </c>
    </row>
    <row r="216" spans="1:65" s="2" customFormat="1" ht="16.5" customHeight="1">
      <c r="A216" s="33"/>
      <c r="B216" s="156"/>
      <c r="C216" s="157" t="s">
        <v>1101</v>
      </c>
      <c r="D216" s="157" t="s">
        <v>176</v>
      </c>
      <c r="E216" s="158" t="s">
        <v>3617</v>
      </c>
      <c r="F216" s="159" t="s">
        <v>3618</v>
      </c>
      <c r="G216" s="160" t="s">
        <v>1173</v>
      </c>
      <c r="H216" s="161">
        <v>40</v>
      </c>
      <c r="I216" s="162"/>
      <c r="J216" s="163">
        <f t="shared" si="30"/>
        <v>0</v>
      </c>
      <c r="K216" s="164"/>
      <c r="L216" s="34"/>
      <c r="M216" s="165" t="s">
        <v>1</v>
      </c>
      <c r="N216" s="166" t="s">
        <v>41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180</v>
      </c>
      <c r="AT216" s="169" t="s">
        <v>176</v>
      </c>
      <c r="AU216" s="169" t="s">
        <v>88</v>
      </c>
      <c r="AY216" s="18" t="s">
        <v>173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88</v>
      </c>
      <c r="BK216" s="170">
        <f t="shared" si="39"/>
        <v>0</v>
      </c>
      <c r="BL216" s="18" t="s">
        <v>180</v>
      </c>
      <c r="BM216" s="169" t="s">
        <v>3619</v>
      </c>
    </row>
    <row r="217" spans="1:65" s="2" customFormat="1" ht="16.5" customHeight="1">
      <c r="A217" s="33"/>
      <c r="B217" s="156"/>
      <c r="C217" s="157" t="s">
        <v>1106</v>
      </c>
      <c r="D217" s="157" t="s">
        <v>176</v>
      </c>
      <c r="E217" s="158" t="s">
        <v>3620</v>
      </c>
      <c r="F217" s="159" t="s">
        <v>3621</v>
      </c>
      <c r="G217" s="160" t="s">
        <v>1173</v>
      </c>
      <c r="H217" s="161">
        <v>1</v>
      </c>
      <c r="I217" s="162"/>
      <c r="J217" s="163">
        <f t="shared" si="30"/>
        <v>0</v>
      </c>
      <c r="K217" s="164"/>
      <c r="L217" s="34"/>
      <c r="M217" s="165" t="s">
        <v>1</v>
      </c>
      <c r="N217" s="166" t="s">
        <v>41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180</v>
      </c>
      <c r="AT217" s="169" t="s">
        <v>176</v>
      </c>
      <c r="AU217" s="169" t="s">
        <v>88</v>
      </c>
      <c r="AY217" s="18" t="s">
        <v>173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88</v>
      </c>
      <c r="BK217" s="170">
        <f t="shared" si="39"/>
        <v>0</v>
      </c>
      <c r="BL217" s="18" t="s">
        <v>180</v>
      </c>
      <c r="BM217" s="169" t="s">
        <v>3622</v>
      </c>
    </row>
    <row r="218" spans="1:65" s="2" customFormat="1" ht="16.5" customHeight="1">
      <c r="A218" s="33"/>
      <c r="B218" s="156"/>
      <c r="C218" s="157" t="s">
        <v>1114</v>
      </c>
      <c r="D218" s="157" t="s">
        <v>176</v>
      </c>
      <c r="E218" s="158" t="s">
        <v>3623</v>
      </c>
      <c r="F218" s="159" t="s">
        <v>3624</v>
      </c>
      <c r="G218" s="160" t="s">
        <v>1173</v>
      </c>
      <c r="H218" s="161">
        <v>1</v>
      </c>
      <c r="I218" s="162"/>
      <c r="J218" s="163">
        <f t="shared" si="30"/>
        <v>0</v>
      </c>
      <c r="K218" s="164"/>
      <c r="L218" s="34"/>
      <c r="M218" s="165" t="s">
        <v>1</v>
      </c>
      <c r="N218" s="166" t="s">
        <v>41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180</v>
      </c>
      <c r="AT218" s="169" t="s">
        <v>176</v>
      </c>
      <c r="AU218" s="169" t="s">
        <v>88</v>
      </c>
      <c r="AY218" s="18" t="s">
        <v>173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88</v>
      </c>
      <c r="BK218" s="170">
        <f t="shared" si="39"/>
        <v>0</v>
      </c>
      <c r="BL218" s="18" t="s">
        <v>180</v>
      </c>
      <c r="BM218" s="169" t="s">
        <v>3625</v>
      </c>
    </row>
    <row r="219" spans="1:65" s="2" customFormat="1" ht="16.5" customHeight="1">
      <c r="A219" s="33"/>
      <c r="B219" s="156"/>
      <c r="C219" s="157" t="s">
        <v>1119</v>
      </c>
      <c r="D219" s="157" t="s">
        <v>176</v>
      </c>
      <c r="E219" s="158" t="s">
        <v>3626</v>
      </c>
      <c r="F219" s="159" t="s">
        <v>3627</v>
      </c>
      <c r="G219" s="160" t="s">
        <v>232</v>
      </c>
      <c r="H219" s="161">
        <v>1</v>
      </c>
      <c r="I219" s="162"/>
      <c r="J219" s="163">
        <f t="shared" si="30"/>
        <v>0</v>
      </c>
      <c r="K219" s="164"/>
      <c r="L219" s="34"/>
      <c r="M219" s="165" t="s">
        <v>1</v>
      </c>
      <c r="N219" s="166" t="s">
        <v>41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180</v>
      </c>
      <c r="AT219" s="169" t="s">
        <v>176</v>
      </c>
      <c r="AU219" s="169" t="s">
        <v>88</v>
      </c>
      <c r="AY219" s="18" t="s">
        <v>173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88</v>
      </c>
      <c r="BK219" s="170">
        <f t="shared" si="39"/>
        <v>0</v>
      </c>
      <c r="BL219" s="18" t="s">
        <v>180</v>
      </c>
      <c r="BM219" s="169" t="s">
        <v>3628</v>
      </c>
    </row>
    <row r="220" spans="1:65" s="2" customFormat="1" ht="24.2" customHeight="1">
      <c r="A220" s="33"/>
      <c r="B220" s="156"/>
      <c r="C220" s="195" t="s">
        <v>1123</v>
      </c>
      <c r="D220" s="195" t="s">
        <v>186</v>
      </c>
      <c r="E220" s="196" t="s">
        <v>3629</v>
      </c>
      <c r="F220" s="197" t="s">
        <v>3630</v>
      </c>
      <c r="G220" s="198" t="s">
        <v>232</v>
      </c>
      <c r="H220" s="199">
        <v>103</v>
      </c>
      <c r="I220" s="200"/>
      <c r="J220" s="201">
        <f t="shared" si="30"/>
        <v>0</v>
      </c>
      <c r="K220" s="202"/>
      <c r="L220" s="203"/>
      <c r="M220" s="204" t="s">
        <v>1</v>
      </c>
      <c r="N220" s="205" t="s">
        <v>41</v>
      </c>
      <c r="O220" s="62"/>
      <c r="P220" s="167">
        <f t="shared" si="31"/>
        <v>0</v>
      </c>
      <c r="Q220" s="167">
        <v>0</v>
      </c>
      <c r="R220" s="167">
        <f t="shared" si="32"/>
        <v>0</v>
      </c>
      <c r="S220" s="167">
        <v>0</v>
      </c>
      <c r="T220" s="168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189</v>
      </c>
      <c r="AT220" s="169" t="s">
        <v>186</v>
      </c>
      <c r="AU220" s="169" t="s">
        <v>88</v>
      </c>
      <c r="AY220" s="18" t="s">
        <v>173</v>
      </c>
      <c r="BE220" s="170">
        <f t="shared" si="34"/>
        <v>0</v>
      </c>
      <c r="BF220" s="170">
        <f t="shared" si="35"/>
        <v>0</v>
      </c>
      <c r="BG220" s="170">
        <f t="shared" si="36"/>
        <v>0</v>
      </c>
      <c r="BH220" s="170">
        <f t="shared" si="37"/>
        <v>0</v>
      </c>
      <c r="BI220" s="170">
        <f t="shared" si="38"/>
        <v>0</v>
      </c>
      <c r="BJ220" s="18" t="s">
        <v>88</v>
      </c>
      <c r="BK220" s="170">
        <f t="shared" si="39"/>
        <v>0</v>
      </c>
      <c r="BL220" s="18" t="s">
        <v>180</v>
      </c>
      <c r="BM220" s="169" t="s">
        <v>3631</v>
      </c>
    </row>
    <row r="221" spans="1:65" s="2" customFormat="1" ht="24.2" customHeight="1">
      <c r="A221" s="33"/>
      <c r="B221" s="156"/>
      <c r="C221" s="195" t="s">
        <v>1125</v>
      </c>
      <c r="D221" s="195" t="s">
        <v>186</v>
      </c>
      <c r="E221" s="196" t="s">
        <v>3632</v>
      </c>
      <c r="F221" s="197" t="s">
        <v>3633</v>
      </c>
      <c r="G221" s="198" t="s">
        <v>232</v>
      </c>
      <c r="H221" s="199">
        <v>19</v>
      </c>
      <c r="I221" s="200"/>
      <c r="J221" s="201">
        <f t="shared" si="30"/>
        <v>0</v>
      </c>
      <c r="K221" s="202"/>
      <c r="L221" s="203"/>
      <c r="M221" s="204" t="s">
        <v>1</v>
      </c>
      <c r="N221" s="205" t="s">
        <v>41</v>
      </c>
      <c r="O221" s="62"/>
      <c r="P221" s="167">
        <f t="shared" si="31"/>
        <v>0</v>
      </c>
      <c r="Q221" s="167">
        <v>0</v>
      </c>
      <c r="R221" s="167">
        <f t="shared" si="32"/>
        <v>0</v>
      </c>
      <c r="S221" s="167">
        <v>0</v>
      </c>
      <c r="T221" s="168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189</v>
      </c>
      <c r="AT221" s="169" t="s">
        <v>186</v>
      </c>
      <c r="AU221" s="169" t="s">
        <v>88</v>
      </c>
      <c r="AY221" s="18" t="s">
        <v>173</v>
      </c>
      <c r="BE221" s="170">
        <f t="shared" si="34"/>
        <v>0</v>
      </c>
      <c r="BF221" s="170">
        <f t="shared" si="35"/>
        <v>0</v>
      </c>
      <c r="BG221" s="170">
        <f t="shared" si="36"/>
        <v>0</v>
      </c>
      <c r="BH221" s="170">
        <f t="shared" si="37"/>
        <v>0</v>
      </c>
      <c r="BI221" s="170">
        <f t="shared" si="38"/>
        <v>0</v>
      </c>
      <c r="BJ221" s="18" t="s">
        <v>88</v>
      </c>
      <c r="BK221" s="170">
        <f t="shared" si="39"/>
        <v>0</v>
      </c>
      <c r="BL221" s="18" t="s">
        <v>180</v>
      </c>
      <c r="BM221" s="169" t="s">
        <v>3634</v>
      </c>
    </row>
    <row r="222" spans="1:65" s="2" customFormat="1" ht="24.2" customHeight="1">
      <c r="A222" s="33"/>
      <c r="B222" s="156"/>
      <c r="C222" s="195" t="s">
        <v>1127</v>
      </c>
      <c r="D222" s="195" t="s">
        <v>186</v>
      </c>
      <c r="E222" s="196" t="s">
        <v>3635</v>
      </c>
      <c r="F222" s="197" t="s">
        <v>3636</v>
      </c>
      <c r="G222" s="198" t="s">
        <v>232</v>
      </c>
      <c r="H222" s="199">
        <v>38</v>
      </c>
      <c r="I222" s="200"/>
      <c r="J222" s="201">
        <f t="shared" si="30"/>
        <v>0</v>
      </c>
      <c r="K222" s="202"/>
      <c r="L222" s="203"/>
      <c r="M222" s="204" t="s">
        <v>1</v>
      </c>
      <c r="N222" s="205" t="s">
        <v>41</v>
      </c>
      <c r="O222" s="62"/>
      <c r="P222" s="167">
        <f t="shared" si="31"/>
        <v>0</v>
      </c>
      <c r="Q222" s="167">
        <v>0</v>
      </c>
      <c r="R222" s="167">
        <f t="shared" si="32"/>
        <v>0</v>
      </c>
      <c r="S222" s="167">
        <v>0</v>
      </c>
      <c r="T222" s="168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189</v>
      </c>
      <c r="AT222" s="169" t="s">
        <v>186</v>
      </c>
      <c r="AU222" s="169" t="s">
        <v>88</v>
      </c>
      <c r="AY222" s="18" t="s">
        <v>173</v>
      </c>
      <c r="BE222" s="170">
        <f t="shared" si="34"/>
        <v>0</v>
      </c>
      <c r="BF222" s="170">
        <f t="shared" si="35"/>
        <v>0</v>
      </c>
      <c r="BG222" s="170">
        <f t="shared" si="36"/>
        <v>0</v>
      </c>
      <c r="BH222" s="170">
        <f t="shared" si="37"/>
        <v>0</v>
      </c>
      <c r="BI222" s="170">
        <f t="shared" si="38"/>
        <v>0</v>
      </c>
      <c r="BJ222" s="18" t="s">
        <v>88</v>
      </c>
      <c r="BK222" s="170">
        <f t="shared" si="39"/>
        <v>0</v>
      </c>
      <c r="BL222" s="18" t="s">
        <v>180</v>
      </c>
      <c r="BM222" s="169" t="s">
        <v>3637</v>
      </c>
    </row>
    <row r="223" spans="1:65" s="2" customFormat="1" ht="16.5" customHeight="1">
      <c r="A223" s="33"/>
      <c r="B223" s="156"/>
      <c r="C223" s="195" t="s">
        <v>1130</v>
      </c>
      <c r="D223" s="195" t="s">
        <v>186</v>
      </c>
      <c r="E223" s="196" t="s">
        <v>3638</v>
      </c>
      <c r="F223" s="197" t="s">
        <v>3639</v>
      </c>
      <c r="G223" s="198" t="s">
        <v>232</v>
      </c>
      <c r="H223" s="199">
        <v>38</v>
      </c>
      <c r="I223" s="200"/>
      <c r="J223" s="201">
        <f t="shared" si="30"/>
        <v>0</v>
      </c>
      <c r="K223" s="202"/>
      <c r="L223" s="203"/>
      <c r="M223" s="204" t="s">
        <v>1</v>
      </c>
      <c r="N223" s="205" t="s">
        <v>41</v>
      </c>
      <c r="O223" s="62"/>
      <c r="P223" s="167">
        <f t="shared" si="31"/>
        <v>0</v>
      </c>
      <c r="Q223" s="167">
        <v>0</v>
      </c>
      <c r="R223" s="167">
        <f t="shared" si="32"/>
        <v>0</v>
      </c>
      <c r="S223" s="167">
        <v>0</v>
      </c>
      <c r="T223" s="168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189</v>
      </c>
      <c r="AT223" s="169" t="s">
        <v>186</v>
      </c>
      <c r="AU223" s="169" t="s">
        <v>88</v>
      </c>
      <c r="AY223" s="18" t="s">
        <v>173</v>
      </c>
      <c r="BE223" s="170">
        <f t="shared" si="34"/>
        <v>0</v>
      </c>
      <c r="BF223" s="170">
        <f t="shared" si="35"/>
        <v>0</v>
      </c>
      <c r="BG223" s="170">
        <f t="shared" si="36"/>
        <v>0</v>
      </c>
      <c r="BH223" s="170">
        <f t="shared" si="37"/>
        <v>0</v>
      </c>
      <c r="BI223" s="170">
        <f t="shared" si="38"/>
        <v>0</v>
      </c>
      <c r="BJ223" s="18" t="s">
        <v>88</v>
      </c>
      <c r="BK223" s="170">
        <f t="shared" si="39"/>
        <v>0</v>
      </c>
      <c r="BL223" s="18" t="s">
        <v>180</v>
      </c>
      <c r="BM223" s="169" t="s">
        <v>3640</v>
      </c>
    </row>
    <row r="224" spans="1:65" s="2" customFormat="1" ht="24.2" customHeight="1">
      <c r="A224" s="33"/>
      <c r="B224" s="156"/>
      <c r="C224" s="195" t="s">
        <v>1135</v>
      </c>
      <c r="D224" s="195" t="s">
        <v>186</v>
      </c>
      <c r="E224" s="196" t="s">
        <v>3641</v>
      </c>
      <c r="F224" s="197" t="s">
        <v>3642</v>
      </c>
      <c r="G224" s="198" t="s">
        <v>232</v>
      </c>
      <c r="H224" s="199">
        <v>10</v>
      </c>
      <c r="I224" s="200"/>
      <c r="J224" s="201">
        <f t="shared" si="30"/>
        <v>0</v>
      </c>
      <c r="K224" s="202"/>
      <c r="L224" s="203"/>
      <c r="M224" s="204" t="s">
        <v>1</v>
      </c>
      <c r="N224" s="205" t="s">
        <v>41</v>
      </c>
      <c r="O224" s="62"/>
      <c r="P224" s="167">
        <f t="shared" si="31"/>
        <v>0</v>
      </c>
      <c r="Q224" s="167">
        <v>0</v>
      </c>
      <c r="R224" s="167">
        <f t="shared" si="32"/>
        <v>0</v>
      </c>
      <c r="S224" s="167">
        <v>0</v>
      </c>
      <c r="T224" s="168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189</v>
      </c>
      <c r="AT224" s="169" t="s">
        <v>186</v>
      </c>
      <c r="AU224" s="169" t="s">
        <v>88</v>
      </c>
      <c r="AY224" s="18" t="s">
        <v>173</v>
      </c>
      <c r="BE224" s="170">
        <f t="shared" si="34"/>
        <v>0</v>
      </c>
      <c r="BF224" s="170">
        <f t="shared" si="35"/>
        <v>0</v>
      </c>
      <c r="BG224" s="170">
        <f t="shared" si="36"/>
        <v>0</v>
      </c>
      <c r="BH224" s="170">
        <f t="shared" si="37"/>
        <v>0</v>
      </c>
      <c r="BI224" s="170">
        <f t="shared" si="38"/>
        <v>0</v>
      </c>
      <c r="BJ224" s="18" t="s">
        <v>88</v>
      </c>
      <c r="BK224" s="170">
        <f t="shared" si="39"/>
        <v>0</v>
      </c>
      <c r="BL224" s="18" t="s">
        <v>180</v>
      </c>
      <c r="BM224" s="169" t="s">
        <v>3643</v>
      </c>
    </row>
    <row r="225" spans="1:65" s="2" customFormat="1" ht="33" customHeight="1">
      <c r="A225" s="33"/>
      <c r="B225" s="156"/>
      <c r="C225" s="195" t="s">
        <v>1143</v>
      </c>
      <c r="D225" s="195" t="s">
        <v>186</v>
      </c>
      <c r="E225" s="196" t="s">
        <v>3644</v>
      </c>
      <c r="F225" s="197" t="s">
        <v>3645</v>
      </c>
      <c r="G225" s="198" t="s">
        <v>232</v>
      </c>
      <c r="H225" s="199">
        <v>192</v>
      </c>
      <c r="I225" s="200"/>
      <c r="J225" s="201">
        <f t="shared" si="30"/>
        <v>0</v>
      </c>
      <c r="K225" s="202"/>
      <c r="L225" s="203"/>
      <c r="M225" s="204" t="s">
        <v>1</v>
      </c>
      <c r="N225" s="205" t="s">
        <v>41</v>
      </c>
      <c r="O225" s="62"/>
      <c r="P225" s="167">
        <f t="shared" si="31"/>
        <v>0</v>
      </c>
      <c r="Q225" s="167">
        <v>0</v>
      </c>
      <c r="R225" s="167">
        <f t="shared" si="32"/>
        <v>0</v>
      </c>
      <c r="S225" s="167">
        <v>0</v>
      </c>
      <c r="T225" s="168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189</v>
      </c>
      <c r="AT225" s="169" t="s">
        <v>186</v>
      </c>
      <c r="AU225" s="169" t="s">
        <v>88</v>
      </c>
      <c r="AY225" s="18" t="s">
        <v>173</v>
      </c>
      <c r="BE225" s="170">
        <f t="shared" si="34"/>
        <v>0</v>
      </c>
      <c r="BF225" s="170">
        <f t="shared" si="35"/>
        <v>0</v>
      </c>
      <c r="BG225" s="170">
        <f t="shared" si="36"/>
        <v>0</v>
      </c>
      <c r="BH225" s="170">
        <f t="shared" si="37"/>
        <v>0</v>
      </c>
      <c r="BI225" s="170">
        <f t="shared" si="38"/>
        <v>0</v>
      </c>
      <c r="BJ225" s="18" t="s">
        <v>88</v>
      </c>
      <c r="BK225" s="170">
        <f t="shared" si="39"/>
        <v>0</v>
      </c>
      <c r="BL225" s="18" t="s">
        <v>180</v>
      </c>
      <c r="BM225" s="169" t="s">
        <v>3646</v>
      </c>
    </row>
    <row r="226" spans="1:65" s="2" customFormat="1" ht="33" customHeight="1">
      <c r="A226" s="33"/>
      <c r="B226" s="156"/>
      <c r="C226" s="195" t="s">
        <v>1151</v>
      </c>
      <c r="D226" s="195" t="s">
        <v>186</v>
      </c>
      <c r="E226" s="196" t="s">
        <v>3647</v>
      </c>
      <c r="F226" s="197" t="s">
        <v>3648</v>
      </c>
      <c r="G226" s="198" t="s">
        <v>232</v>
      </c>
      <c r="H226" s="199">
        <v>319</v>
      </c>
      <c r="I226" s="200"/>
      <c r="J226" s="201">
        <f t="shared" si="30"/>
        <v>0</v>
      </c>
      <c r="K226" s="202"/>
      <c r="L226" s="203"/>
      <c r="M226" s="204" t="s">
        <v>1</v>
      </c>
      <c r="N226" s="205" t="s">
        <v>41</v>
      </c>
      <c r="O226" s="62"/>
      <c r="P226" s="167">
        <f t="shared" si="31"/>
        <v>0</v>
      </c>
      <c r="Q226" s="167">
        <v>0</v>
      </c>
      <c r="R226" s="167">
        <f t="shared" si="32"/>
        <v>0</v>
      </c>
      <c r="S226" s="167">
        <v>0</v>
      </c>
      <c r="T226" s="168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189</v>
      </c>
      <c r="AT226" s="169" t="s">
        <v>186</v>
      </c>
      <c r="AU226" s="169" t="s">
        <v>88</v>
      </c>
      <c r="AY226" s="18" t="s">
        <v>173</v>
      </c>
      <c r="BE226" s="170">
        <f t="shared" si="34"/>
        <v>0</v>
      </c>
      <c r="BF226" s="170">
        <f t="shared" si="35"/>
        <v>0</v>
      </c>
      <c r="BG226" s="170">
        <f t="shared" si="36"/>
        <v>0</v>
      </c>
      <c r="BH226" s="170">
        <f t="shared" si="37"/>
        <v>0</v>
      </c>
      <c r="BI226" s="170">
        <f t="shared" si="38"/>
        <v>0</v>
      </c>
      <c r="BJ226" s="18" t="s">
        <v>88</v>
      </c>
      <c r="BK226" s="170">
        <f t="shared" si="39"/>
        <v>0</v>
      </c>
      <c r="BL226" s="18" t="s">
        <v>180</v>
      </c>
      <c r="BM226" s="169" t="s">
        <v>3649</v>
      </c>
    </row>
    <row r="227" spans="1:65" s="2" customFormat="1" ht="33" customHeight="1">
      <c r="A227" s="33"/>
      <c r="B227" s="156"/>
      <c r="C227" s="195" t="s">
        <v>1156</v>
      </c>
      <c r="D227" s="195" t="s">
        <v>186</v>
      </c>
      <c r="E227" s="196" t="s">
        <v>3650</v>
      </c>
      <c r="F227" s="197" t="s">
        <v>3651</v>
      </c>
      <c r="G227" s="198" t="s">
        <v>232</v>
      </c>
      <c r="H227" s="199">
        <v>648</v>
      </c>
      <c r="I227" s="200"/>
      <c r="J227" s="201">
        <f t="shared" si="30"/>
        <v>0</v>
      </c>
      <c r="K227" s="202"/>
      <c r="L227" s="203"/>
      <c r="M227" s="204" t="s">
        <v>1</v>
      </c>
      <c r="N227" s="205" t="s">
        <v>41</v>
      </c>
      <c r="O227" s="62"/>
      <c r="P227" s="167">
        <f t="shared" si="31"/>
        <v>0</v>
      </c>
      <c r="Q227" s="167">
        <v>0</v>
      </c>
      <c r="R227" s="167">
        <f t="shared" si="32"/>
        <v>0</v>
      </c>
      <c r="S227" s="167">
        <v>0</v>
      </c>
      <c r="T227" s="168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189</v>
      </c>
      <c r="AT227" s="169" t="s">
        <v>186</v>
      </c>
      <c r="AU227" s="169" t="s">
        <v>88</v>
      </c>
      <c r="AY227" s="18" t="s">
        <v>173</v>
      </c>
      <c r="BE227" s="170">
        <f t="shared" si="34"/>
        <v>0</v>
      </c>
      <c r="BF227" s="170">
        <f t="shared" si="35"/>
        <v>0</v>
      </c>
      <c r="BG227" s="170">
        <f t="shared" si="36"/>
        <v>0</v>
      </c>
      <c r="BH227" s="170">
        <f t="shared" si="37"/>
        <v>0</v>
      </c>
      <c r="BI227" s="170">
        <f t="shared" si="38"/>
        <v>0</v>
      </c>
      <c r="BJ227" s="18" t="s">
        <v>88</v>
      </c>
      <c r="BK227" s="170">
        <f t="shared" si="39"/>
        <v>0</v>
      </c>
      <c r="BL227" s="18" t="s">
        <v>180</v>
      </c>
      <c r="BM227" s="169" t="s">
        <v>3652</v>
      </c>
    </row>
    <row r="228" spans="1:65" s="2" customFormat="1" ht="55.5" customHeight="1">
      <c r="A228" s="33"/>
      <c r="B228" s="156"/>
      <c r="C228" s="195" t="s">
        <v>1162</v>
      </c>
      <c r="D228" s="195" t="s">
        <v>186</v>
      </c>
      <c r="E228" s="196" t="s">
        <v>3653</v>
      </c>
      <c r="F228" s="197" t="s">
        <v>3654</v>
      </c>
      <c r="G228" s="198" t="s">
        <v>232</v>
      </c>
      <c r="H228" s="199">
        <v>162</v>
      </c>
      <c r="I228" s="200"/>
      <c r="J228" s="201">
        <f t="shared" si="30"/>
        <v>0</v>
      </c>
      <c r="K228" s="202"/>
      <c r="L228" s="203"/>
      <c r="M228" s="204" t="s">
        <v>1</v>
      </c>
      <c r="N228" s="205" t="s">
        <v>41</v>
      </c>
      <c r="O228" s="62"/>
      <c r="P228" s="167">
        <f t="shared" si="31"/>
        <v>0</v>
      </c>
      <c r="Q228" s="167">
        <v>0</v>
      </c>
      <c r="R228" s="167">
        <f t="shared" si="32"/>
        <v>0</v>
      </c>
      <c r="S228" s="167">
        <v>0</v>
      </c>
      <c r="T228" s="168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189</v>
      </c>
      <c r="AT228" s="169" t="s">
        <v>186</v>
      </c>
      <c r="AU228" s="169" t="s">
        <v>88</v>
      </c>
      <c r="AY228" s="18" t="s">
        <v>173</v>
      </c>
      <c r="BE228" s="170">
        <f t="shared" si="34"/>
        <v>0</v>
      </c>
      <c r="BF228" s="170">
        <f t="shared" si="35"/>
        <v>0</v>
      </c>
      <c r="BG228" s="170">
        <f t="shared" si="36"/>
        <v>0</v>
      </c>
      <c r="BH228" s="170">
        <f t="shared" si="37"/>
        <v>0</v>
      </c>
      <c r="BI228" s="170">
        <f t="shared" si="38"/>
        <v>0</v>
      </c>
      <c r="BJ228" s="18" t="s">
        <v>88</v>
      </c>
      <c r="BK228" s="170">
        <f t="shared" si="39"/>
        <v>0</v>
      </c>
      <c r="BL228" s="18" t="s">
        <v>180</v>
      </c>
      <c r="BM228" s="169" t="s">
        <v>3655</v>
      </c>
    </row>
    <row r="229" spans="1:65" s="2" customFormat="1" ht="55.5" customHeight="1">
      <c r="A229" s="33"/>
      <c r="B229" s="156"/>
      <c r="C229" s="195" t="s">
        <v>1170</v>
      </c>
      <c r="D229" s="195" t="s">
        <v>186</v>
      </c>
      <c r="E229" s="196" t="s">
        <v>3656</v>
      </c>
      <c r="F229" s="197" t="s">
        <v>3657</v>
      </c>
      <c r="G229" s="198" t="s">
        <v>232</v>
      </c>
      <c r="H229" s="199">
        <v>95</v>
      </c>
      <c r="I229" s="200"/>
      <c r="J229" s="201">
        <f t="shared" si="30"/>
        <v>0</v>
      </c>
      <c r="K229" s="202"/>
      <c r="L229" s="203"/>
      <c r="M229" s="204" t="s">
        <v>1</v>
      </c>
      <c r="N229" s="205" t="s">
        <v>41</v>
      </c>
      <c r="O229" s="62"/>
      <c r="P229" s="167">
        <f t="shared" si="31"/>
        <v>0</v>
      </c>
      <c r="Q229" s="167">
        <v>0</v>
      </c>
      <c r="R229" s="167">
        <f t="shared" si="32"/>
        <v>0</v>
      </c>
      <c r="S229" s="167">
        <v>0</v>
      </c>
      <c r="T229" s="168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189</v>
      </c>
      <c r="AT229" s="169" t="s">
        <v>186</v>
      </c>
      <c r="AU229" s="169" t="s">
        <v>88</v>
      </c>
      <c r="AY229" s="18" t="s">
        <v>173</v>
      </c>
      <c r="BE229" s="170">
        <f t="shared" si="34"/>
        <v>0</v>
      </c>
      <c r="BF229" s="170">
        <f t="shared" si="35"/>
        <v>0</v>
      </c>
      <c r="BG229" s="170">
        <f t="shared" si="36"/>
        <v>0</v>
      </c>
      <c r="BH229" s="170">
        <f t="shared" si="37"/>
        <v>0</v>
      </c>
      <c r="BI229" s="170">
        <f t="shared" si="38"/>
        <v>0</v>
      </c>
      <c r="BJ229" s="18" t="s">
        <v>88</v>
      </c>
      <c r="BK229" s="170">
        <f t="shared" si="39"/>
        <v>0</v>
      </c>
      <c r="BL229" s="18" t="s">
        <v>180</v>
      </c>
      <c r="BM229" s="169" t="s">
        <v>3658</v>
      </c>
    </row>
    <row r="230" spans="1:65" s="2" customFormat="1" ht="55.5" customHeight="1">
      <c r="A230" s="33"/>
      <c r="B230" s="156"/>
      <c r="C230" s="195" t="s">
        <v>1176</v>
      </c>
      <c r="D230" s="195" t="s">
        <v>186</v>
      </c>
      <c r="E230" s="196" t="s">
        <v>3659</v>
      </c>
      <c r="F230" s="197" t="s">
        <v>3660</v>
      </c>
      <c r="G230" s="198" t="s">
        <v>232</v>
      </c>
      <c r="H230" s="199">
        <v>19</v>
      </c>
      <c r="I230" s="200"/>
      <c r="J230" s="201">
        <f t="shared" si="30"/>
        <v>0</v>
      </c>
      <c r="K230" s="202"/>
      <c r="L230" s="203"/>
      <c r="M230" s="204" t="s">
        <v>1</v>
      </c>
      <c r="N230" s="205" t="s">
        <v>41</v>
      </c>
      <c r="O230" s="62"/>
      <c r="P230" s="167">
        <f t="shared" si="31"/>
        <v>0</v>
      </c>
      <c r="Q230" s="167">
        <v>0</v>
      </c>
      <c r="R230" s="167">
        <f t="shared" si="32"/>
        <v>0</v>
      </c>
      <c r="S230" s="167">
        <v>0</v>
      </c>
      <c r="T230" s="168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189</v>
      </c>
      <c r="AT230" s="169" t="s">
        <v>186</v>
      </c>
      <c r="AU230" s="169" t="s">
        <v>88</v>
      </c>
      <c r="AY230" s="18" t="s">
        <v>173</v>
      </c>
      <c r="BE230" s="170">
        <f t="shared" si="34"/>
        <v>0</v>
      </c>
      <c r="BF230" s="170">
        <f t="shared" si="35"/>
        <v>0</v>
      </c>
      <c r="BG230" s="170">
        <f t="shared" si="36"/>
        <v>0</v>
      </c>
      <c r="BH230" s="170">
        <f t="shared" si="37"/>
        <v>0</v>
      </c>
      <c r="BI230" s="170">
        <f t="shared" si="38"/>
        <v>0</v>
      </c>
      <c r="BJ230" s="18" t="s">
        <v>88</v>
      </c>
      <c r="BK230" s="170">
        <f t="shared" si="39"/>
        <v>0</v>
      </c>
      <c r="BL230" s="18" t="s">
        <v>180</v>
      </c>
      <c r="BM230" s="169" t="s">
        <v>3661</v>
      </c>
    </row>
    <row r="231" spans="1:65" s="2" customFormat="1" ht="37.9" customHeight="1">
      <c r="A231" s="33"/>
      <c r="B231" s="156"/>
      <c r="C231" s="195" t="s">
        <v>281</v>
      </c>
      <c r="D231" s="195" t="s">
        <v>186</v>
      </c>
      <c r="E231" s="196" t="s">
        <v>3662</v>
      </c>
      <c r="F231" s="197" t="s">
        <v>3663</v>
      </c>
      <c r="G231" s="198" t="s">
        <v>232</v>
      </c>
      <c r="H231" s="199">
        <v>36</v>
      </c>
      <c r="I231" s="200"/>
      <c r="J231" s="201">
        <f t="shared" si="30"/>
        <v>0</v>
      </c>
      <c r="K231" s="202"/>
      <c r="L231" s="203"/>
      <c r="M231" s="204" t="s">
        <v>1</v>
      </c>
      <c r="N231" s="205" t="s">
        <v>41</v>
      </c>
      <c r="O231" s="62"/>
      <c r="P231" s="167">
        <f t="shared" si="31"/>
        <v>0</v>
      </c>
      <c r="Q231" s="167">
        <v>0</v>
      </c>
      <c r="R231" s="167">
        <f t="shared" si="32"/>
        <v>0</v>
      </c>
      <c r="S231" s="167">
        <v>0</v>
      </c>
      <c r="T231" s="168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189</v>
      </c>
      <c r="AT231" s="169" t="s">
        <v>186</v>
      </c>
      <c r="AU231" s="169" t="s">
        <v>88</v>
      </c>
      <c r="AY231" s="18" t="s">
        <v>173</v>
      </c>
      <c r="BE231" s="170">
        <f t="shared" si="34"/>
        <v>0</v>
      </c>
      <c r="BF231" s="170">
        <f t="shared" si="35"/>
        <v>0</v>
      </c>
      <c r="BG231" s="170">
        <f t="shared" si="36"/>
        <v>0</v>
      </c>
      <c r="BH231" s="170">
        <f t="shared" si="37"/>
        <v>0</v>
      </c>
      <c r="BI231" s="170">
        <f t="shared" si="38"/>
        <v>0</v>
      </c>
      <c r="BJ231" s="18" t="s">
        <v>88</v>
      </c>
      <c r="BK231" s="170">
        <f t="shared" si="39"/>
        <v>0</v>
      </c>
      <c r="BL231" s="18" t="s">
        <v>180</v>
      </c>
      <c r="BM231" s="169" t="s">
        <v>3664</v>
      </c>
    </row>
    <row r="232" spans="1:65" s="2" customFormat="1" ht="37.9" customHeight="1">
      <c r="A232" s="33"/>
      <c r="B232" s="156"/>
      <c r="C232" s="195" t="s">
        <v>1185</v>
      </c>
      <c r="D232" s="195" t="s">
        <v>186</v>
      </c>
      <c r="E232" s="196" t="s">
        <v>3665</v>
      </c>
      <c r="F232" s="197" t="s">
        <v>3537</v>
      </c>
      <c r="G232" s="198" t="s">
        <v>232</v>
      </c>
      <c r="H232" s="199">
        <v>15</v>
      </c>
      <c r="I232" s="200"/>
      <c r="J232" s="201">
        <f t="shared" si="30"/>
        <v>0</v>
      </c>
      <c r="K232" s="202"/>
      <c r="L232" s="203"/>
      <c r="M232" s="204" t="s">
        <v>1</v>
      </c>
      <c r="N232" s="205" t="s">
        <v>41</v>
      </c>
      <c r="O232" s="62"/>
      <c r="P232" s="167">
        <f t="shared" si="31"/>
        <v>0</v>
      </c>
      <c r="Q232" s="167">
        <v>0</v>
      </c>
      <c r="R232" s="167">
        <f t="shared" si="32"/>
        <v>0</v>
      </c>
      <c r="S232" s="167">
        <v>0</v>
      </c>
      <c r="T232" s="168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189</v>
      </c>
      <c r="AT232" s="169" t="s">
        <v>186</v>
      </c>
      <c r="AU232" s="169" t="s">
        <v>88</v>
      </c>
      <c r="AY232" s="18" t="s">
        <v>173</v>
      </c>
      <c r="BE232" s="170">
        <f t="shared" si="34"/>
        <v>0</v>
      </c>
      <c r="BF232" s="170">
        <f t="shared" si="35"/>
        <v>0</v>
      </c>
      <c r="BG232" s="170">
        <f t="shared" si="36"/>
        <v>0</v>
      </c>
      <c r="BH232" s="170">
        <f t="shared" si="37"/>
        <v>0</v>
      </c>
      <c r="BI232" s="170">
        <f t="shared" si="38"/>
        <v>0</v>
      </c>
      <c r="BJ232" s="18" t="s">
        <v>88</v>
      </c>
      <c r="BK232" s="170">
        <f t="shared" si="39"/>
        <v>0</v>
      </c>
      <c r="BL232" s="18" t="s">
        <v>180</v>
      </c>
      <c r="BM232" s="169" t="s">
        <v>3666</v>
      </c>
    </row>
    <row r="233" spans="1:65" s="2" customFormat="1" ht="44.25" customHeight="1">
      <c r="A233" s="33"/>
      <c r="B233" s="156"/>
      <c r="C233" s="195" t="s">
        <v>1189</v>
      </c>
      <c r="D233" s="195" t="s">
        <v>186</v>
      </c>
      <c r="E233" s="196" t="s">
        <v>3667</v>
      </c>
      <c r="F233" s="197" t="s">
        <v>3668</v>
      </c>
      <c r="G233" s="198" t="s">
        <v>232</v>
      </c>
      <c r="H233" s="199">
        <v>6</v>
      </c>
      <c r="I233" s="200"/>
      <c r="J233" s="201">
        <f t="shared" si="30"/>
        <v>0</v>
      </c>
      <c r="K233" s="202"/>
      <c r="L233" s="203"/>
      <c r="M233" s="204" t="s">
        <v>1</v>
      </c>
      <c r="N233" s="205" t="s">
        <v>41</v>
      </c>
      <c r="O233" s="62"/>
      <c r="P233" s="167">
        <f t="shared" si="31"/>
        <v>0</v>
      </c>
      <c r="Q233" s="167">
        <v>0</v>
      </c>
      <c r="R233" s="167">
        <f t="shared" si="32"/>
        <v>0</v>
      </c>
      <c r="S233" s="167">
        <v>0</v>
      </c>
      <c r="T233" s="168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189</v>
      </c>
      <c r="AT233" s="169" t="s">
        <v>186</v>
      </c>
      <c r="AU233" s="169" t="s">
        <v>88</v>
      </c>
      <c r="AY233" s="18" t="s">
        <v>173</v>
      </c>
      <c r="BE233" s="170">
        <f t="shared" si="34"/>
        <v>0</v>
      </c>
      <c r="BF233" s="170">
        <f t="shared" si="35"/>
        <v>0</v>
      </c>
      <c r="BG233" s="170">
        <f t="shared" si="36"/>
        <v>0</v>
      </c>
      <c r="BH233" s="170">
        <f t="shared" si="37"/>
        <v>0</v>
      </c>
      <c r="BI233" s="170">
        <f t="shared" si="38"/>
        <v>0</v>
      </c>
      <c r="BJ233" s="18" t="s">
        <v>88</v>
      </c>
      <c r="BK233" s="170">
        <f t="shared" si="39"/>
        <v>0</v>
      </c>
      <c r="BL233" s="18" t="s">
        <v>180</v>
      </c>
      <c r="BM233" s="169" t="s">
        <v>3669</v>
      </c>
    </row>
    <row r="234" spans="1:65" s="2" customFormat="1" ht="16.5" customHeight="1">
      <c r="A234" s="33"/>
      <c r="B234" s="156"/>
      <c r="C234" s="195" t="s">
        <v>1193</v>
      </c>
      <c r="D234" s="195" t="s">
        <v>186</v>
      </c>
      <c r="E234" s="196" t="s">
        <v>3670</v>
      </c>
      <c r="F234" s="197" t="s">
        <v>3671</v>
      </c>
      <c r="G234" s="198" t="s">
        <v>196</v>
      </c>
      <c r="H234" s="199">
        <v>0.5</v>
      </c>
      <c r="I234" s="200"/>
      <c r="J234" s="201">
        <f t="shared" si="30"/>
        <v>0</v>
      </c>
      <c r="K234" s="202"/>
      <c r="L234" s="203"/>
      <c r="M234" s="204" t="s">
        <v>1</v>
      </c>
      <c r="N234" s="205" t="s">
        <v>41</v>
      </c>
      <c r="O234" s="62"/>
      <c r="P234" s="167">
        <f t="shared" si="31"/>
        <v>0</v>
      </c>
      <c r="Q234" s="167">
        <v>0</v>
      </c>
      <c r="R234" s="167">
        <f t="shared" si="32"/>
        <v>0</v>
      </c>
      <c r="S234" s="167">
        <v>0</v>
      </c>
      <c r="T234" s="168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189</v>
      </c>
      <c r="AT234" s="169" t="s">
        <v>186</v>
      </c>
      <c r="AU234" s="169" t="s">
        <v>88</v>
      </c>
      <c r="AY234" s="18" t="s">
        <v>173</v>
      </c>
      <c r="BE234" s="170">
        <f t="shared" si="34"/>
        <v>0</v>
      </c>
      <c r="BF234" s="170">
        <f t="shared" si="35"/>
        <v>0</v>
      </c>
      <c r="BG234" s="170">
        <f t="shared" si="36"/>
        <v>0</v>
      </c>
      <c r="BH234" s="170">
        <f t="shared" si="37"/>
        <v>0</v>
      </c>
      <c r="BI234" s="170">
        <f t="shared" si="38"/>
        <v>0</v>
      </c>
      <c r="BJ234" s="18" t="s">
        <v>88</v>
      </c>
      <c r="BK234" s="170">
        <f t="shared" si="39"/>
        <v>0</v>
      </c>
      <c r="BL234" s="18" t="s">
        <v>180</v>
      </c>
      <c r="BM234" s="169" t="s">
        <v>3672</v>
      </c>
    </row>
    <row r="235" spans="1:65" s="2" customFormat="1" ht="16.5" customHeight="1">
      <c r="A235" s="33"/>
      <c r="B235" s="156"/>
      <c r="C235" s="195" t="s">
        <v>1199</v>
      </c>
      <c r="D235" s="195" t="s">
        <v>186</v>
      </c>
      <c r="E235" s="196" t="s">
        <v>3673</v>
      </c>
      <c r="F235" s="197" t="s">
        <v>3674</v>
      </c>
      <c r="G235" s="198" t="s">
        <v>3363</v>
      </c>
      <c r="H235" s="199">
        <v>126</v>
      </c>
      <c r="I235" s="200"/>
      <c r="J235" s="201">
        <f t="shared" si="30"/>
        <v>0</v>
      </c>
      <c r="K235" s="202"/>
      <c r="L235" s="203"/>
      <c r="M235" s="204" t="s">
        <v>1</v>
      </c>
      <c r="N235" s="205" t="s">
        <v>41</v>
      </c>
      <c r="O235" s="62"/>
      <c r="P235" s="167">
        <f t="shared" si="31"/>
        <v>0</v>
      </c>
      <c r="Q235" s="167">
        <v>0</v>
      </c>
      <c r="R235" s="167">
        <f t="shared" si="32"/>
        <v>0</v>
      </c>
      <c r="S235" s="167">
        <v>0</v>
      </c>
      <c r="T235" s="168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189</v>
      </c>
      <c r="AT235" s="169" t="s">
        <v>186</v>
      </c>
      <c r="AU235" s="169" t="s">
        <v>88</v>
      </c>
      <c r="AY235" s="18" t="s">
        <v>173</v>
      </c>
      <c r="BE235" s="170">
        <f t="shared" si="34"/>
        <v>0</v>
      </c>
      <c r="BF235" s="170">
        <f t="shared" si="35"/>
        <v>0</v>
      </c>
      <c r="BG235" s="170">
        <f t="shared" si="36"/>
        <v>0</v>
      </c>
      <c r="BH235" s="170">
        <f t="shared" si="37"/>
        <v>0</v>
      </c>
      <c r="BI235" s="170">
        <f t="shared" si="38"/>
        <v>0</v>
      </c>
      <c r="BJ235" s="18" t="s">
        <v>88</v>
      </c>
      <c r="BK235" s="170">
        <f t="shared" si="39"/>
        <v>0</v>
      </c>
      <c r="BL235" s="18" t="s">
        <v>180</v>
      </c>
      <c r="BM235" s="169" t="s">
        <v>3675</v>
      </c>
    </row>
    <row r="236" spans="1:65" s="2" customFormat="1" ht="16.5" customHeight="1">
      <c r="A236" s="33"/>
      <c r="B236" s="156"/>
      <c r="C236" s="195" t="s">
        <v>1205</v>
      </c>
      <c r="D236" s="195" t="s">
        <v>186</v>
      </c>
      <c r="E236" s="196" t="s">
        <v>3676</v>
      </c>
      <c r="F236" s="197" t="s">
        <v>3677</v>
      </c>
      <c r="G236" s="198" t="s">
        <v>3363</v>
      </c>
      <c r="H236" s="199">
        <v>150</v>
      </c>
      <c r="I236" s="200"/>
      <c r="J236" s="201">
        <f t="shared" si="30"/>
        <v>0</v>
      </c>
      <c r="K236" s="202"/>
      <c r="L236" s="203"/>
      <c r="M236" s="204" t="s">
        <v>1</v>
      </c>
      <c r="N236" s="205" t="s">
        <v>41</v>
      </c>
      <c r="O236" s="62"/>
      <c r="P236" s="167">
        <f t="shared" si="31"/>
        <v>0</v>
      </c>
      <c r="Q236" s="167">
        <v>0</v>
      </c>
      <c r="R236" s="167">
        <f t="shared" si="32"/>
        <v>0</v>
      </c>
      <c r="S236" s="167">
        <v>0</v>
      </c>
      <c r="T236" s="168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189</v>
      </c>
      <c r="AT236" s="169" t="s">
        <v>186</v>
      </c>
      <c r="AU236" s="169" t="s">
        <v>88</v>
      </c>
      <c r="AY236" s="18" t="s">
        <v>173</v>
      </c>
      <c r="BE236" s="170">
        <f t="shared" si="34"/>
        <v>0</v>
      </c>
      <c r="BF236" s="170">
        <f t="shared" si="35"/>
        <v>0</v>
      </c>
      <c r="BG236" s="170">
        <f t="shared" si="36"/>
        <v>0</v>
      </c>
      <c r="BH236" s="170">
        <f t="shared" si="37"/>
        <v>0</v>
      </c>
      <c r="BI236" s="170">
        <f t="shared" si="38"/>
        <v>0</v>
      </c>
      <c r="BJ236" s="18" t="s">
        <v>88</v>
      </c>
      <c r="BK236" s="170">
        <f t="shared" si="39"/>
        <v>0</v>
      </c>
      <c r="BL236" s="18" t="s">
        <v>180</v>
      </c>
      <c r="BM236" s="169" t="s">
        <v>3678</v>
      </c>
    </row>
    <row r="237" spans="1:65" s="2" customFormat="1" ht="16.5" customHeight="1">
      <c r="A237" s="33"/>
      <c r="B237" s="156"/>
      <c r="C237" s="195" t="s">
        <v>1210</v>
      </c>
      <c r="D237" s="195" t="s">
        <v>186</v>
      </c>
      <c r="E237" s="196" t="s">
        <v>3679</v>
      </c>
      <c r="F237" s="197" t="s">
        <v>3680</v>
      </c>
      <c r="G237" s="198" t="s">
        <v>232</v>
      </c>
      <c r="H237" s="199">
        <v>150</v>
      </c>
      <c r="I237" s="200"/>
      <c r="J237" s="201">
        <f t="shared" si="30"/>
        <v>0</v>
      </c>
      <c r="K237" s="202"/>
      <c r="L237" s="203"/>
      <c r="M237" s="204" t="s">
        <v>1</v>
      </c>
      <c r="N237" s="205" t="s">
        <v>41</v>
      </c>
      <c r="O237" s="62"/>
      <c r="P237" s="167">
        <f t="shared" si="31"/>
        <v>0</v>
      </c>
      <c r="Q237" s="167">
        <v>0</v>
      </c>
      <c r="R237" s="167">
        <f t="shared" si="32"/>
        <v>0</v>
      </c>
      <c r="S237" s="167">
        <v>0</v>
      </c>
      <c r="T237" s="168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189</v>
      </c>
      <c r="AT237" s="169" t="s">
        <v>186</v>
      </c>
      <c r="AU237" s="169" t="s">
        <v>88</v>
      </c>
      <c r="AY237" s="18" t="s">
        <v>173</v>
      </c>
      <c r="BE237" s="170">
        <f t="shared" si="34"/>
        <v>0</v>
      </c>
      <c r="BF237" s="170">
        <f t="shared" si="35"/>
        <v>0</v>
      </c>
      <c r="BG237" s="170">
        <f t="shared" si="36"/>
        <v>0</v>
      </c>
      <c r="BH237" s="170">
        <f t="shared" si="37"/>
        <v>0</v>
      </c>
      <c r="BI237" s="170">
        <f t="shared" si="38"/>
        <v>0</v>
      </c>
      <c r="BJ237" s="18" t="s">
        <v>88</v>
      </c>
      <c r="BK237" s="170">
        <f t="shared" si="39"/>
        <v>0</v>
      </c>
      <c r="BL237" s="18" t="s">
        <v>180</v>
      </c>
      <c r="BM237" s="169" t="s">
        <v>3681</v>
      </c>
    </row>
    <row r="238" spans="1:65" s="2" customFormat="1" ht="37.9" customHeight="1">
      <c r="A238" s="33"/>
      <c r="B238" s="156"/>
      <c r="C238" s="195" t="s">
        <v>1218</v>
      </c>
      <c r="D238" s="195" t="s">
        <v>186</v>
      </c>
      <c r="E238" s="196" t="s">
        <v>3682</v>
      </c>
      <c r="F238" s="197" t="s">
        <v>3683</v>
      </c>
      <c r="G238" s="198" t="s">
        <v>232</v>
      </c>
      <c r="H238" s="199">
        <v>45</v>
      </c>
      <c r="I238" s="200"/>
      <c r="J238" s="201">
        <f t="shared" si="30"/>
        <v>0</v>
      </c>
      <c r="K238" s="202"/>
      <c r="L238" s="203"/>
      <c r="M238" s="204" t="s">
        <v>1</v>
      </c>
      <c r="N238" s="205" t="s">
        <v>41</v>
      </c>
      <c r="O238" s="62"/>
      <c r="P238" s="167">
        <f t="shared" si="31"/>
        <v>0</v>
      </c>
      <c r="Q238" s="167">
        <v>0</v>
      </c>
      <c r="R238" s="167">
        <f t="shared" si="32"/>
        <v>0</v>
      </c>
      <c r="S238" s="167">
        <v>0</v>
      </c>
      <c r="T238" s="168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189</v>
      </c>
      <c r="AT238" s="169" t="s">
        <v>186</v>
      </c>
      <c r="AU238" s="169" t="s">
        <v>88</v>
      </c>
      <c r="AY238" s="18" t="s">
        <v>173</v>
      </c>
      <c r="BE238" s="170">
        <f t="shared" si="34"/>
        <v>0</v>
      </c>
      <c r="BF238" s="170">
        <f t="shared" si="35"/>
        <v>0</v>
      </c>
      <c r="BG238" s="170">
        <f t="shared" si="36"/>
        <v>0</v>
      </c>
      <c r="BH238" s="170">
        <f t="shared" si="37"/>
        <v>0</v>
      </c>
      <c r="BI238" s="170">
        <f t="shared" si="38"/>
        <v>0</v>
      </c>
      <c r="BJ238" s="18" t="s">
        <v>88</v>
      </c>
      <c r="BK238" s="170">
        <f t="shared" si="39"/>
        <v>0</v>
      </c>
      <c r="BL238" s="18" t="s">
        <v>180</v>
      </c>
      <c r="BM238" s="169" t="s">
        <v>3684</v>
      </c>
    </row>
    <row r="239" spans="1:65" s="2" customFormat="1" ht="37.9" customHeight="1">
      <c r="A239" s="33"/>
      <c r="B239" s="156"/>
      <c r="C239" s="195" t="s">
        <v>1221</v>
      </c>
      <c r="D239" s="195" t="s">
        <v>186</v>
      </c>
      <c r="E239" s="196" t="s">
        <v>3685</v>
      </c>
      <c r="F239" s="197" t="s">
        <v>3686</v>
      </c>
      <c r="G239" s="198" t="s">
        <v>232</v>
      </c>
      <c r="H239" s="199">
        <v>25</v>
      </c>
      <c r="I239" s="200"/>
      <c r="J239" s="201">
        <f t="shared" si="30"/>
        <v>0</v>
      </c>
      <c r="K239" s="202"/>
      <c r="L239" s="203"/>
      <c r="M239" s="204" t="s">
        <v>1</v>
      </c>
      <c r="N239" s="205" t="s">
        <v>41</v>
      </c>
      <c r="O239" s="62"/>
      <c r="P239" s="167">
        <f t="shared" si="31"/>
        <v>0</v>
      </c>
      <c r="Q239" s="167">
        <v>0</v>
      </c>
      <c r="R239" s="167">
        <f t="shared" si="32"/>
        <v>0</v>
      </c>
      <c r="S239" s="167">
        <v>0</v>
      </c>
      <c r="T239" s="168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189</v>
      </c>
      <c r="AT239" s="169" t="s">
        <v>186</v>
      </c>
      <c r="AU239" s="169" t="s">
        <v>88</v>
      </c>
      <c r="AY239" s="18" t="s">
        <v>173</v>
      </c>
      <c r="BE239" s="170">
        <f t="shared" si="34"/>
        <v>0</v>
      </c>
      <c r="BF239" s="170">
        <f t="shared" si="35"/>
        <v>0</v>
      </c>
      <c r="BG239" s="170">
        <f t="shared" si="36"/>
        <v>0</v>
      </c>
      <c r="BH239" s="170">
        <f t="shared" si="37"/>
        <v>0</v>
      </c>
      <c r="BI239" s="170">
        <f t="shared" si="38"/>
        <v>0</v>
      </c>
      <c r="BJ239" s="18" t="s">
        <v>88</v>
      </c>
      <c r="BK239" s="170">
        <f t="shared" si="39"/>
        <v>0</v>
      </c>
      <c r="BL239" s="18" t="s">
        <v>180</v>
      </c>
      <c r="BM239" s="169" t="s">
        <v>3687</v>
      </c>
    </row>
    <row r="240" spans="1:65" s="2" customFormat="1" ht="37.9" customHeight="1">
      <c r="A240" s="33"/>
      <c r="B240" s="156"/>
      <c r="C240" s="195" t="s">
        <v>1224</v>
      </c>
      <c r="D240" s="195" t="s">
        <v>186</v>
      </c>
      <c r="E240" s="196" t="s">
        <v>3688</v>
      </c>
      <c r="F240" s="197" t="s">
        <v>3689</v>
      </c>
      <c r="G240" s="198" t="s">
        <v>232</v>
      </c>
      <c r="H240" s="199">
        <v>5</v>
      </c>
      <c r="I240" s="200"/>
      <c r="J240" s="201">
        <f t="shared" si="30"/>
        <v>0</v>
      </c>
      <c r="K240" s="202"/>
      <c r="L240" s="203"/>
      <c r="M240" s="204" t="s">
        <v>1</v>
      </c>
      <c r="N240" s="205" t="s">
        <v>41</v>
      </c>
      <c r="O240" s="62"/>
      <c r="P240" s="167">
        <f t="shared" si="31"/>
        <v>0</v>
      </c>
      <c r="Q240" s="167">
        <v>0</v>
      </c>
      <c r="R240" s="167">
        <f t="shared" si="32"/>
        <v>0</v>
      </c>
      <c r="S240" s="167">
        <v>0</v>
      </c>
      <c r="T240" s="168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189</v>
      </c>
      <c r="AT240" s="169" t="s">
        <v>186</v>
      </c>
      <c r="AU240" s="169" t="s">
        <v>88</v>
      </c>
      <c r="AY240" s="18" t="s">
        <v>173</v>
      </c>
      <c r="BE240" s="170">
        <f t="shared" si="34"/>
        <v>0</v>
      </c>
      <c r="BF240" s="170">
        <f t="shared" si="35"/>
        <v>0</v>
      </c>
      <c r="BG240" s="170">
        <f t="shared" si="36"/>
        <v>0</v>
      </c>
      <c r="BH240" s="170">
        <f t="shared" si="37"/>
        <v>0</v>
      </c>
      <c r="BI240" s="170">
        <f t="shared" si="38"/>
        <v>0</v>
      </c>
      <c r="BJ240" s="18" t="s">
        <v>88</v>
      </c>
      <c r="BK240" s="170">
        <f t="shared" si="39"/>
        <v>0</v>
      </c>
      <c r="BL240" s="18" t="s">
        <v>180</v>
      </c>
      <c r="BM240" s="169" t="s">
        <v>3690</v>
      </c>
    </row>
    <row r="241" spans="1:65" s="2" customFormat="1" ht="37.9" customHeight="1">
      <c r="A241" s="33"/>
      <c r="B241" s="156"/>
      <c r="C241" s="195" t="s">
        <v>1228</v>
      </c>
      <c r="D241" s="195" t="s">
        <v>186</v>
      </c>
      <c r="E241" s="196" t="s">
        <v>3691</v>
      </c>
      <c r="F241" s="197" t="s">
        <v>3692</v>
      </c>
      <c r="G241" s="198" t="s">
        <v>232</v>
      </c>
      <c r="H241" s="199">
        <v>50</v>
      </c>
      <c r="I241" s="200"/>
      <c r="J241" s="201">
        <f t="shared" ref="J241:J272" si="40">ROUND(I241*H241,2)</f>
        <v>0</v>
      </c>
      <c r="K241" s="202"/>
      <c r="L241" s="203"/>
      <c r="M241" s="204" t="s">
        <v>1</v>
      </c>
      <c r="N241" s="205" t="s">
        <v>41</v>
      </c>
      <c r="O241" s="62"/>
      <c r="P241" s="167">
        <f t="shared" ref="P241:P272" si="41">O241*H241</f>
        <v>0</v>
      </c>
      <c r="Q241" s="167">
        <v>0</v>
      </c>
      <c r="R241" s="167">
        <f t="shared" ref="R241:R272" si="42">Q241*H241</f>
        <v>0</v>
      </c>
      <c r="S241" s="167">
        <v>0</v>
      </c>
      <c r="T241" s="168">
        <f t="shared" ref="T241:T272" si="43"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189</v>
      </c>
      <c r="AT241" s="169" t="s">
        <v>186</v>
      </c>
      <c r="AU241" s="169" t="s">
        <v>88</v>
      </c>
      <c r="AY241" s="18" t="s">
        <v>173</v>
      </c>
      <c r="BE241" s="170">
        <f t="shared" ref="BE241:BE264" si="44">IF(N241="základná",J241,0)</f>
        <v>0</v>
      </c>
      <c r="BF241" s="170">
        <f t="shared" ref="BF241:BF264" si="45">IF(N241="znížená",J241,0)</f>
        <v>0</v>
      </c>
      <c r="BG241" s="170">
        <f t="shared" ref="BG241:BG264" si="46">IF(N241="zákl. prenesená",J241,0)</f>
        <v>0</v>
      </c>
      <c r="BH241" s="170">
        <f t="shared" ref="BH241:BH264" si="47">IF(N241="zníž. prenesená",J241,0)</f>
        <v>0</v>
      </c>
      <c r="BI241" s="170">
        <f t="shared" ref="BI241:BI264" si="48">IF(N241="nulová",J241,0)</f>
        <v>0</v>
      </c>
      <c r="BJ241" s="18" t="s">
        <v>88</v>
      </c>
      <c r="BK241" s="170">
        <f t="shared" ref="BK241:BK264" si="49">ROUND(I241*H241,2)</f>
        <v>0</v>
      </c>
      <c r="BL241" s="18" t="s">
        <v>180</v>
      </c>
      <c r="BM241" s="169" t="s">
        <v>3693</v>
      </c>
    </row>
    <row r="242" spans="1:65" s="2" customFormat="1" ht="49.15" customHeight="1">
      <c r="A242" s="33"/>
      <c r="B242" s="156"/>
      <c r="C242" s="195" t="s">
        <v>1233</v>
      </c>
      <c r="D242" s="195" t="s">
        <v>186</v>
      </c>
      <c r="E242" s="196" t="s">
        <v>3694</v>
      </c>
      <c r="F242" s="197" t="s">
        <v>3695</v>
      </c>
      <c r="G242" s="198" t="s">
        <v>3363</v>
      </c>
      <c r="H242" s="199">
        <v>45</v>
      </c>
      <c r="I242" s="200"/>
      <c r="J242" s="201">
        <f t="shared" si="40"/>
        <v>0</v>
      </c>
      <c r="K242" s="202"/>
      <c r="L242" s="203"/>
      <c r="M242" s="204" t="s">
        <v>1</v>
      </c>
      <c r="N242" s="205" t="s">
        <v>41</v>
      </c>
      <c r="O242" s="62"/>
      <c r="P242" s="167">
        <f t="shared" si="41"/>
        <v>0</v>
      </c>
      <c r="Q242" s="167">
        <v>0</v>
      </c>
      <c r="R242" s="167">
        <f t="shared" si="42"/>
        <v>0</v>
      </c>
      <c r="S242" s="167">
        <v>0</v>
      </c>
      <c r="T242" s="168">
        <f t="shared" si="4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189</v>
      </c>
      <c r="AT242" s="169" t="s">
        <v>186</v>
      </c>
      <c r="AU242" s="169" t="s">
        <v>88</v>
      </c>
      <c r="AY242" s="18" t="s">
        <v>173</v>
      </c>
      <c r="BE242" s="170">
        <f t="shared" si="44"/>
        <v>0</v>
      </c>
      <c r="BF242" s="170">
        <f t="shared" si="45"/>
        <v>0</v>
      </c>
      <c r="BG242" s="170">
        <f t="shared" si="46"/>
        <v>0</v>
      </c>
      <c r="BH242" s="170">
        <f t="shared" si="47"/>
        <v>0</v>
      </c>
      <c r="BI242" s="170">
        <f t="shared" si="48"/>
        <v>0</v>
      </c>
      <c r="BJ242" s="18" t="s">
        <v>88</v>
      </c>
      <c r="BK242" s="170">
        <f t="shared" si="49"/>
        <v>0</v>
      </c>
      <c r="BL242" s="18" t="s">
        <v>180</v>
      </c>
      <c r="BM242" s="169" t="s">
        <v>3696</v>
      </c>
    </row>
    <row r="243" spans="1:65" s="2" customFormat="1" ht="49.15" customHeight="1">
      <c r="A243" s="33"/>
      <c r="B243" s="156"/>
      <c r="C243" s="195" t="s">
        <v>1238</v>
      </c>
      <c r="D243" s="195" t="s">
        <v>186</v>
      </c>
      <c r="E243" s="196" t="s">
        <v>3697</v>
      </c>
      <c r="F243" s="197" t="s">
        <v>3698</v>
      </c>
      <c r="G243" s="198" t="s">
        <v>3363</v>
      </c>
      <c r="H243" s="199">
        <v>75</v>
      </c>
      <c r="I243" s="200"/>
      <c r="J243" s="201">
        <f t="shared" si="40"/>
        <v>0</v>
      </c>
      <c r="K243" s="202"/>
      <c r="L243" s="203"/>
      <c r="M243" s="204" t="s">
        <v>1</v>
      </c>
      <c r="N243" s="205" t="s">
        <v>41</v>
      </c>
      <c r="O243" s="62"/>
      <c r="P243" s="167">
        <f t="shared" si="41"/>
        <v>0</v>
      </c>
      <c r="Q243" s="167">
        <v>0</v>
      </c>
      <c r="R243" s="167">
        <f t="shared" si="42"/>
        <v>0</v>
      </c>
      <c r="S243" s="167">
        <v>0</v>
      </c>
      <c r="T243" s="168">
        <f t="shared" si="4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189</v>
      </c>
      <c r="AT243" s="169" t="s">
        <v>186</v>
      </c>
      <c r="AU243" s="169" t="s">
        <v>88</v>
      </c>
      <c r="AY243" s="18" t="s">
        <v>173</v>
      </c>
      <c r="BE243" s="170">
        <f t="shared" si="44"/>
        <v>0</v>
      </c>
      <c r="BF243" s="170">
        <f t="shared" si="45"/>
        <v>0</v>
      </c>
      <c r="BG243" s="170">
        <f t="shared" si="46"/>
        <v>0</v>
      </c>
      <c r="BH243" s="170">
        <f t="shared" si="47"/>
        <v>0</v>
      </c>
      <c r="BI243" s="170">
        <f t="shared" si="48"/>
        <v>0</v>
      </c>
      <c r="BJ243" s="18" t="s">
        <v>88</v>
      </c>
      <c r="BK243" s="170">
        <f t="shared" si="49"/>
        <v>0</v>
      </c>
      <c r="BL243" s="18" t="s">
        <v>180</v>
      </c>
      <c r="BM243" s="169" t="s">
        <v>3699</v>
      </c>
    </row>
    <row r="244" spans="1:65" s="2" customFormat="1" ht="49.15" customHeight="1">
      <c r="A244" s="33"/>
      <c r="B244" s="156"/>
      <c r="C244" s="195" t="s">
        <v>1242</v>
      </c>
      <c r="D244" s="195" t="s">
        <v>186</v>
      </c>
      <c r="E244" s="196" t="s">
        <v>3700</v>
      </c>
      <c r="F244" s="197" t="s">
        <v>3701</v>
      </c>
      <c r="G244" s="198" t="s">
        <v>3363</v>
      </c>
      <c r="H244" s="199">
        <v>5</v>
      </c>
      <c r="I244" s="200"/>
      <c r="J244" s="201">
        <f t="shared" si="40"/>
        <v>0</v>
      </c>
      <c r="K244" s="202"/>
      <c r="L244" s="203"/>
      <c r="M244" s="204" t="s">
        <v>1</v>
      </c>
      <c r="N244" s="205" t="s">
        <v>41</v>
      </c>
      <c r="O244" s="62"/>
      <c r="P244" s="167">
        <f t="shared" si="41"/>
        <v>0</v>
      </c>
      <c r="Q244" s="167">
        <v>0</v>
      </c>
      <c r="R244" s="167">
        <f t="shared" si="42"/>
        <v>0</v>
      </c>
      <c r="S244" s="167">
        <v>0</v>
      </c>
      <c r="T244" s="168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189</v>
      </c>
      <c r="AT244" s="169" t="s">
        <v>186</v>
      </c>
      <c r="AU244" s="169" t="s">
        <v>88</v>
      </c>
      <c r="AY244" s="18" t="s">
        <v>173</v>
      </c>
      <c r="BE244" s="170">
        <f t="shared" si="44"/>
        <v>0</v>
      </c>
      <c r="BF244" s="170">
        <f t="shared" si="45"/>
        <v>0</v>
      </c>
      <c r="BG244" s="170">
        <f t="shared" si="46"/>
        <v>0</v>
      </c>
      <c r="BH244" s="170">
        <f t="shared" si="47"/>
        <v>0</v>
      </c>
      <c r="BI244" s="170">
        <f t="shared" si="48"/>
        <v>0</v>
      </c>
      <c r="BJ244" s="18" t="s">
        <v>88</v>
      </c>
      <c r="BK244" s="170">
        <f t="shared" si="49"/>
        <v>0</v>
      </c>
      <c r="BL244" s="18" t="s">
        <v>180</v>
      </c>
      <c r="BM244" s="169" t="s">
        <v>3702</v>
      </c>
    </row>
    <row r="245" spans="1:65" s="2" customFormat="1" ht="44.25" customHeight="1">
      <c r="A245" s="33"/>
      <c r="B245" s="156"/>
      <c r="C245" s="195" t="s">
        <v>1246</v>
      </c>
      <c r="D245" s="195" t="s">
        <v>186</v>
      </c>
      <c r="E245" s="196" t="s">
        <v>3703</v>
      </c>
      <c r="F245" s="197" t="s">
        <v>3704</v>
      </c>
      <c r="G245" s="198" t="s">
        <v>232</v>
      </c>
      <c r="H245" s="199">
        <v>155</v>
      </c>
      <c r="I245" s="200"/>
      <c r="J245" s="201">
        <f t="shared" si="40"/>
        <v>0</v>
      </c>
      <c r="K245" s="202"/>
      <c r="L245" s="203"/>
      <c r="M245" s="204" t="s">
        <v>1</v>
      </c>
      <c r="N245" s="205" t="s">
        <v>41</v>
      </c>
      <c r="O245" s="62"/>
      <c r="P245" s="167">
        <f t="shared" si="41"/>
        <v>0</v>
      </c>
      <c r="Q245" s="167">
        <v>0</v>
      </c>
      <c r="R245" s="167">
        <f t="shared" si="42"/>
        <v>0</v>
      </c>
      <c r="S245" s="167">
        <v>0</v>
      </c>
      <c r="T245" s="168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189</v>
      </c>
      <c r="AT245" s="169" t="s">
        <v>186</v>
      </c>
      <c r="AU245" s="169" t="s">
        <v>88</v>
      </c>
      <c r="AY245" s="18" t="s">
        <v>173</v>
      </c>
      <c r="BE245" s="170">
        <f t="shared" si="44"/>
        <v>0</v>
      </c>
      <c r="BF245" s="170">
        <f t="shared" si="45"/>
        <v>0</v>
      </c>
      <c r="BG245" s="170">
        <f t="shared" si="46"/>
        <v>0</v>
      </c>
      <c r="BH245" s="170">
        <f t="shared" si="47"/>
        <v>0</v>
      </c>
      <c r="BI245" s="170">
        <f t="shared" si="48"/>
        <v>0</v>
      </c>
      <c r="BJ245" s="18" t="s">
        <v>88</v>
      </c>
      <c r="BK245" s="170">
        <f t="shared" si="49"/>
        <v>0</v>
      </c>
      <c r="BL245" s="18" t="s">
        <v>180</v>
      </c>
      <c r="BM245" s="169" t="s">
        <v>3705</v>
      </c>
    </row>
    <row r="246" spans="1:65" s="2" customFormat="1" ht="44.25" customHeight="1">
      <c r="A246" s="33"/>
      <c r="B246" s="156"/>
      <c r="C246" s="195" t="s">
        <v>1251</v>
      </c>
      <c r="D246" s="195" t="s">
        <v>186</v>
      </c>
      <c r="E246" s="196" t="s">
        <v>3706</v>
      </c>
      <c r="F246" s="197" t="s">
        <v>3707</v>
      </c>
      <c r="G246" s="198" t="s">
        <v>232</v>
      </c>
      <c r="H246" s="199">
        <v>35</v>
      </c>
      <c r="I246" s="200"/>
      <c r="J246" s="201">
        <f t="shared" si="40"/>
        <v>0</v>
      </c>
      <c r="K246" s="202"/>
      <c r="L246" s="203"/>
      <c r="M246" s="204" t="s">
        <v>1</v>
      </c>
      <c r="N246" s="205" t="s">
        <v>41</v>
      </c>
      <c r="O246" s="62"/>
      <c r="P246" s="167">
        <f t="shared" si="41"/>
        <v>0</v>
      </c>
      <c r="Q246" s="167">
        <v>0</v>
      </c>
      <c r="R246" s="167">
        <f t="shared" si="42"/>
        <v>0</v>
      </c>
      <c r="S246" s="167">
        <v>0</v>
      </c>
      <c r="T246" s="168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189</v>
      </c>
      <c r="AT246" s="169" t="s">
        <v>186</v>
      </c>
      <c r="AU246" s="169" t="s">
        <v>88</v>
      </c>
      <c r="AY246" s="18" t="s">
        <v>173</v>
      </c>
      <c r="BE246" s="170">
        <f t="shared" si="44"/>
        <v>0</v>
      </c>
      <c r="BF246" s="170">
        <f t="shared" si="45"/>
        <v>0</v>
      </c>
      <c r="BG246" s="170">
        <f t="shared" si="46"/>
        <v>0</v>
      </c>
      <c r="BH246" s="170">
        <f t="shared" si="47"/>
        <v>0</v>
      </c>
      <c r="BI246" s="170">
        <f t="shared" si="48"/>
        <v>0</v>
      </c>
      <c r="BJ246" s="18" t="s">
        <v>88</v>
      </c>
      <c r="BK246" s="170">
        <f t="shared" si="49"/>
        <v>0</v>
      </c>
      <c r="BL246" s="18" t="s">
        <v>180</v>
      </c>
      <c r="BM246" s="169" t="s">
        <v>3708</v>
      </c>
    </row>
    <row r="247" spans="1:65" s="2" customFormat="1" ht="44.25" customHeight="1">
      <c r="A247" s="33"/>
      <c r="B247" s="156"/>
      <c r="C247" s="195" t="s">
        <v>1255</v>
      </c>
      <c r="D247" s="195" t="s">
        <v>186</v>
      </c>
      <c r="E247" s="196" t="s">
        <v>3709</v>
      </c>
      <c r="F247" s="197" t="s">
        <v>3710</v>
      </c>
      <c r="G247" s="198" t="s">
        <v>3363</v>
      </c>
      <c r="H247" s="199">
        <v>155</v>
      </c>
      <c r="I247" s="200"/>
      <c r="J247" s="201">
        <f t="shared" si="40"/>
        <v>0</v>
      </c>
      <c r="K247" s="202"/>
      <c r="L247" s="203"/>
      <c r="M247" s="204" t="s">
        <v>1</v>
      </c>
      <c r="N247" s="205" t="s">
        <v>41</v>
      </c>
      <c r="O247" s="62"/>
      <c r="P247" s="167">
        <f t="shared" si="41"/>
        <v>0</v>
      </c>
      <c r="Q247" s="167">
        <v>0</v>
      </c>
      <c r="R247" s="167">
        <f t="shared" si="42"/>
        <v>0</v>
      </c>
      <c r="S247" s="167">
        <v>0</v>
      </c>
      <c r="T247" s="168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189</v>
      </c>
      <c r="AT247" s="169" t="s">
        <v>186</v>
      </c>
      <c r="AU247" s="169" t="s">
        <v>88</v>
      </c>
      <c r="AY247" s="18" t="s">
        <v>173</v>
      </c>
      <c r="BE247" s="170">
        <f t="shared" si="44"/>
        <v>0</v>
      </c>
      <c r="BF247" s="170">
        <f t="shared" si="45"/>
        <v>0</v>
      </c>
      <c r="BG247" s="170">
        <f t="shared" si="46"/>
        <v>0</v>
      </c>
      <c r="BH247" s="170">
        <f t="shared" si="47"/>
        <v>0</v>
      </c>
      <c r="BI247" s="170">
        <f t="shared" si="48"/>
        <v>0</v>
      </c>
      <c r="BJ247" s="18" t="s">
        <v>88</v>
      </c>
      <c r="BK247" s="170">
        <f t="shared" si="49"/>
        <v>0</v>
      </c>
      <c r="BL247" s="18" t="s">
        <v>180</v>
      </c>
      <c r="BM247" s="169" t="s">
        <v>3711</v>
      </c>
    </row>
    <row r="248" spans="1:65" s="2" customFormat="1" ht="44.25" customHeight="1">
      <c r="A248" s="33"/>
      <c r="B248" s="156"/>
      <c r="C248" s="195" t="s">
        <v>1259</v>
      </c>
      <c r="D248" s="195" t="s">
        <v>186</v>
      </c>
      <c r="E248" s="196" t="s">
        <v>3712</v>
      </c>
      <c r="F248" s="197" t="s">
        <v>3713</v>
      </c>
      <c r="G248" s="198" t="s">
        <v>3363</v>
      </c>
      <c r="H248" s="199">
        <v>35</v>
      </c>
      <c r="I248" s="200"/>
      <c r="J248" s="201">
        <f t="shared" si="40"/>
        <v>0</v>
      </c>
      <c r="K248" s="202"/>
      <c r="L248" s="203"/>
      <c r="M248" s="204" t="s">
        <v>1</v>
      </c>
      <c r="N248" s="205" t="s">
        <v>41</v>
      </c>
      <c r="O248" s="62"/>
      <c r="P248" s="167">
        <f t="shared" si="41"/>
        <v>0</v>
      </c>
      <c r="Q248" s="167">
        <v>0</v>
      </c>
      <c r="R248" s="167">
        <f t="shared" si="42"/>
        <v>0</v>
      </c>
      <c r="S248" s="167">
        <v>0</v>
      </c>
      <c r="T248" s="168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189</v>
      </c>
      <c r="AT248" s="169" t="s">
        <v>186</v>
      </c>
      <c r="AU248" s="169" t="s">
        <v>88</v>
      </c>
      <c r="AY248" s="18" t="s">
        <v>173</v>
      </c>
      <c r="BE248" s="170">
        <f t="shared" si="44"/>
        <v>0</v>
      </c>
      <c r="BF248" s="170">
        <f t="shared" si="45"/>
        <v>0</v>
      </c>
      <c r="BG248" s="170">
        <f t="shared" si="46"/>
        <v>0</v>
      </c>
      <c r="BH248" s="170">
        <f t="shared" si="47"/>
        <v>0</v>
      </c>
      <c r="BI248" s="170">
        <f t="shared" si="48"/>
        <v>0</v>
      </c>
      <c r="BJ248" s="18" t="s">
        <v>88</v>
      </c>
      <c r="BK248" s="170">
        <f t="shared" si="49"/>
        <v>0</v>
      </c>
      <c r="BL248" s="18" t="s">
        <v>180</v>
      </c>
      <c r="BM248" s="169" t="s">
        <v>3714</v>
      </c>
    </row>
    <row r="249" spans="1:65" s="2" customFormat="1" ht="16.5" customHeight="1">
      <c r="A249" s="33"/>
      <c r="B249" s="156"/>
      <c r="C249" s="195" t="s">
        <v>1265</v>
      </c>
      <c r="D249" s="195" t="s">
        <v>186</v>
      </c>
      <c r="E249" s="196" t="s">
        <v>3715</v>
      </c>
      <c r="F249" s="197" t="s">
        <v>3716</v>
      </c>
      <c r="G249" s="198" t="s">
        <v>3363</v>
      </c>
      <c r="H249" s="199">
        <v>1</v>
      </c>
      <c r="I249" s="200"/>
      <c r="J249" s="201">
        <f t="shared" si="40"/>
        <v>0</v>
      </c>
      <c r="K249" s="202"/>
      <c r="L249" s="203"/>
      <c r="M249" s="204" t="s">
        <v>1</v>
      </c>
      <c r="N249" s="205" t="s">
        <v>41</v>
      </c>
      <c r="O249" s="62"/>
      <c r="P249" s="167">
        <f t="shared" si="41"/>
        <v>0</v>
      </c>
      <c r="Q249" s="167">
        <v>0</v>
      </c>
      <c r="R249" s="167">
        <f t="shared" si="42"/>
        <v>0</v>
      </c>
      <c r="S249" s="167">
        <v>0</v>
      </c>
      <c r="T249" s="168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189</v>
      </c>
      <c r="AT249" s="169" t="s">
        <v>186</v>
      </c>
      <c r="AU249" s="169" t="s">
        <v>88</v>
      </c>
      <c r="AY249" s="18" t="s">
        <v>173</v>
      </c>
      <c r="BE249" s="170">
        <f t="shared" si="44"/>
        <v>0</v>
      </c>
      <c r="BF249" s="170">
        <f t="shared" si="45"/>
        <v>0</v>
      </c>
      <c r="BG249" s="170">
        <f t="shared" si="46"/>
        <v>0</v>
      </c>
      <c r="BH249" s="170">
        <f t="shared" si="47"/>
        <v>0</v>
      </c>
      <c r="BI249" s="170">
        <f t="shared" si="48"/>
        <v>0</v>
      </c>
      <c r="BJ249" s="18" t="s">
        <v>88</v>
      </c>
      <c r="BK249" s="170">
        <f t="shared" si="49"/>
        <v>0</v>
      </c>
      <c r="BL249" s="18" t="s">
        <v>180</v>
      </c>
      <c r="BM249" s="169" t="s">
        <v>3717</v>
      </c>
    </row>
    <row r="250" spans="1:65" s="2" customFormat="1" ht="24.2" customHeight="1">
      <c r="A250" s="33"/>
      <c r="B250" s="156"/>
      <c r="C250" s="195" t="s">
        <v>1270</v>
      </c>
      <c r="D250" s="195" t="s">
        <v>186</v>
      </c>
      <c r="E250" s="196" t="s">
        <v>3718</v>
      </c>
      <c r="F250" s="197" t="s">
        <v>3719</v>
      </c>
      <c r="G250" s="198" t="s">
        <v>3363</v>
      </c>
      <c r="H250" s="199">
        <v>1</v>
      </c>
      <c r="I250" s="200"/>
      <c r="J250" s="201">
        <f t="shared" si="40"/>
        <v>0</v>
      </c>
      <c r="K250" s="202"/>
      <c r="L250" s="203"/>
      <c r="M250" s="204" t="s">
        <v>1</v>
      </c>
      <c r="N250" s="205" t="s">
        <v>41</v>
      </c>
      <c r="O250" s="62"/>
      <c r="P250" s="167">
        <f t="shared" si="41"/>
        <v>0</v>
      </c>
      <c r="Q250" s="167">
        <v>0</v>
      </c>
      <c r="R250" s="167">
        <f t="shared" si="42"/>
        <v>0</v>
      </c>
      <c r="S250" s="167">
        <v>0</v>
      </c>
      <c r="T250" s="168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189</v>
      </c>
      <c r="AT250" s="169" t="s">
        <v>186</v>
      </c>
      <c r="AU250" s="169" t="s">
        <v>88</v>
      </c>
      <c r="AY250" s="18" t="s">
        <v>173</v>
      </c>
      <c r="BE250" s="170">
        <f t="shared" si="44"/>
        <v>0</v>
      </c>
      <c r="BF250" s="170">
        <f t="shared" si="45"/>
        <v>0</v>
      </c>
      <c r="BG250" s="170">
        <f t="shared" si="46"/>
        <v>0</v>
      </c>
      <c r="BH250" s="170">
        <f t="shared" si="47"/>
        <v>0</v>
      </c>
      <c r="BI250" s="170">
        <f t="shared" si="48"/>
        <v>0</v>
      </c>
      <c r="BJ250" s="18" t="s">
        <v>88</v>
      </c>
      <c r="BK250" s="170">
        <f t="shared" si="49"/>
        <v>0</v>
      </c>
      <c r="BL250" s="18" t="s">
        <v>180</v>
      </c>
      <c r="BM250" s="169" t="s">
        <v>3720</v>
      </c>
    </row>
    <row r="251" spans="1:65" s="2" customFormat="1" ht="24.2" customHeight="1">
      <c r="A251" s="33"/>
      <c r="B251" s="156"/>
      <c r="C251" s="195" t="s">
        <v>1277</v>
      </c>
      <c r="D251" s="195" t="s">
        <v>186</v>
      </c>
      <c r="E251" s="196" t="s">
        <v>3721</v>
      </c>
      <c r="F251" s="197" t="s">
        <v>3722</v>
      </c>
      <c r="G251" s="198" t="s">
        <v>3363</v>
      </c>
      <c r="H251" s="199">
        <v>0</v>
      </c>
      <c r="I251" s="200"/>
      <c r="J251" s="201">
        <f t="shared" si="40"/>
        <v>0</v>
      </c>
      <c r="K251" s="202"/>
      <c r="L251" s="203"/>
      <c r="M251" s="204" t="s">
        <v>1</v>
      </c>
      <c r="N251" s="205" t="s">
        <v>41</v>
      </c>
      <c r="O251" s="62"/>
      <c r="P251" s="167">
        <f t="shared" si="41"/>
        <v>0</v>
      </c>
      <c r="Q251" s="167">
        <v>0</v>
      </c>
      <c r="R251" s="167">
        <f t="shared" si="42"/>
        <v>0</v>
      </c>
      <c r="S251" s="167">
        <v>0</v>
      </c>
      <c r="T251" s="168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189</v>
      </c>
      <c r="AT251" s="169" t="s">
        <v>186</v>
      </c>
      <c r="AU251" s="169" t="s">
        <v>88</v>
      </c>
      <c r="AY251" s="18" t="s">
        <v>173</v>
      </c>
      <c r="BE251" s="170">
        <f t="shared" si="44"/>
        <v>0</v>
      </c>
      <c r="BF251" s="170">
        <f t="shared" si="45"/>
        <v>0</v>
      </c>
      <c r="BG251" s="170">
        <f t="shared" si="46"/>
        <v>0</v>
      </c>
      <c r="BH251" s="170">
        <f t="shared" si="47"/>
        <v>0</v>
      </c>
      <c r="BI251" s="170">
        <f t="shared" si="48"/>
        <v>0</v>
      </c>
      <c r="BJ251" s="18" t="s">
        <v>88</v>
      </c>
      <c r="BK251" s="170">
        <f t="shared" si="49"/>
        <v>0</v>
      </c>
      <c r="BL251" s="18" t="s">
        <v>180</v>
      </c>
      <c r="BM251" s="169" t="s">
        <v>3723</v>
      </c>
    </row>
    <row r="252" spans="1:65" s="2" customFormat="1" ht="16.5" customHeight="1">
      <c r="A252" s="33"/>
      <c r="B252" s="156"/>
      <c r="C252" s="195" t="s">
        <v>1282</v>
      </c>
      <c r="D252" s="195" t="s">
        <v>186</v>
      </c>
      <c r="E252" s="196" t="s">
        <v>3724</v>
      </c>
      <c r="F252" s="197" t="s">
        <v>3725</v>
      </c>
      <c r="G252" s="198" t="s">
        <v>232</v>
      </c>
      <c r="H252" s="199">
        <v>25</v>
      </c>
      <c r="I252" s="200"/>
      <c r="J252" s="201">
        <f t="shared" si="40"/>
        <v>0</v>
      </c>
      <c r="K252" s="202"/>
      <c r="L252" s="203"/>
      <c r="M252" s="204" t="s">
        <v>1</v>
      </c>
      <c r="N252" s="205" t="s">
        <v>41</v>
      </c>
      <c r="O252" s="62"/>
      <c r="P252" s="167">
        <f t="shared" si="41"/>
        <v>0</v>
      </c>
      <c r="Q252" s="167">
        <v>0</v>
      </c>
      <c r="R252" s="167">
        <f t="shared" si="42"/>
        <v>0</v>
      </c>
      <c r="S252" s="167">
        <v>0</v>
      </c>
      <c r="T252" s="168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189</v>
      </c>
      <c r="AT252" s="169" t="s">
        <v>186</v>
      </c>
      <c r="AU252" s="169" t="s">
        <v>88</v>
      </c>
      <c r="AY252" s="18" t="s">
        <v>173</v>
      </c>
      <c r="BE252" s="170">
        <f t="shared" si="44"/>
        <v>0</v>
      </c>
      <c r="BF252" s="170">
        <f t="shared" si="45"/>
        <v>0</v>
      </c>
      <c r="BG252" s="170">
        <f t="shared" si="46"/>
        <v>0</v>
      </c>
      <c r="BH252" s="170">
        <f t="shared" si="47"/>
        <v>0</v>
      </c>
      <c r="BI252" s="170">
        <f t="shared" si="48"/>
        <v>0</v>
      </c>
      <c r="BJ252" s="18" t="s">
        <v>88</v>
      </c>
      <c r="BK252" s="170">
        <f t="shared" si="49"/>
        <v>0</v>
      </c>
      <c r="BL252" s="18" t="s">
        <v>180</v>
      </c>
      <c r="BM252" s="169" t="s">
        <v>3726</v>
      </c>
    </row>
    <row r="253" spans="1:65" s="2" customFormat="1" ht="16.5" customHeight="1">
      <c r="A253" s="33"/>
      <c r="B253" s="156"/>
      <c r="C253" s="195" t="s">
        <v>1286</v>
      </c>
      <c r="D253" s="195" t="s">
        <v>186</v>
      </c>
      <c r="E253" s="196" t="s">
        <v>3727</v>
      </c>
      <c r="F253" s="197" t="s">
        <v>3728</v>
      </c>
      <c r="G253" s="198" t="s">
        <v>232</v>
      </c>
      <c r="H253" s="199">
        <v>80</v>
      </c>
      <c r="I253" s="200"/>
      <c r="J253" s="201">
        <f t="shared" si="40"/>
        <v>0</v>
      </c>
      <c r="K253" s="202"/>
      <c r="L253" s="203"/>
      <c r="M253" s="204" t="s">
        <v>1</v>
      </c>
      <c r="N253" s="205" t="s">
        <v>41</v>
      </c>
      <c r="O253" s="62"/>
      <c r="P253" s="167">
        <f t="shared" si="41"/>
        <v>0</v>
      </c>
      <c r="Q253" s="167">
        <v>0</v>
      </c>
      <c r="R253" s="167">
        <f t="shared" si="42"/>
        <v>0</v>
      </c>
      <c r="S253" s="167">
        <v>0</v>
      </c>
      <c r="T253" s="168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189</v>
      </c>
      <c r="AT253" s="169" t="s">
        <v>186</v>
      </c>
      <c r="AU253" s="169" t="s">
        <v>88</v>
      </c>
      <c r="AY253" s="18" t="s">
        <v>173</v>
      </c>
      <c r="BE253" s="170">
        <f t="shared" si="44"/>
        <v>0</v>
      </c>
      <c r="BF253" s="170">
        <f t="shared" si="45"/>
        <v>0</v>
      </c>
      <c r="BG253" s="170">
        <f t="shared" si="46"/>
        <v>0</v>
      </c>
      <c r="BH253" s="170">
        <f t="shared" si="47"/>
        <v>0</v>
      </c>
      <c r="BI253" s="170">
        <f t="shared" si="48"/>
        <v>0</v>
      </c>
      <c r="BJ253" s="18" t="s">
        <v>88</v>
      </c>
      <c r="BK253" s="170">
        <f t="shared" si="49"/>
        <v>0</v>
      </c>
      <c r="BL253" s="18" t="s">
        <v>180</v>
      </c>
      <c r="BM253" s="169" t="s">
        <v>3729</v>
      </c>
    </row>
    <row r="254" spans="1:65" s="2" customFormat="1" ht="16.5" customHeight="1">
      <c r="A254" s="33"/>
      <c r="B254" s="156"/>
      <c r="C254" s="195" t="s">
        <v>1290</v>
      </c>
      <c r="D254" s="195" t="s">
        <v>186</v>
      </c>
      <c r="E254" s="196" t="s">
        <v>3730</v>
      </c>
      <c r="F254" s="197" t="s">
        <v>3731</v>
      </c>
      <c r="G254" s="198" t="s">
        <v>3363</v>
      </c>
      <c r="H254" s="199">
        <v>15</v>
      </c>
      <c r="I254" s="200"/>
      <c r="J254" s="201">
        <f t="shared" si="40"/>
        <v>0</v>
      </c>
      <c r="K254" s="202"/>
      <c r="L254" s="203"/>
      <c r="M254" s="204" t="s">
        <v>1</v>
      </c>
      <c r="N254" s="205" t="s">
        <v>41</v>
      </c>
      <c r="O254" s="62"/>
      <c r="P254" s="167">
        <f t="shared" si="41"/>
        <v>0</v>
      </c>
      <c r="Q254" s="167">
        <v>0</v>
      </c>
      <c r="R254" s="167">
        <f t="shared" si="42"/>
        <v>0</v>
      </c>
      <c r="S254" s="167">
        <v>0</v>
      </c>
      <c r="T254" s="168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189</v>
      </c>
      <c r="AT254" s="169" t="s">
        <v>186</v>
      </c>
      <c r="AU254" s="169" t="s">
        <v>88</v>
      </c>
      <c r="AY254" s="18" t="s">
        <v>173</v>
      </c>
      <c r="BE254" s="170">
        <f t="shared" si="44"/>
        <v>0</v>
      </c>
      <c r="BF254" s="170">
        <f t="shared" si="45"/>
        <v>0</v>
      </c>
      <c r="BG254" s="170">
        <f t="shared" si="46"/>
        <v>0</v>
      </c>
      <c r="BH254" s="170">
        <f t="shared" si="47"/>
        <v>0</v>
      </c>
      <c r="BI254" s="170">
        <f t="shared" si="48"/>
        <v>0</v>
      </c>
      <c r="BJ254" s="18" t="s">
        <v>88</v>
      </c>
      <c r="BK254" s="170">
        <f t="shared" si="49"/>
        <v>0</v>
      </c>
      <c r="BL254" s="18" t="s">
        <v>180</v>
      </c>
      <c r="BM254" s="169" t="s">
        <v>3732</v>
      </c>
    </row>
    <row r="255" spans="1:65" s="2" customFormat="1" ht="16.5" customHeight="1">
      <c r="A255" s="33"/>
      <c r="B255" s="156"/>
      <c r="C255" s="195" t="s">
        <v>1294</v>
      </c>
      <c r="D255" s="195" t="s">
        <v>186</v>
      </c>
      <c r="E255" s="196" t="s">
        <v>3733</v>
      </c>
      <c r="F255" s="197" t="s">
        <v>3734</v>
      </c>
      <c r="G255" s="198" t="s">
        <v>3363</v>
      </c>
      <c r="H255" s="199">
        <v>13</v>
      </c>
      <c r="I255" s="200"/>
      <c r="J255" s="201">
        <f t="shared" si="40"/>
        <v>0</v>
      </c>
      <c r="K255" s="202"/>
      <c r="L255" s="203"/>
      <c r="M255" s="204" t="s">
        <v>1</v>
      </c>
      <c r="N255" s="205" t="s">
        <v>41</v>
      </c>
      <c r="O255" s="62"/>
      <c r="P255" s="167">
        <f t="shared" si="41"/>
        <v>0</v>
      </c>
      <c r="Q255" s="167">
        <v>0</v>
      </c>
      <c r="R255" s="167">
        <f t="shared" si="42"/>
        <v>0</v>
      </c>
      <c r="S255" s="167">
        <v>0</v>
      </c>
      <c r="T255" s="168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189</v>
      </c>
      <c r="AT255" s="169" t="s">
        <v>186</v>
      </c>
      <c r="AU255" s="169" t="s">
        <v>88</v>
      </c>
      <c r="AY255" s="18" t="s">
        <v>173</v>
      </c>
      <c r="BE255" s="170">
        <f t="shared" si="44"/>
        <v>0</v>
      </c>
      <c r="BF255" s="170">
        <f t="shared" si="45"/>
        <v>0</v>
      </c>
      <c r="BG255" s="170">
        <f t="shared" si="46"/>
        <v>0</v>
      </c>
      <c r="BH255" s="170">
        <f t="shared" si="47"/>
        <v>0</v>
      </c>
      <c r="BI255" s="170">
        <f t="shared" si="48"/>
        <v>0</v>
      </c>
      <c r="BJ255" s="18" t="s">
        <v>88</v>
      </c>
      <c r="BK255" s="170">
        <f t="shared" si="49"/>
        <v>0</v>
      </c>
      <c r="BL255" s="18" t="s">
        <v>180</v>
      </c>
      <c r="BM255" s="169" t="s">
        <v>3735</v>
      </c>
    </row>
    <row r="256" spans="1:65" s="2" customFormat="1" ht="16.5" customHeight="1">
      <c r="A256" s="33"/>
      <c r="B256" s="156"/>
      <c r="C256" s="195" t="s">
        <v>1298</v>
      </c>
      <c r="D256" s="195" t="s">
        <v>186</v>
      </c>
      <c r="E256" s="196" t="s">
        <v>3736</v>
      </c>
      <c r="F256" s="197" t="s">
        <v>3737</v>
      </c>
      <c r="G256" s="198" t="s">
        <v>3363</v>
      </c>
      <c r="H256" s="199">
        <v>3</v>
      </c>
      <c r="I256" s="200"/>
      <c r="J256" s="201">
        <f t="shared" si="40"/>
        <v>0</v>
      </c>
      <c r="K256" s="202"/>
      <c r="L256" s="203"/>
      <c r="M256" s="204" t="s">
        <v>1</v>
      </c>
      <c r="N256" s="205" t="s">
        <v>41</v>
      </c>
      <c r="O256" s="62"/>
      <c r="P256" s="167">
        <f t="shared" si="41"/>
        <v>0</v>
      </c>
      <c r="Q256" s="167">
        <v>0</v>
      </c>
      <c r="R256" s="167">
        <f t="shared" si="42"/>
        <v>0</v>
      </c>
      <c r="S256" s="167">
        <v>0</v>
      </c>
      <c r="T256" s="168">
        <f t="shared" si="4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189</v>
      </c>
      <c r="AT256" s="169" t="s">
        <v>186</v>
      </c>
      <c r="AU256" s="169" t="s">
        <v>88</v>
      </c>
      <c r="AY256" s="18" t="s">
        <v>173</v>
      </c>
      <c r="BE256" s="170">
        <f t="shared" si="44"/>
        <v>0</v>
      </c>
      <c r="BF256" s="170">
        <f t="shared" si="45"/>
        <v>0</v>
      </c>
      <c r="BG256" s="170">
        <f t="shared" si="46"/>
        <v>0</v>
      </c>
      <c r="BH256" s="170">
        <f t="shared" si="47"/>
        <v>0</v>
      </c>
      <c r="BI256" s="170">
        <f t="shared" si="48"/>
        <v>0</v>
      </c>
      <c r="BJ256" s="18" t="s">
        <v>88</v>
      </c>
      <c r="BK256" s="170">
        <f t="shared" si="49"/>
        <v>0</v>
      </c>
      <c r="BL256" s="18" t="s">
        <v>180</v>
      </c>
      <c r="BM256" s="169" t="s">
        <v>3738</v>
      </c>
    </row>
    <row r="257" spans="1:65" s="2" customFormat="1" ht="16.5" customHeight="1">
      <c r="A257" s="33"/>
      <c r="B257" s="156"/>
      <c r="C257" s="195" t="s">
        <v>1302</v>
      </c>
      <c r="D257" s="195" t="s">
        <v>186</v>
      </c>
      <c r="E257" s="196" t="s">
        <v>3739</v>
      </c>
      <c r="F257" s="197" t="s">
        <v>3740</v>
      </c>
      <c r="G257" s="198" t="s">
        <v>3363</v>
      </c>
      <c r="H257" s="199">
        <v>3</v>
      </c>
      <c r="I257" s="200"/>
      <c r="J257" s="201">
        <f t="shared" si="40"/>
        <v>0</v>
      </c>
      <c r="K257" s="202"/>
      <c r="L257" s="203"/>
      <c r="M257" s="204" t="s">
        <v>1</v>
      </c>
      <c r="N257" s="205" t="s">
        <v>41</v>
      </c>
      <c r="O257" s="62"/>
      <c r="P257" s="167">
        <f t="shared" si="41"/>
        <v>0</v>
      </c>
      <c r="Q257" s="167">
        <v>0</v>
      </c>
      <c r="R257" s="167">
        <f t="shared" si="42"/>
        <v>0</v>
      </c>
      <c r="S257" s="167">
        <v>0</v>
      </c>
      <c r="T257" s="168">
        <f t="shared" si="4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189</v>
      </c>
      <c r="AT257" s="169" t="s">
        <v>186</v>
      </c>
      <c r="AU257" s="169" t="s">
        <v>88</v>
      </c>
      <c r="AY257" s="18" t="s">
        <v>173</v>
      </c>
      <c r="BE257" s="170">
        <f t="shared" si="44"/>
        <v>0</v>
      </c>
      <c r="BF257" s="170">
        <f t="shared" si="45"/>
        <v>0</v>
      </c>
      <c r="BG257" s="170">
        <f t="shared" si="46"/>
        <v>0</v>
      </c>
      <c r="BH257" s="170">
        <f t="shared" si="47"/>
        <v>0</v>
      </c>
      <c r="BI257" s="170">
        <f t="shared" si="48"/>
        <v>0</v>
      </c>
      <c r="BJ257" s="18" t="s">
        <v>88</v>
      </c>
      <c r="BK257" s="170">
        <f t="shared" si="49"/>
        <v>0</v>
      </c>
      <c r="BL257" s="18" t="s">
        <v>180</v>
      </c>
      <c r="BM257" s="169" t="s">
        <v>3741</v>
      </c>
    </row>
    <row r="258" spans="1:65" s="2" customFormat="1" ht="16.5" customHeight="1">
      <c r="A258" s="33"/>
      <c r="B258" s="156"/>
      <c r="C258" s="195" t="s">
        <v>1306</v>
      </c>
      <c r="D258" s="195" t="s">
        <v>186</v>
      </c>
      <c r="E258" s="196" t="s">
        <v>3742</v>
      </c>
      <c r="F258" s="197" t="s">
        <v>3743</v>
      </c>
      <c r="G258" s="198" t="s">
        <v>1173</v>
      </c>
      <c r="H258" s="199">
        <v>50</v>
      </c>
      <c r="I258" s="200"/>
      <c r="J258" s="201">
        <f t="shared" si="40"/>
        <v>0</v>
      </c>
      <c r="K258" s="202"/>
      <c r="L258" s="203"/>
      <c r="M258" s="204" t="s">
        <v>1</v>
      </c>
      <c r="N258" s="205" t="s">
        <v>41</v>
      </c>
      <c r="O258" s="62"/>
      <c r="P258" s="167">
        <f t="shared" si="41"/>
        <v>0</v>
      </c>
      <c r="Q258" s="167">
        <v>0</v>
      </c>
      <c r="R258" s="167">
        <f t="shared" si="42"/>
        <v>0</v>
      </c>
      <c r="S258" s="167">
        <v>0</v>
      </c>
      <c r="T258" s="168">
        <f t="shared" si="4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189</v>
      </c>
      <c r="AT258" s="169" t="s">
        <v>186</v>
      </c>
      <c r="AU258" s="169" t="s">
        <v>88</v>
      </c>
      <c r="AY258" s="18" t="s">
        <v>173</v>
      </c>
      <c r="BE258" s="170">
        <f t="shared" si="44"/>
        <v>0</v>
      </c>
      <c r="BF258" s="170">
        <f t="shared" si="45"/>
        <v>0</v>
      </c>
      <c r="BG258" s="170">
        <f t="shared" si="46"/>
        <v>0</v>
      </c>
      <c r="BH258" s="170">
        <f t="shared" si="47"/>
        <v>0</v>
      </c>
      <c r="BI258" s="170">
        <f t="shared" si="48"/>
        <v>0</v>
      </c>
      <c r="BJ258" s="18" t="s">
        <v>88</v>
      </c>
      <c r="BK258" s="170">
        <f t="shared" si="49"/>
        <v>0</v>
      </c>
      <c r="BL258" s="18" t="s">
        <v>180</v>
      </c>
      <c r="BM258" s="169" t="s">
        <v>3744</v>
      </c>
    </row>
    <row r="259" spans="1:65" s="2" customFormat="1" ht="16.5" customHeight="1">
      <c r="A259" s="33"/>
      <c r="B259" s="156"/>
      <c r="C259" s="195" t="s">
        <v>1314</v>
      </c>
      <c r="D259" s="195" t="s">
        <v>186</v>
      </c>
      <c r="E259" s="196" t="s">
        <v>3745</v>
      </c>
      <c r="F259" s="197" t="s">
        <v>3746</v>
      </c>
      <c r="G259" s="198" t="s">
        <v>1173</v>
      </c>
      <c r="H259" s="199">
        <v>40</v>
      </c>
      <c r="I259" s="200"/>
      <c r="J259" s="201">
        <f t="shared" si="40"/>
        <v>0</v>
      </c>
      <c r="K259" s="202"/>
      <c r="L259" s="203"/>
      <c r="M259" s="204" t="s">
        <v>1</v>
      </c>
      <c r="N259" s="205" t="s">
        <v>41</v>
      </c>
      <c r="O259" s="62"/>
      <c r="P259" s="167">
        <f t="shared" si="41"/>
        <v>0</v>
      </c>
      <c r="Q259" s="167">
        <v>0</v>
      </c>
      <c r="R259" s="167">
        <f t="shared" si="42"/>
        <v>0</v>
      </c>
      <c r="S259" s="167">
        <v>0</v>
      </c>
      <c r="T259" s="168">
        <f t="shared" si="4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189</v>
      </c>
      <c r="AT259" s="169" t="s">
        <v>186</v>
      </c>
      <c r="AU259" s="169" t="s">
        <v>88</v>
      </c>
      <c r="AY259" s="18" t="s">
        <v>173</v>
      </c>
      <c r="BE259" s="170">
        <f t="shared" si="44"/>
        <v>0</v>
      </c>
      <c r="BF259" s="170">
        <f t="shared" si="45"/>
        <v>0</v>
      </c>
      <c r="BG259" s="170">
        <f t="shared" si="46"/>
        <v>0</v>
      </c>
      <c r="BH259" s="170">
        <f t="shared" si="47"/>
        <v>0</v>
      </c>
      <c r="BI259" s="170">
        <f t="shared" si="48"/>
        <v>0</v>
      </c>
      <c r="BJ259" s="18" t="s">
        <v>88</v>
      </c>
      <c r="BK259" s="170">
        <f t="shared" si="49"/>
        <v>0</v>
      </c>
      <c r="BL259" s="18" t="s">
        <v>180</v>
      </c>
      <c r="BM259" s="169" t="s">
        <v>3747</v>
      </c>
    </row>
    <row r="260" spans="1:65" s="2" customFormat="1" ht="16.5" customHeight="1">
      <c r="A260" s="33"/>
      <c r="B260" s="156"/>
      <c r="C260" s="195" t="s">
        <v>1319</v>
      </c>
      <c r="D260" s="195" t="s">
        <v>186</v>
      </c>
      <c r="E260" s="196" t="s">
        <v>3748</v>
      </c>
      <c r="F260" s="197" t="s">
        <v>3749</v>
      </c>
      <c r="G260" s="198" t="s">
        <v>1173</v>
      </c>
      <c r="H260" s="199">
        <v>1</v>
      </c>
      <c r="I260" s="200"/>
      <c r="J260" s="201">
        <f t="shared" si="40"/>
        <v>0</v>
      </c>
      <c r="K260" s="202"/>
      <c r="L260" s="203"/>
      <c r="M260" s="204" t="s">
        <v>1</v>
      </c>
      <c r="N260" s="205" t="s">
        <v>41</v>
      </c>
      <c r="O260" s="62"/>
      <c r="P260" s="167">
        <f t="shared" si="41"/>
        <v>0</v>
      </c>
      <c r="Q260" s="167">
        <v>0</v>
      </c>
      <c r="R260" s="167">
        <f t="shared" si="42"/>
        <v>0</v>
      </c>
      <c r="S260" s="167">
        <v>0</v>
      </c>
      <c r="T260" s="168">
        <f t="shared" si="4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189</v>
      </c>
      <c r="AT260" s="169" t="s">
        <v>186</v>
      </c>
      <c r="AU260" s="169" t="s">
        <v>88</v>
      </c>
      <c r="AY260" s="18" t="s">
        <v>173</v>
      </c>
      <c r="BE260" s="170">
        <f t="shared" si="44"/>
        <v>0</v>
      </c>
      <c r="BF260" s="170">
        <f t="shared" si="45"/>
        <v>0</v>
      </c>
      <c r="BG260" s="170">
        <f t="shared" si="46"/>
        <v>0</v>
      </c>
      <c r="BH260" s="170">
        <f t="shared" si="47"/>
        <v>0</v>
      </c>
      <c r="BI260" s="170">
        <f t="shared" si="48"/>
        <v>0</v>
      </c>
      <c r="BJ260" s="18" t="s">
        <v>88</v>
      </c>
      <c r="BK260" s="170">
        <f t="shared" si="49"/>
        <v>0</v>
      </c>
      <c r="BL260" s="18" t="s">
        <v>180</v>
      </c>
      <c r="BM260" s="169" t="s">
        <v>3750</v>
      </c>
    </row>
    <row r="261" spans="1:65" s="2" customFormat="1" ht="16.5" customHeight="1">
      <c r="A261" s="33"/>
      <c r="B261" s="156"/>
      <c r="C261" s="195" t="s">
        <v>1324</v>
      </c>
      <c r="D261" s="195" t="s">
        <v>186</v>
      </c>
      <c r="E261" s="196" t="s">
        <v>3751</v>
      </c>
      <c r="F261" s="197" t="s">
        <v>3752</v>
      </c>
      <c r="G261" s="198" t="s">
        <v>1173</v>
      </c>
      <c r="H261" s="199">
        <v>1</v>
      </c>
      <c r="I261" s="200"/>
      <c r="J261" s="201">
        <f t="shared" si="40"/>
        <v>0</v>
      </c>
      <c r="K261" s="202"/>
      <c r="L261" s="203"/>
      <c r="M261" s="204" t="s">
        <v>1</v>
      </c>
      <c r="N261" s="205" t="s">
        <v>41</v>
      </c>
      <c r="O261" s="62"/>
      <c r="P261" s="167">
        <f t="shared" si="41"/>
        <v>0</v>
      </c>
      <c r="Q261" s="167">
        <v>0</v>
      </c>
      <c r="R261" s="167">
        <f t="shared" si="42"/>
        <v>0</v>
      </c>
      <c r="S261" s="167">
        <v>0</v>
      </c>
      <c r="T261" s="168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189</v>
      </c>
      <c r="AT261" s="169" t="s">
        <v>186</v>
      </c>
      <c r="AU261" s="169" t="s">
        <v>88</v>
      </c>
      <c r="AY261" s="18" t="s">
        <v>173</v>
      </c>
      <c r="BE261" s="170">
        <f t="shared" si="44"/>
        <v>0</v>
      </c>
      <c r="BF261" s="170">
        <f t="shared" si="45"/>
        <v>0</v>
      </c>
      <c r="BG261" s="170">
        <f t="shared" si="46"/>
        <v>0</v>
      </c>
      <c r="BH261" s="170">
        <f t="shared" si="47"/>
        <v>0</v>
      </c>
      <c r="BI261" s="170">
        <f t="shared" si="48"/>
        <v>0</v>
      </c>
      <c r="BJ261" s="18" t="s">
        <v>88</v>
      </c>
      <c r="BK261" s="170">
        <f t="shared" si="49"/>
        <v>0</v>
      </c>
      <c r="BL261" s="18" t="s">
        <v>180</v>
      </c>
      <c r="BM261" s="169" t="s">
        <v>3753</v>
      </c>
    </row>
    <row r="262" spans="1:65" s="2" customFormat="1" ht="16.5" customHeight="1">
      <c r="A262" s="33"/>
      <c r="B262" s="156"/>
      <c r="C262" s="195" t="s">
        <v>1328</v>
      </c>
      <c r="D262" s="195" t="s">
        <v>186</v>
      </c>
      <c r="E262" s="196" t="s">
        <v>3754</v>
      </c>
      <c r="F262" s="197" t="s">
        <v>3755</v>
      </c>
      <c r="G262" s="198" t="s">
        <v>2825</v>
      </c>
      <c r="H262" s="199">
        <v>1</v>
      </c>
      <c r="I262" s="200"/>
      <c r="J262" s="201">
        <f t="shared" si="40"/>
        <v>0</v>
      </c>
      <c r="K262" s="202"/>
      <c r="L262" s="203"/>
      <c r="M262" s="204" t="s">
        <v>1</v>
      </c>
      <c r="N262" s="205" t="s">
        <v>41</v>
      </c>
      <c r="O262" s="62"/>
      <c r="P262" s="167">
        <f t="shared" si="41"/>
        <v>0</v>
      </c>
      <c r="Q262" s="167">
        <v>0</v>
      </c>
      <c r="R262" s="167">
        <f t="shared" si="42"/>
        <v>0</v>
      </c>
      <c r="S262" s="167">
        <v>0</v>
      </c>
      <c r="T262" s="168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189</v>
      </c>
      <c r="AT262" s="169" t="s">
        <v>186</v>
      </c>
      <c r="AU262" s="169" t="s">
        <v>88</v>
      </c>
      <c r="AY262" s="18" t="s">
        <v>173</v>
      </c>
      <c r="BE262" s="170">
        <f t="shared" si="44"/>
        <v>0</v>
      </c>
      <c r="BF262" s="170">
        <f t="shared" si="45"/>
        <v>0</v>
      </c>
      <c r="BG262" s="170">
        <f t="shared" si="46"/>
        <v>0</v>
      </c>
      <c r="BH262" s="170">
        <f t="shared" si="47"/>
        <v>0</v>
      </c>
      <c r="BI262" s="170">
        <f t="shared" si="48"/>
        <v>0</v>
      </c>
      <c r="BJ262" s="18" t="s">
        <v>88</v>
      </c>
      <c r="BK262" s="170">
        <f t="shared" si="49"/>
        <v>0</v>
      </c>
      <c r="BL262" s="18" t="s">
        <v>180</v>
      </c>
      <c r="BM262" s="169" t="s">
        <v>3756</v>
      </c>
    </row>
    <row r="263" spans="1:65" s="2" customFormat="1" ht="16.5" customHeight="1">
      <c r="A263" s="33"/>
      <c r="B263" s="156"/>
      <c r="C263" s="195" t="s">
        <v>1334</v>
      </c>
      <c r="D263" s="195" t="s">
        <v>186</v>
      </c>
      <c r="E263" s="196" t="s">
        <v>3757</v>
      </c>
      <c r="F263" s="197" t="s">
        <v>3758</v>
      </c>
      <c r="G263" s="198" t="s">
        <v>232</v>
      </c>
      <c r="H263" s="199">
        <v>1</v>
      </c>
      <c r="I263" s="200"/>
      <c r="J263" s="201">
        <f t="shared" si="40"/>
        <v>0</v>
      </c>
      <c r="K263" s="202"/>
      <c r="L263" s="203"/>
      <c r="M263" s="204" t="s">
        <v>1</v>
      </c>
      <c r="N263" s="205" t="s">
        <v>41</v>
      </c>
      <c r="O263" s="62"/>
      <c r="P263" s="167">
        <f t="shared" si="41"/>
        <v>0</v>
      </c>
      <c r="Q263" s="167">
        <v>0</v>
      </c>
      <c r="R263" s="167">
        <f t="shared" si="42"/>
        <v>0</v>
      </c>
      <c r="S263" s="167">
        <v>0</v>
      </c>
      <c r="T263" s="168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189</v>
      </c>
      <c r="AT263" s="169" t="s">
        <v>186</v>
      </c>
      <c r="AU263" s="169" t="s">
        <v>88</v>
      </c>
      <c r="AY263" s="18" t="s">
        <v>173</v>
      </c>
      <c r="BE263" s="170">
        <f t="shared" si="44"/>
        <v>0</v>
      </c>
      <c r="BF263" s="170">
        <f t="shared" si="45"/>
        <v>0</v>
      </c>
      <c r="BG263" s="170">
        <f t="shared" si="46"/>
        <v>0</v>
      </c>
      <c r="BH263" s="170">
        <f t="shared" si="47"/>
        <v>0</v>
      </c>
      <c r="BI263" s="170">
        <f t="shared" si="48"/>
        <v>0</v>
      </c>
      <c r="BJ263" s="18" t="s">
        <v>88</v>
      </c>
      <c r="BK263" s="170">
        <f t="shared" si="49"/>
        <v>0</v>
      </c>
      <c r="BL263" s="18" t="s">
        <v>180</v>
      </c>
      <c r="BM263" s="169" t="s">
        <v>3759</v>
      </c>
    </row>
    <row r="264" spans="1:65" s="2" customFormat="1" ht="16.5" customHeight="1">
      <c r="A264" s="33"/>
      <c r="B264" s="156"/>
      <c r="C264" s="195" t="s">
        <v>1340</v>
      </c>
      <c r="D264" s="195" t="s">
        <v>186</v>
      </c>
      <c r="E264" s="196" t="s">
        <v>3760</v>
      </c>
      <c r="F264" s="197" t="s">
        <v>3761</v>
      </c>
      <c r="G264" s="198" t="s">
        <v>339</v>
      </c>
      <c r="H264" s="220"/>
      <c r="I264" s="200"/>
      <c r="J264" s="201">
        <f t="shared" si="40"/>
        <v>0</v>
      </c>
      <c r="K264" s="202"/>
      <c r="L264" s="203"/>
      <c r="M264" s="204" t="s">
        <v>1</v>
      </c>
      <c r="N264" s="205" t="s">
        <v>41</v>
      </c>
      <c r="O264" s="62"/>
      <c r="P264" s="167">
        <f t="shared" si="41"/>
        <v>0</v>
      </c>
      <c r="Q264" s="167">
        <v>0</v>
      </c>
      <c r="R264" s="167">
        <f t="shared" si="42"/>
        <v>0</v>
      </c>
      <c r="S264" s="167">
        <v>0</v>
      </c>
      <c r="T264" s="168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189</v>
      </c>
      <c r="AT264" s="169" t="s">
        <v>186</v>
      </c>
      <c r="AU264" s="169" t="s">
        <v>88</v>
      </c>
      <c r="AY264" s="18" t="s">
        <v>173</v>
      </c>
      <c r="BE264" s="170">
        <f t="shared" si="44"/>
        <v>0</v>
      </c>
      <c r="BF264" s="170">
        <f t="shared" si="45"/>
        <v>0</v>
      </c>
      <c r="BG264" s="170">
        <f t="shared" si="46"/>
        <v>0</v>
      </c>
      <c r="BH264" s="170">
        <f t="shared" si="47"/>
        <v>0</v>
      </c>
      <c r="BI264" s="170">
        <f t="shared" si="48"/>
        <v>0</v>
      </c>
      <c r="BJ264" s="18" t="s">
        <v>88</v>
      </c>
      <c r="BK264" s="170">
        <f t="shared" si="49"/>
        <v>0</v>
      </c>
      <c r="BL264" s="18" t="s">
        <v>180</v>
      </c>
      <c r="BM264" s="169" t="s">
        <v>3762</v>
      </c>
    </row>
    <row r="265" spans="1:65" s="12" customFormat="1" ht="22.9" customHeight="1">
      <c r="B265" s="143"/>
      <c r="D265" s="144" t="s">
        <v>74</v>
      </c>
      <c r="E265" s="154" t="s">
        <v>3763</v>
      </c>
      <c r="F265" s="154" t="s">
        <v>3764</v>
      </c>
      <c r="I265" s="146"/>
      <c r="J265" s="155">
        <f>BK265</f>
        <v>0</v>
      </c>
      <c r="L265" s="143"/>
      <c r="M265" s="148"/>
      <c r="N265" s="149"/>
      <c r="O265" s="149"/>
      <c r="P265" s="150">
        <f>SUM(P266:P279)</f>
        <v>0</v>
      </c>
      <c r="Q265" s="149"/>
      <c r="R265" s="150">
        <f>SUM(R266:R279)</f>
        <v>0</v>
      </c>
      <c r="S265" s="149"/>
      <c r="T265" s="151">
        <f>SUM(T266:T279)</f>
        <v>0</v>
      </c>
      <c r="AR265" s="144" t="s">
        <v>82</v>
      </c>
      <c r="AT265" s="152" t="s">
        <v>74</v>
      </c>
      <c r="AU265" s="152" t="s">
        <v>82</v>
      </c>
      <c r="AY265" s="144" t="s">
        <v>173</v>
      </c>
      <c r="BK265" s="153">
        <f>SUM(BK266:BK279)</f>
        <v>0</v>
      </c>
    </row>
    <row r="266" spans="1:65" s="2" customFormat="1" ht="16.5" customHeight="1">
      <c r="A266" s="33"/>
      <c r="B266" s="156"/>
      <c r="C266" s="157" t="s">
        <v>1345</v>
      </c>
      <c r="D266" s="157" t="s">
        <v>176</v>
      </c>
      <c r="E266" s="158" t="s">
        <v>3765</v>
      </c>
      <c r="F266" s="159" t="s">
        <v>3766</v>
      </c>
      <c r="G266" s="160" t="s">
        <v>232</v>
      </c>
      <c r="H266" s="161">
        <v>114</v>
      </c>
      <c r="I266" s="162"/>
      <c r="J266" s="163">
        <f t="shared" ref="J266:J279" si="50">ROUND(I266*H266,2)</f>
        <v>0</v>
      </c>
      <c r="K266" s="164"/>
      <c r="L266" s="34"/>
      <c r="M266" s="165" t="s">
        <v>1</v>
      </c>
      <c r="N266" s="166" t="s">
        <v>41</v>
      </c>
      <c r="O266" s="62"/>
      <c r="P266" s="167">
        <f t="shared" ref="P266:P279" si="51">O266*H266</f>
        <v>0</v>
      </c>
      <c r="Q266" s="167">
        <v>0</v>
      </c>
      <c r="R266" s="167">
        <f t="shared" ref="R266:R279" si="52">Q266*H266</f>
        <v>0</v>
      </c>
      <c r="S266" s="167">
        <v>0</v>
      </c>
      <c r="T266" s="168">
        <f t="shared" ref="T266:T279" si="53"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180</v>
      </c>
      <c r="AT266" s="169" t="s">
        <v>176</v>
      </c>
      <c r="AU266" s="169" t="s">
        <v>88</v>
      </c>
      <c r="AY266" s="18" t="s">
        <v>173</v>
      </c>
      <c r="BE266" s="170">
        <f t="shared" ref="BE266:BE279" si="54">IF(N266="základná",J266,0)</f>
        <v>0</v>
      </c>
      <c r="BF266" s="170">
        <f t="shared" ref="BF266:BF279" si="55">IF(N266="znížená",J266,0)</f>
        <v>0</v>
      </c>
      <c r="BG266" s="170">
        <f t="shared" ref="BG266:BG279" si="56">IF(N266="zákl. prenesená",J266,0)</f>
        <v>0</v>
      </c>
      <c r="BH266" s="170">
        <f t="shared" ref="BH266:BH279" si="57">IF(N266="zníž. prenesená",J266,0)</f>
        <v>0</v>
      </c>
      <c r="BI266" s="170">
        <f t="shared" ref="BI266:BI279" si="58">IF(N266="nulová",J266,0)</f>
        <v>0</v>
      </c>
      <c r="BJ266" s="18" t="s">
        <v>88</v>
      </c>
      <c r="BK266" s="170">
        <f t="shared" ref="BK266:BK279" si="59">ROUND(I266*H266,2)</f>
        <v>0</v>
      </c>
      <c r="BL266" s="18" t="s">
        <v>180</v>
      </c>
      <c r="BM266" s="169" t="s">
        <v>3767</v>
      </c>
    </row>
    <row r="267" spans="1:65" s="2" customFormat="1" ht="16.5" customHeight="1">
      <c r="A267" s="33"/>
      <c r="B267" s="156"/>
      <c r="C267" s="157" t="s">
        <v>1351</v>
      </c>
      <c r="D267" s="157" t="s">
        <v>176</v>
      </c>
      <c r="E267" s="158" t="s">
        <v>3768</v>
      </c>
      <c r="F267" s="159" t="s">
        <v>3769</v>
      </c>
      <c r="G267" s="160" t="s">
        <v>3363</v>
      </c>
      <c r="H267" s="161">
        <v>6</v>
      </c>
      <c r="I267" s="162"/>
      <c r="J267" s="163">
        <f t="shared" si="50"/>
        <v>0</v>
      </c>
      <c r="K267" s="164"/>
      <c r="L267" s="34"/>
      <c r="M267" s="165" t="s">
        <v>1</v>
      </c>
      <c r="N267" s="166" t="s">
        <v>41</v>
      </c>
      <c r="O267" s="62"/>
      <c r="P267" s="167">
        <f t="shared" si="51"/>
        <v>0</v>
      </c>
      <c r="Q267" s="167">
        <v>0</v>
      </c>
      <c r="R267" s="167">
        <f t="shared" si="52"/>
        <v>0</v>
      </c>
      <c r="S267" s="167">
        <v>0</v>
      </c>
      <c r="T267" s="168">
        <f t="shared" si="5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180</v>
      </c>
      <c r="AT267" s="169" t="s">
        <v>176</v>
      </c>
      <c r="AU267" s="169" t="s">
        <v>88</v>
      </c>
      <c r="AY267" s="18" t="s">
        <v>173</v>
      </c>
      <c r="BE267" s="170">
        <f t="shared" si="54"/>
        <v>0</v>
      </c>
      <c r="BF267" s="170">
        <f t="shared" si="55"/>
        <v>0</v>
      </c>
      <c r="BG267" s="170">
        <f t="shared" si="56"/>
        <v>0</v>
      </c>
      <c r="BH267" s="170">
        <f t="shared" si="57"/>
        <v>0</v>
      </c>
      <c r="BI267" s="170">
        <f t="shared" si="58"/>
        <v>0</v>
      </c>
      <c r="BJ267" s="18" t="s">
        <v>88</v>
      </c>
      <c r="BK267" s="170">
        <f t="shared" si="59"/>
        <v>0</v>
      </c>
      <c r="BL267" s="18" t="s">
        <v>180</v>
      </c>
      <c r="BM267" s="169" t="s">
        <v>3770</v>
      </c>
    </row>
    <row r="268" spans="1:65" s="2" customFormat="1" ht="33" customHeight="1">
      <c r="A268" s="33"/>
      <c r="B268" s="156"/>
      <c r="C268" s="157" t="s">
        <v>1357</v>
      </c>
      <c r="D268" s="157" t="s">
        <v>176</v>
      </c>
      <c r="E268" s="158" t="s">
        <v>3771</v>
      </c>
      <c r="F268" s="159" t="s">
        <v>3549</v>
      </c>
      <c r="G268" s="160" t="s">
        <v>3363</v>
      </c>
      <c r="H268" s="161">
        <v>96</v>
      </c>
      <c r="I268" s="162"/>
      <c r="J268" s="163">
        <f t="shared" si="50"/>
        <v>0</v>
      </c>
      <c r="K268" s="164"/>
      <c r="L268" s="34"/>
      <c r="M268" s="165" t="s">
        <v>1</v>
      </c>
      <c r="N268" s="166" t="s">
        <v>41</v>
      </c>
      <c r="O268" s="62"/>
      <c r="P268" s="167">
        <f t="shared" si="51"/>
        <v>0</v>
      </c>
      <c r="Q268" s="167">
        <v>0</v>
      </c>
      <c r="R268" s="167">
        <f t="shared" si="52"/>
        <v>0</v>
      </c>
      <c r="S268" s="167">
        <v>0</v>
      </c>
      <c r="T268" s="168">
        <f t="shared" si="5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180</v>
      </c>
      <c r="AT268" s="169" t="s">
        <v>176</v>
      </c>
      <c r="AU268" s="169" t="s">
        <v>88</v>
      </c>
      <c r="AY268" s="18" t="s">
        <v>173</v>
      </c>
      <c r="BE268" s="170">
        <f t="shared" si="54"/>
        <v>0</v>
      </c>
      <c r="BF268" s="170">
        <f t="shared" si="55"/>
        <v>0</v>
      </c>
      <c r="BG268" s="170">
        <f t="shared" si="56"/>
        <v>0</v>
      </c>
      <c r="BH268" s="170">
        <f t="shared" si="57"/>
        <v>0</v>
      </c>
      <c r="BI268" s="170">
        <f t="shared" si="58"/>
        <v>0</v>
      </c>
      <c r="BJ268" s="18" t="s">
        <v>88</v>
      </c>
      <c r="BK268" s="170">
        <f t="shared" si="59"/>
        <v>0</v>
      </c>
      <c r="BL268" s="18" t="s">
        <v>180</v>
      </c>
      <c r="BM268" s="169" t="s">
        <v>3772</v>
      </c>
    </row>
    <row r="269" spans="1:65" s="2" customFormat="1" ht="16.5" customHeight="1">
      <c r="A269" s="33"/>
      <c r="B269" s="156"/>
      <c r="C269" s="157" t="s">
        <v>1362</v>
      </c>
      <c r="D269" s="157" t="s">
        <v>176</v>
      </c>
      <c r="E269" s="158" t="s">
        <v>3773</v>
      </c>
      <c r="F269" s="159" t="s">
        <v>3774</v>
      </c>
      <c r="G269" s="160" t="s">
        <v>3363</v>
      </c>
      <c r="H269" s="161">
        <v>110</v>
      </c>
      <c r="I269" s="162"/>
      <c r="J269" s="163">
        <f t="shared" si="50"/>
        <v>0</v>
      </c>
      <c r="K269" s="164"/>
      <c r="L269" s="34"/>
      <c r="M269" s="165" t="s">
        <v>1</v>
      </c>
      <c r="N269" s="166" t="s">
        <v>41</v>
      </c>
      <c r="O269" s="62"/>
      <c r="P269" s="167">
        <f t="shared" si="51"/>
        <v>0</v>
      </c>
      <c r="Q269" s="167">
        <v>0</v>
      </c>
      <c r="R269" s="167">
        <f t="shared" si="52"/>
        <v>0</v>
      </c>
      <c r="S269" s="167">
        <v>0</v>
      </c>
      <c r="T269" s="168">
        <f t="shared" si="5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9" t="s">
        <v>180</v>
      </c>
      <c r="AT269" s="169" t="s">
        <v>176</v>
      </c>
      <c r="AU269" s="169" t="s">
        <v>88</v>
      </c>
      <c r="AY269" s="18" t="s">
        <v>173</v>
      </c>
      <c r="BE269" s="170">
        <f t="shared" si="54"/>
        <v>0</v>
      </c>
      <c r="BF269" s="170">
        <f t="shared" si="55"/>
        <v>0</v>
      </c>
      <c r="BG269" s="170">
        <f t="shared" si="56"/>
        <v>0</v>
      </c>
      <c r="BH269" s="170">
        <f t="shared" si="57"/>
        <v>0</v>
      </c>
      <c r="BI269" s="170">
        <f t="shared" si="58"/>
        <v>0</v>
      </c>
      <c r="BJ269" s="18" t="s">
        <v>88</v>
      </c>
      <c r="BK269" s="170">
        <f t="shared" si="59"/>
        <v>0</v>
      </c>
      <c r="BL269" s="18" t="s">
        <v>180</v>
      </c>
      <c r="BM269" s="169" t="s">
        <v>3775</v>
      </c>
    </row>
    <row r="270" spans="1:65" s="2" customFormat="1" ht="16.5" customHeight="1">
      <c r="A270" s="33"/>
      <c r="B270" s="156"/>
      <c r="C270" s="157" t="s">
        <v>1368</v>
      </c>
      <c r="D270" s="157" t="s">
        <v>176</v>
      </c>
      <c r="E270" s="158" t="s">
        <v>3776</v>
      </c>
      <c r="F270" s="159" t="s">
        <v>3777</v>
      </c>
      <c r="G270" s="160" t="s">
        <v>3363</v>
      </c>
      <c r="H270" s="161">
        <v>110</v>
      </c>
      <c r="I270" s="162"/>
      <c r="J270" s="163">
        <f t="shared" si="50"/>
        <v>0</v>
      </c>
      <c r="K270" s="164"/>
      <c r="L270" s="34"/>
      <c r="M270" s="165" t="s">
        <v>1</v>
      </c>
      <c r="N270" s="166" t="s">
        <v>41</v>
      </c>
      <c r="O270" s="62"/>
      <c r="P270" s="167">
        <f t="shared" si="51"/>
        <v>0</v>
      </c>
      <c r="Q270" s="167">
        <v>0</v>
      </c>
      <c r="R270" s="167">
        <f t="shared" si="52"/>
        <v>0</v>
      </c>
      <c r="S270" s="167">
        <v>0</v>
      </c>
      <c r="T270" s="168">
        <f t="shared" si="5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180</v>
      </c>
      <c r="AT270" s="169" t="s">
        <v>176</v>
      </c>
      <c r="AU270" s="169" t="s">
        <v>88</v>
      </c>
      <c r="AY270" s="18" t="s">
        <v>173</v>
      </c>
      <c r="BE270" s="170">
        <f t="shared" si="54"/>
        <v>0</v>
      </c>
      <c r="BF270" s="170">
        <f t="shared" si="55"/>
        <v>0</v>
      </c>
      <c r="BG270" s="170">
        <f t="shared" si="56"/>
        <v>0</v>
      </c>
      <c r="BH270" s="170">
        <f t="shared" si="57"/>
        <v>0</v>
      </c>
      <c r="BI270" s="170">
        <f t="shared" si="58"/>
        <v>0</v>
      </c>
      <c r="BJ270" s="18" t="s">
        <v>88</v>
      </c>
      <c r="BK270" s="170">
        <f t="shared" si="59"/>
        <v>0</v>
      </c>
      <c r="BL270" s="18" t="s">
        <v>180</v>
      </c>
      <c r="BM270" s="169" t="s">
        <v>3778</v>
      </c>
    </row>
    <row r="271" spans="1:65" s="2" customFormat="1" ht="44.25" customHeight="1">
      <c r="A271" s="33"/>
      <c r="B271" s="156"/>
      <c r="C271" s="157" t="s">
        <v>1373</v>
      </c>
      <c r="D271" s="157" t="s">
        <v>176</v>
      </c>
      <c r="E271" s="158" t="s">
        <v>3779</v>
      </c>
      <c r="F271" s="159" t="s">
        <v>3780</v>
      </c>
      <c r="G271" s="160" t="s">
        <v>3363</v>
      </c>
      <c r="H271" s="161">
        <v>114</v>
      </c>
      <c r="I271" s="162"/>
      <c r="J271" s="163">
        <f t="shared" si="50"/>
        <v>0</v>
      </c>
      <c r="K271" s="164"/>
      <c r="L271" s="34"/>
      <c r="M271" s="165" t="s">
        <v>1</v>
      </c>
      <c r="N271" s="166" t="s">
        <v>41</v>
      </c>
      <c r="O271" s="62"/>
      <c r="P271" s="167">
        <f t="shared" si="51"/>
        <v>0</v>
      </c>
      <c r="Q271" s="167">
        <v>0</v>
      </c>
      <c r="R271" s="167">
        <f t="shared" si="52"/>
        <v>0</v>
      </c>
      <c r="S271" s="167">
        <v>0</v>
      </c>
      <c r="T271" s="168">
        <f t="shared" si="5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180</v>
      </c>
      <c r="AT271" s="169" t="s">
        <v>176</v>
      </c>
      <c r="AU271" s="169" t="s">
        <v>88</v>
      </c>
      <c r="AY271" s="18" t="s">
        <v>173</v>
      </c>
      <c r="BE271" s="170">
        <f t="shared" si="54"/>
        <v>0</v>
      </c>
      <c r="BF271" s="170">
        <f t="shared" si="55"/>
        <v>0</v>
      </c>
      <c r="BG271" s="170">
        <f t="shared" si="56"/>
        <v>0</v>
      </c>
      <c r="BH271" s="170">
        <f t="shared" si="57"/>
        <v>0</v>
      </c>
      <c r="BI271" s="170">
        <f t="shared" si="58"/>
        <v>0</v>
      </c>
      <c r="BJ271" s="18" t="s">
        <v>88</v>
      </c>
      <c r="BK271" s="170">
        <f t="shared" si="59"/>
        <v>0</v>
      </c>
      <c r="BL271" s="18" t="s">
        <v>180</v>
      </c>
      <c r="BM271" s="169" t="s">
        <v>3781</v>
      </c>
    </row>
    <row r="272" spans="1:65" s="2" customFormat="1" ht="44.25" customHeight="1">
      <c r="A272" s="33"/>
      <c r="B272" s="156"/>
      <c r="C272" s="157" t="s">
        <v>1377</v>
      </c>
      <c r="D272" s="157" t="s">
        <v>176</v>
      </c>
      <c r="E272" s="158" t="s">
        <v>3782</v>
      </c>
      <c r="F272" s="159" t="s">
        <v>3783</v>
      </c>
      <c r="G272" s="160" t="s">
        <v>232</v>
      </c>
      <c r="H272" s="161">
        <v>114</v>
      </c>
      <c r="I272" s="162"/>
      <c r="J272" s="163">
        <f t="shared" si="50"/>
        <v>0</v>
      </c>
      <c r="K272" s="164"/>
      <c r="L272" s="34"/>
      <c r="M272" s="165" t="s">
        <v>1</v>
      </c>
      <c r="N272" s="166" t="s">
        <v>41</v>
      </c>
      <c r="O272" s="62"/>
      <c r="P272" s="167">
        <f t="shared" si="51"/>
        <v>0</v>
      </c>
      <c r="Q272" s="167">
        <v>0</v>
      </c>
      <c r="R272" s="167">
        <f t="shared" si="52"/>
        <v>0</v>
      </c>
      <c r="S272" s="167">
        <v>0</v>
      </c>
      <c r="T272" s="168">
        <f t="shared" si="5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180</v>
      </c>
      <c r="AT272" s="169" t="s">
        <v>176</v>
      </c>
      <c r="AU272" s="169" t="s">
        <v>88</v>
      </c>
      <c r="AY272" s="18" t="s">
        <v>173</v>
      </c>
      <c r="BE272" s="170">
        <f t="shared" si="54"/>
        <v>0</v>
      </c>
      <c r="BF272" s="170">
        <f t="shared" si="55"/>
        <v>0</v>
      </c>
      <c r="BG272" s="170">
        <f t="shared" si="56"/>
        <v>0</v>
      </c>
      <c r="BH272" s="170">
        <f t="shared" si="57"/>
        <v>0</v>
      </c>
      <c r="BI272" s="170">
        <f t="shared" si="58"/>
        <v>0</v>
      </c>
      <c r="BJ272" s="18" t="s">
        <v>88</v>
      </c>
      <c r="BK272" s="170">
        <f t="shared" si="59"/>
        <v>0</v>
      </c>
      <c r="BL272" s="18" t="s">
        <v>180</v>
      </c>
      <c r="BM272" s="169" t="s">
        <v>3784</v>
      </c>
    </row>
    <row r="273" spans="1:65" s="2" customFormat="1" ht="16.5" customHeight="1">
      <c r="A273" s="33"/>
      <c r="B273" s="156"/>
      <c r="C273" s="195" t="s">
        <v>1383</v>
      </c>
      <c r="D273" s="195" t="s">
        <v>186</v>
      </c>
      <c r="E273" s="196" t="s">
        <v>3785</v>
      </c>
      <c r="F273" s="197" t="s">
        <v>3786</v>
      </c>
      <c r="G273" s="198" t="s">
        <v>232</v>
      </c>
      <c r="H273" s="199">
        <v>114</v>
      </c>
      <c r="I273" s="200"/>
      <c r="J273" s="201">
        <f t="shared" si="50"/>
        <v>0</v>
      </c>
      <c r="K273" s="202"/>
      <c r="L273" s="203"/>
      <c r="M273" s="204" t="s">
        <v>1</v>
      </c>
      <c r="N273" s="205" t="s">
        <v>41</v>
      </c>
      <c r="O273" s="62"/>
      <c r="P273" s="167">
        <f t="shared" si="51"/>
        <v>0</v>
      </c>
      <c r="Q273" s="167">
        <v>0</v>
      </c>
      <c r="R273" s="167">
        <f t="shared" si="52"/>
        <v>0</v>
      </c>
      <c r="S273" s="167">
        <v>0</v>
      </c>
      <c r="T273" s="168">
        <f t="shared" si="5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189</v>
      </c>
      <c r="AT273" s="169" t="s">
        <v>186</v>
      </c>
      <c r="AU273" s="169" t="s">
        <v>88</v>
      </c>
      <c r="AY273" s="18" t="s">
        <v>173</v>
      </c>
      <c r="BE273" s="170">
        <f t="shared" si="54"/>
        <v>0</v>
      </c>
      <c r="BF273" s="170">
        <f t="shared" si="55"/>
        <v>0</v>
      </c>
      <c r="BG273" s="170">
        <f t="shared" si="56"/>
        <v>0</v>
      </c>
      <c r="BH273" s="170">
        <f t="shared" si="57"/>
        <v>0</v>
      </c>
      <c r="BI273" s="170">
        <f t="shared" si="58"/>
        <v>0</v>
      </c>
      <c r="BJ273" s="18" t="s">
        <v>88</v>
      </c>
      <c r="BK273" s="170">
        <f t="shared" si="59"/>
        <v>0</v>
      </c>
      <c r="BL273" s="18" t="s">
        <v>180</v>
      </c>
      <c r="BM273" s="169" t="s">
        <v>3787</v>
      </c>
    </row>
    <row r="274" spans="1:65" s="2" customFormat="1" ht="16.5" customHeight="1">
      <c r="A274" s="33"/>
      <c r="B274" s="156"/>
      <c r="C274" s="195" t="s">
        <v>1390</v>
      </c>
      <c r="D274" s="195" t="s">
        <v>186</v>
      </c>
      <c r="E274" s="196" t="s">
        <v>3788</v>
      </c>
      <c r="F274" s="197" t="s">
        <v>3674</v>
      </c>
      <c r="G274" s="198" t="s">
        <v>3363</v>
      </c>
      <c r="H274" s="199">
        <v>6</v>
      </c>
      <c r="I274" s="200"/>
      <c r="J274" s="201">
        <f t="shared" si="50"/>
        <v>0</v>
      </c>
      <c r="K274" s="202"/>
      <c r="L274" s="203"/>
      <c r="M274" s="204" t="s">
        <v>1</v>
      </c>
      <c r="N274" s="205" t="s">
        <v>41</v>
      </c>
      <c r="O274" s="62"/>
      <c r="P274" s="167">
        <f t="shared" si="51"/>
        <v>0</v>
      </c>
      <c r="Q274" s="167">
        <v>0</v>
      </c>
      <c r="R274" s="167">
        <f t="shared" si="52"/>
        <v>0</v>
      </c>
      <c r="S274" s="167">
        <v>0</v>
      </c>
      <c r="T274" s="168">
        <f t="shared" si="5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189</v>
      </c>
      <c r="AT274" s="169" t="s">
        <v>186</v>
      </c>
      <c r="AU274" s="169" t="s">
        <v>88</v>
      </c>
      <c r="AY274" s="18" t="s">
        <v>173</v>
      </c>
      <c r="BE274" s="170">
        <f t="shared" si="54"/>
        <v>0</v>
      </c>
      <c r="BF274" s="170">
        <f t="shared" si="55"/>
        <v>0</v>
      </c>
      <c r="BG274" s="170">
        <f t="shared" si="56"/>
        <v>0</v>
      </c>
      <c r="BH274" s="170">
        <f t="shared" si="57"/>
        <v>0</v>
      </c>
      <c r="BI274" s="170">
        <f t="shared" si="58"/>
        <v>0</v>
      </c>
      <c r="BJ274" s="18" t="s">
        <v>88</v>
      </c>
      <c r="BK274" s="170">
        <f t="shared" si="59"/>
        <v>0</v>
      </c>
      <c r="BL274" s="18" t="s">
        <v>180</v>
      </c>
      <c r="BM274" s="169" t="s">
        <v>3789</v>
      </c>
    </row>
    <row r="275" spans="1:65" s="2" customFormat="1" ht="16.5" customHeight="1">
      <c r="A275" s="33"/>
      <c r="B275" s="156"/>
      <c r="C275" s="195" t="s">
        <v>1402</v>
      </c>
      <c r="D275" s="195" t="s">
        <v>186</v>
      </c>
      <c r="E275" s="196" t="s">
        <v>3790</v>
      </c>
      <c r="F275" s="197" t="s">
        <v>3791</v>
      </c>
      <c r="G275" s="198" t="s">
        <v>3363</v>
      </c>
      <c r="H275" s="199">
        <v>110</v>
      </c>
      <c r="I275" s="200"/>
      <c r="J275" s="201">
        <f t="shared" si="50"/>
        <v>0</v>
      </c>
      <c r="K275" s="202"/>
      <c r="L275" s="203"/>
      <c r="M275" s="204" t="s">
        <v>1</v>
      </c>
      <c r="N275" s="205" t="s">
        <v>41</v>
      </c>
      <c r="O275" s="62"/>
      <c r="P275" s="167">
        <f t="shared" si="51"/>
        <v>0</v>
      </c>
      <c r="Q275" s="167">
        <v>0</v>
      </c>
      <c r="R275" s="167">
        <f t="shared" si="52"/>
        <v>0</v>
      </c>
      <c r="S275" s="167">
        <v>0</v>
      </c>
      <c r="T275" s="168">
        <f t="shared" si="5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189</v>
      </c>
      <c r="AT275" s="169" t="s">
        <v>186</v>
      </c>
      <c r="AU275" s="169" t="s">
        <v>88</v>
      </c>
      <c r="AY275" s="18" t="s">
        <v>173</v>
      </c>
      <c r="BE275" s="170">
        <f t="shared" si="54"/>
        <v>0</v>
      </c>
      <c r="BF275" s="170">
        <f t="shared" si="55"/>
        <v>0</v>
      </c>
      <c r="BG275" s="170">
        <f t="shared" si="56"/>
        <v>0</v>
      </c>
      <c r="BH275" s="170">
        <f t="shared" si="57"/>
        <v>0</v>
      </c>
      <c r="BI275" s="170">
        <f t="shared" si="58"/>
        <v>0</v>
      </c>
      <c r="BJ275" s="18" t="s">
        <v>88</v>
      </c>
      <c r="BK275" s="170">
        <f t="shared" si="59"/>
        <v>0</v>
      </c>
      <c r="BL275" s="18" t="s">
        <v>180</v>
      </c>
      <c r="BM275" s="169" t="s">
        <v>3792</v>
      </c>
    </row>
    <row r="276" spans="1:65" s="2" customFormat="1" ht="16.5" customHeight="1">
      <c r="A276" s="33"/>
      <c r="B276" s="156"/>
      <c r="C276" s="195" t="s">
        <v>1410</v>
      </c>
      <c r="D276" s="195" t="s">
        <v>186</v>
      </c>
      <c r="E276" s="196" t="s">
        <v>3793</v>
      </c>
      <c r="F276" s="197" t="s">
        <v>3794</v>
      </c>
      <c r="G276" s="198" t="s">
        <v>3363</v>
      </c>
      <c r="H276" s="199">
        <v>110</v>
      </c>
      <c r="I276" s="200"/>
      <c r="J276" s="201">
        <f t="shared" si="50"/>
        <v>0</v>
      </c>
      <c r="K276" s="202"/>
      <c r="L276" s="203"/>
      <c r="M276" s="204" t="s">
        <v>1</v>
      </c>
      <c r="N276" s="205" t="s">
        <v>41</v>
      </c>
      <c r="O276" s="62"/>
      <c r="P276" s="167">
        <f t="shared" si="51"/>
        <v>0</v>
      </c>
      <c r="Q276" s="167">
        <v>0</v>
      </c>
      <c r="R276" s="167">
        <f t="shared" si="52"/>
        <v>0</v>
      </c>
      <c r="S276" s="167">
        <v>0</v>
      </c>
      <c r="T276" s="168">
        <f t="shared" si="5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189</v>
      </c>
      <c r="AT276" s="169" t="s">
        <v>186</v>
      </c>
      <c r="AU276" s="169" t="s">
        <v>88</v>
      </c>
      <c r="AY276" s="18" t="s">
        <v>173</v>
      </c>
      <c r="BE276" s="170">
        <f t="shared" si="54"/>
        <v>0</v>
      </c>
      <c r="BF276" s="170">
        <f t="shared" si="55"/>
        <v>0</v>
      </c>
      <c r="BG276" s="170">
        <f t="shared" si="56"/>
        <v>0</v>
      </c>
      <c r="BH276" s="170">
        <f t="shared" si="57"/>
        <v>0</v>
      </c>
      <c r="BI276" s="170">
        <f t="shared" si="58"/>
        <v>0</v>
      </c>
      <c r="BJ276" s="18" t="s">
        <v>88</v>
      </c>
      <c r="BK276" s="170">
        <f t="shared" si="59"/>
        <v>0</v>
      </c>
      <c r="BL276" s="18" t="s">
        <v>180</v>
      </c>
      <c r="BM276" s="169" t="s">
        <v>3795</v>
      </c>
    </row>
    <row r="277" spans="1:65" s="2" customFormat="1" ht="37.9" customHeight="1">
      <c r="A277" s="33"/>
      <c r="B277" s="156"/>
      <c r="C277" s="195" t="s">
        <v>1415</v>
      </c>
      <c r="D277" s="195" t="s">
        <v>186</v>
      </c>
      <c r="E277" s="196" t="s">
        <v>3796</v>
      </c>
      <c r="F277" s="197" t="s">
        <v>3797</v>
      </c>
      <c r="G277" s="198" t="s">
        <v>232</v>
      </c>
      <c r="H277" s="199">
        <v>114</v>
      </c>
      <c r="I277" s="200"/>
      <c r="J277" s="201">
        <f t="shared" si="50"/>
        <v>0</v>
      </c>
      <c r="K277" s="202"/>
      <c r="L277" s="203"/>
      <c r="M277" s="204" t="s">
        <v>1</v>
      </c>
      <c r="N277" s="205" t="s">
        <v>41</v>
      </c>
      <c r="O277" s="62"/>
      <c r="P277" s="167">
        <f t="shared" si="51"/>
        <v>0</v>
      </c>
      <c r="Q277" s="167">
        <v>0</v>
      </c>
      <c r="R277" s="167">
        <f t="shared" si="52"/>
        <v>0</v>
      </c>
      <c r="S277" s="167">
        <v>0</v>
      </c>
      <c r="T277" s="168">
        <f t="shared" si="5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189</v>
      </c>
      <c r="AT277" s="169" t="s">
        <v>186</v>
      </c>
      <c r="AU277" s="169" t="s">
        <v>88</v>
      </c>
      <c r="AY277" s="18" t="s">
        <v>173</v>
      </c>
      <c r="BE277" s="170">
        <f t="shared" si="54"/>
        <v>0</v>
      </c>
      <c r="BF277" s="170">
        <f t="shared" si="55"/>
        <v>0</v>
      </c>
      <c r="BG277" s="170">
        <f t="shared" si="56"/>
        <v>0</v>
      </c>
      <c r="BH277" s="170">
        <f t="shared" si="57"/>
        <v>0</v>
      </c>
      <c r="BI277" s="170">
        <f t="shared" si="58"/>
        <v>0</v>
      </c>
      <c r="BJ277" s="18" t="s">
        <v>88</v>
      </c>
      <c r="BK277" s="170">
        <f t="shared" si="59"/>
        <v>0</v>
      </c>
      <c r="BL277" s="18" t="s">
        <v>180</v>
      </c>
      <c r="BM277" s="169" t="s">
        <v>3798</v>
      </c>
    </row>
    <row r="278" spans="1:65" s="2" customFormat="1" ht="44.25" customHeight="1">
      <c r="A278" s="33"/>
      <c r="B278" s="156"/>
      <c r="C278" s="195" t="s">
        <v>1423</v>
      </c>
      <c r="D278" s="195" t="s">
        <v>186</v>
      </c>
      <c r="E278" s="196" t="s">
        <v>3799</v>
      </c>
      <c r="F278" s="197" t="s">
        <v>3800</v>
      </c>
      <c r="G278" s="198" t="s">
        <v>3363</v>
      </c>
      <c r="H278" s="199">
        <v>114</v>
      </c>
      <c r="I278" s="200"/>
      <c r="J278" s="201">
        <f t="shared" si="50"/>
        <v>0</v>
      </c>
      <c r="K278" s="202"/>
      <c r="L278" s="203"/>
      <c r="M278" s="204" t="s">
        <v>1</v>
      </c>
      <c r="N278" s="205" t="s">
        <v>41</v>
      </c>
      <c r="O278" s="62"/>
      <c r="P278" s="167">
        <f t="shared" si="51"/>
        <v>0</v>
      </c>
      <c r="Q278" s="167">
        <v>0</v>
      </c>
      <c r="R278" s="167">
        <f t="shared" si="52"/>
        <v>0</v>
      </c>
      <c r="S278" s="167">
        <v>0</v>
      </c>
      <c r="T278" s="168">
        <f t="shared" si="5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189</v>
      </c>
      <c r="AT278" s="169" t="s">
        <v>186</v>
      </c>
      <c r="AU278" s="169" t="s">
        <v>88</v>
      </c>
      <c r="AY278" s="18" t="s">
        <v>173</v>
      </c>
      <c r="BE278" s="170">
        <f t="shared" si="54"/>
        <v>0</v>
      </c>
      <c r="BF278" s="170">
        <f t="shared" si="55"/>
        <v>0</v>
      </c>
      <c r="BG278" s="170">
        <f t="shared" si="56"/>
        <v>0</v>
      </c>
      <c r="BH278" s="170">
        <f t="shared" si="57"/>
        <v>0</v>
      </c>
      <c r="BI278" s="170">
        <f t="shared" si="58"/>
        <v>0</v>
      </c>
      <c r="BJ278" s="18" t="s">
        <v>88</v>
      </c>
      <c r="BK278" s="170">
        <f t="shared" si="59"/>
        <v>0</v>
      </c>
      <c r="BL278" s="18" t="s">
        <v>180</v>
      </c>
      <c r="BM278" s="169" t="s">
        <v>3801</v>
      </c>
    </row>
    <row r="279" spans="1:65" s="2" customFormat="1" ht="16.5" customHeight="1">
      <c r="A279" s="33"/>
      <c r="B279" s="156"/>
      <c r="C279" s="195" t="s">
        <v>1441</v>
      </c>
      <c r="D279" s="195" t="s">
        <v>186</v>
      </c>
      <c r="E279" s="196" t="s">
        <v>3802</v>
      </c>
      <c r="F279" s="197" t="s">
        <v>3761</v>
      </c>
      <c r="G279" s="198" t="s">
        <v>339</v>
      </c>
      <c r="H279" s="220"/>
      <c r="I279" s="200"/>
      <c r="J279" s="201">
        <f t="shared" si="50"/>
        <v>0</v>
      </c>
      <c r="K279" s="202"/>
      <c r="L279" s="203"/>
      <c r="M279" s="204" t="s">
        <v>1</v>
      </c>
      <c r="N279" s="205" t="s">
        <v>41</v>
      </c>
      <c r="O279" s="62"/>
      <c r="P279" s="167">
        <f t="shared" si="51"/>
        <v>0</v>
      </c>
      <c r="Q279" s="167">
        <v>0</v>
      </c>
      <c r="R279" s="167">
        <f t="shared" si="52"/>
        <v>0</v>
      </c>
      <c r="S279" s="167">
        <v>0</v>
      </c>
      <c r="T279" s="168">
        <f t="shared" si="5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189</v>
      </c>
      <c r="AT279" s="169" t="s">
        <v>186</v>
      </c>
      <c r="AU279" s="169" t="s">
        <v>88</v>
      </c>
      <c r="AY279" s="18" t="s">
        <v>173</v>
      </c>
      <c r="BE279" s="170">
        <f t="shared" si="54"/>
        <v>0</v>
      </c>
      <c r="BF279" s="170">
        <f t="shared" si="55"/>
        <v>0</v>
      </c>
      <c r="BG279" s="170">
        <f t="shared" si="56"/>
        <v>0</v>
      </c>
      <c r="BH279" s="170">
        <f t="shared" si="57"/>
        <v>0</v>
      </c>
      <c r="BI279" s="170">
        <f t="shared" si="58"/>
        <v>0</v>
      </c>
      <c r="BJ279" s="18" t="s">
        <v>88</v>
      </c>
      <c r="BK279" s="170">
        <f t="shared" si="59"/>
        <v>0</v>
      </c>
      <c r="BL279" s="18" t="s">
        <v>180</v>
      </c>
      <c r="BM279" s="169" t="s">
        <v>3803</v>
      </c>
    </row>
    <row r="280" spans="1:65" s="12" customFormat="1" ht="22.9" customHeight="1">
      <c r="B280" s="143"/>
      <c r="D280" s="144" t="s">
        <v>74</v>
      </c>
      <c r="E280" s="154" t="s">
        <v>3804</v>
      </c>
      <c r="F280" s="154" t="s">
        <v>3805</v>
      </c>
      <c r="I280" s="146"/>
      <c r="J280" s="155">
        <f>BK280</f>
        <v>0</v>
      </c>
      <c r="L280" s="143"/>
      <c r="M280" s="148"/>
      <c r="N280" s="149"/>
      <c r="O280" s="149"/>
      <c r="P280" s="150">
        <f>SUM(P281:P285)</f>
        <v>0</v>
      </c>
      <c r="Q280" s="149"/>
      <c r="R280" s="150">
        <f>SUM(R281:R285)</f>
        <v>0</v>
      </c>
      <c r="S280" s="149"/>
      <c r="T280" s="151">
        <f>SUM(T281:T285)</f>
        <v>0</v>
      </c>
      <c r="AR280" s="144" t="s">
        <v>82</v>
      </c>
      <c r="AT280" s="152" t="s">
        <v>74</v>
      </c>
      <c r="AU280" s="152" t="s">
        <v>82</v>
      </c>
      <c r="AY280" s="144" t="s">
        <v>173</v>
      </c>
      <c r="BK280" s="153">
        <f>SUM(BK281:BK285)</f>
        <v>0</v>
      </c>
    </row>
    <row r="281" spans="1:65" s="2" customFormat="1" ht="16.5" customHeight="1">
      <c r="A281" s="33"/>
      <c r="B281" s="156"/>
      <c r="C281" s="157" t="s">
        <v>1447</v>
      </c>
      <c r="D281" s="157" t="s">
        <v>176</v>
      </c>
      <c r="E281" s="158" t="s">
        <v>3806</v>
      </c>
      <c r="F281" s="159" t="s">
        <v>3807</v>
      </c>
      <c r="G281" s="160" t="s">
        <v>563</v>
      </c>
      <c r="H281" s="161">
        <v>1</v>
      </c>
      <c r="I281" s="162"/>
      <c r="J281" s="163">
        <f>ROUND(I281*H281,2)</f>
        <v>0</v>
      </c>
      <c r="K281" s="164"/>
      <c r="L281" s="34"/>
      <c r="M281" s="165" t="s">
        <v>1</v>
      </c>
      <c r="N281" s="166" t="s">
        <v>41</v>
      </c>
      <c r="O281" s="62"/>
      <c r="P281" s="167">
        <f>O281*H281</f>
        <v>0</v>
      </c>
      <c r="Q281" s="167">
        <v>0</v>
      </c>
      <c r="R281" s="167">
        <f>Q281*H281</f>
        <v>0</v>
      </c>
      <c r="S281" s="167">
        <v>0</v>
      </c>
      <c r="T281" s="16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180</v>
      </c>
      <c r="AT281" s="169" t="s">
        <v>176</v>
      </c>
      <c r="AU281" s="169" t="s">
        <v>88</v>
      </c>
      <c r="AY281" s="18" t="s">
        <v>173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88</v>
      </c>
      <c r="BK281" s="170">
        <f>ROUND(I281*H281,2)</f>
        <v>0</v>
      </c>
      <c r="BL281" s="18" t="s">
        <v>180</v>
      </c>
      <c r="BM281" s="169" t="s">
        <v>3808</v>
      </c>
    </row>
    <row r="282" spans="1:65" s="2" customFormat="1" ht="16.5" customHeight="1">
      <c r="A282" s="33"/>
      <c r="B282" s="156"/>
      <c r="C282" s="157" t="s">
        <v>1456</v>
      </c>
      <c r="D282" s="157" t="s">
        <v>176</v>
      </c>
      <c r="E282" s="158" t="s">
        <v>3809</v>
      </c>
      <c r="F282" s="159" t="s">
        <v>3810</v>
      </c>
      <c r="G282" s="160" t="s">
        <v>563</v>
      </c>
      <c r="H282" s="161">
        <v>1</v>
      </c>
      <c r="I282" s="162"/>
      <c r="J282" s="163">
        <f>ROUND(I282*H282,2)</f>
        <v>0</v>
      </c>
      <c r="K282" s="164"/>
      <c r="L282" s="34"/>
      <c r="M282" s="165" t="s">
        <v>1</v>
      </c>
      <c r="N282" s="166" t="s">
        <v>41</v>
      </c>
      <c r="O282" s="62"/>
      <c r="P282" s="167">
        <f>O282*H282</f>
        <v>0</v>
      </c>
      <c r="Q282" s="167">
        <v>0</v>
      </c>
      <c r="R282" s="167">
        <f>Q282*H282</f>
        <v>0</v>
      </c>
      <c r="S282" s="167">
        <v>0</v>
      </c>
      <c r="T282" s="168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180</v>
      </c>
      <c r="AT282" s="169" t="s">
        <v>176</v>
      </c>
      <c r="AU282" s="169" t="s">
        <v>88</v>
      </c>
      <c r="AY282" s="18" t="s">
        <v>173</v>
      </c>
      <c r="BE282" s="170">
        <f>IF(N282="základná",J282,0)</f>
        <v>0</v>
      </c>
      <c r="BF282" s="170">
        <f>IF(N282="znížená",J282,0)</f>
        <v>0</v>
      </c>
      <c r="BG282" s="170">
        <f>IF(N282="zákl. prenesená",J282,0)</f>
        <v>0</v>
      </c>
      <c r="BH282" s="170">
        <f>IF(N282="zníž. prenesená",J282,0)</f>
        <v>0</v>
      </c>
      <c r="BI282" s="170">
        <f>IF(N282="nulová",J282,0)</f>
        <v>0</v>
      </c>
      <c r="BJ282" s="18" t="s">
        <v>88</v>
      </c>
      <c r="BK282" s="170">
        <f>ROUND(I282*H282,2)</f>
        <v>0</v>
      </c>
      <c r="BL282" s="18" t="s">
        <v>180</v>
      </c>
      <c r="BM282" s="169" t="s">
        <v>3811</v>
      </c>
    </row>
    <row r="283" spans="1:65" s="2" customFormat="1" ht="21.75" customHeight="1">
      <c r="A283" s="33"/>
      <c r="B283" s="156"/>
      <c r="C283" s="157" t="s">
        <v>1466</v>
      </c>
      <c r="D283" s="157" t="s">
        <v>176</v>
      </c>
      <c r="E283" s="158" t="s">
        <v>3812</v>
      </c>
      <c r="F283" s="159" t="s">
        <v>3813</v>
      </c>
      <c r="G283" s="160" t="s">
        <v>563</v>
      </c>
      <c r="H283" s="161">
        <v>1</v>
      </c>
      <c r="I283" s="162"/>
      <c r="J283" s="163">
        <f>ROUND(I283*H283,2)</f>
        <v>0</v>
      </c>
      <c r="K283" s="164"/>
      <c r="L283" s="34"/>
      <c r="M283" s="165" t="s">
        <v>1</v>
      </c>
      <c r="N283" s="166" t="s">
        <v>41</v>
      </c>
      <c r="O283" s="62"/>
      <c r="P283" s="167">
        <f>O283*H283</f>
        <v>0</v>
      </c>
      <c r="Q283" s="167">
        <v>0</v>
      </c>
      <c r="R283" s="167">
        <f>Q283*H283</f>
        <v>0</v>
      </c>
      <c r="S283" s="167">
        <v>0</v>
      </c>
      <c r="T283" s="16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180</v>
      </c>
      <c r="AT283" s="169" t="s">
        <v>176</v>
      </c>
      <c r="AU283" s="169" t="s">
        <v>88</v>
      </c>
      <c r="AY283" s="18" t="s">
        <v>173</v>
      </c>
      <c r="BE283" s="170">
        <f>IF(N283="základná",J283,0)</f>
        <v>0</v>
      </c>
      <c r="BF283" s="170">
        <f>IF(N283="znížená",J283,0)</f>
        <v>0</v>
      </c>
      <c r="BG283" s="170">
        <f>IF(N283="zákl. prenesená",J283,0)</f>
        <v>0</v>
      </c>
      <c r="BH283" s="170">
        <f>IF(N283="zníž. prenesená",J283,0)</f>
        <v>0</v>
      </c>
      <c r="BI283" s="170">
        <f>IF(N283="nulová",J283,0)</f>
        <v>0</v>
      </c>
      <c r="BJ283" s="18" t="s">
        <v>88</v>
      </c>
      <c r="BK283" s="170">
        <f>ROUND(I283*H283,2)</f>
        <v>0</v>
      </c>
      <c r="BL283" s="18" t="s">
        <v>180</v>
      </c>
      <c r="BM283" s="169" t="s">
        <v>3814</v>
      </c>
    </row>
    <row r="284" spans="1:65" s="2" customFormat="1" ht="16.5" customHeight="1">
      <c r="A284" s="33"/>
      <c r="B284" s="156"/>
      <c r="C284" s="157" t="s">
        <v>1472</v>
      </c>
      <c r="D284" s="157" t="s">
        <v>176</v>
      </c>
      <c r="E284" s="158" t="s">
        <v>3815</v>
      </c>
      <c r="F284" s="159" t="s">
        <v>3816</v>
      </c>
      <c r="G284" s="160" t="s">
        <v>563</v>
      </c>
      <c r="H284" s="161">
        <v>1</v>
      </c>
      <c r="I284" s="162"/>
      <c r="J284" s="163">
        <f>ROUND(I284*H284,2)</f>
        <v>0</v>
      </c>
      <c r="K284" s="164"/>
      <c r="L284" s="34"/>
      <c r="M284" s="165" t="s">
        <v>1</v>
      </c>
      <c r="N284" s="166" t="s">
        <v>41</v>
      </c>
      <c r="O284" s="62"/>
      <c r="P284" s="167">
        <f>O284*H284</f>
        <v>0</v>
      </c>
      <c r="Q284" s="167">
        <v>0</v>
      </c>
      <c r="R284" s="167">
        <f>Q284*H284</f>
        <v>0</v>
      </c>
      <c r="S284" s="167">
        <v>0</v>
      </c>
      <c r="T284" s="168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180</v>
      </c>
      <c r="AT284" s="169" t="s">
        <v>176</v>
      </c>
      <c r="AU284" s="169" t="s">
        <v>88</v>
      </c>
      <c r="AY284" s="18" t="s">
        <v>173</v>
      </c>
      <c r="BE284" s="170">
        <f>IF(N284="základná",J284,0)</f>
        <v>0</v>
      </c>
      <c r="BF284" s="170">
        <f>IF(N284="znížená",J284,0)</f>
        <v>0</v>
      </c>
      <c r="BG284" s="170">
        <f>IF(N284="zákl. prenesená",J284,0)</f>
        <v>0</v>
      </c>
      <c r="BH284" s="170">
        <f>IF(N284="zníž. prenesená",J284,0)</f>
        <v>0</v>
      </c>
      <c r="BI284" s="170">
        <f>IF(N284="nulová",J284,0)</f>
        <v>0</v>
      </c>
      <c r="BJ284" s="18" t="s">
        <v>88</v>
      </c>
      <c r="BK284" s="170">
        <f>ROUND(I284*H284,2)</f>
        <v>0</v>
      </c>
      <c r="BL284" s="18" t="s">
        <v>180</v>
      </c>
      <c r="BM284" s="169" t="s">
        <v>3817</v>
      </c>
    </row>
    <row r="285" spans="1:65" s="2" customFormat="1" ht="16.5" customHeight="1">
      <c r="A285" s="33"/>
      <c r="B285" s="156"/>
      <c r="C285" s="157" t="s">
        <v>1490</v>
      </c>
      <c r="D285" s="157" t="s">
        <v>176</v>
      </c>
      <c r="E285" s="158" t="s">
        <v>3818</v>
      </c>
      <c r="F285" s="159" t="s">
        <v>3819</v>
      </c>
      <c r="G285" s="160" t="s">
        <v>563</v>
      </c>
      <c r="H285" s="161">
        <v>1</v>
      </c>
      <c r="I285" s="162"/>
      <c r="J285" s="163">
        <f>ROUND(I285*H285,2)</f>
        <v>0</v>
      </c>
      <c r="K285" s="164"/>
      <c r="L285" s="34"/>
      <c r="M285" s="215" t="s">
        <v>1</v>
      </c>
      <c r="N285" s="216" t="s">
        <v>41</v>
      </c>
      <c r="O285" s="217"/>
      <c r="P285" s="218">
        <f>O285*H285</f>
        <v>0</v>
      </c>
      <c r="Q285" s="218">
        <v>0</v>
      </c>
      <c r="R285" s="218">
        <f>Q285*H285</f>
        <v>0</v>
      </c>
      <c r="S285" s="218">
        <v>0</v>
      </c>
      <c r="T285" s="219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180</v>
      </c>
      <c r="AT285" s="169" t="s">
        <v>176</v>
      </c>
      <c r="AU285" s="169" t="s">
        <v>88</v>
      </c>
      <c r="AY285" s="18" t="s">
        <v>173</v>
      </c>
      <c r="BE285" s="170">
        <f>IF(N285="základná",J285,0)</f>
        <v>0</v>
      </c>
      <c r="BF285" s="170">
        <f>IF(N285="znížená",J285,0)</f>
        <v>0</v>
      </c>
      <c r="BG285" s="170">
        <f>IF(N285="zákl. prenesená",J285,0)</f>
        <v>0</v>
      </c>
      <c r="BH285" s="170">
        <f>IF(N285="zníž. prenesená",J285,0)</f>
        <v>0</v>
      </c>
      <c r="BI285" s="170">
        <f>IF(N285="nulová",J285,0)</f>
        <v>0</v>
      </c>
      <c r="BJ285" s="18" t="s">
        <v>88</v>
      </c>
      <c r="BK285" s="170">
        <f>ROUND(I285*H285,2)</f>
        <v>0</v>
      </c>
      <c r="BL285" s="18" t="s">
        <v>180</v>
      </c>
      <c r="BM285" s="169" t="s">
        <v>3820</v>
      </c>
    </row>
    <row r="286" spans="1:65" s="2" customFormat="1" ht="6.95" customHeight="1">
      <c r="A286" s="33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34"/>
      <c r="M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</sheetData>
  <autoFilter ref="C126:K28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130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3821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ROUND(J125,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ROUND((SUM(BE125:BE234)),  2)</f>
        <v>0</v>
      </c>
      <c r="G35" s="109"/>
      <c r="H35" s="109"/>
      <c r="I35" s="110">
        <v>0.2</v>
      </c>
      <c r="J35" s="108">
        <f>ROUND(((SUM(BE125:BE234))*I35),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ROUND((SUM(BF125:BF234)),  2)</f>
        <v>0</v>
      </c>
      <c r="G36" s="109"/>
      <c r="H36" s="109"/>
      <c r="I36" s="110">
        <v>0.2</v>
      </c>
      <c r="J36" s="108">
        <f>ROUND(((SUM(BF125:BF234))*I36),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ROUND((SUM(BG125:BG234)),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ROUND((SUM(BH125:BH234)),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ROUND((SUM(BI125:BI234)),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SO01.06 - SO01.06. Rekonštrukcia priestorov na ul.J.M.Hurbana 6 - Zdravotechnika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J125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151</v>
      </c>
      <c r="E99" s="126"/>
      <c r="F99" s="126"/>
      <c r="G99" s="126"/>
      <c r="H99" s="126"/>
      <c r="I99" s="126"/>
      <c r="J99" s="127">
        <f>J126</f>
        <v>0</v>
      </c>
      <c r="L99" s="124"/>
    </row>
    <row r="100" spans="1:47" s="10" customFormat="1" ht="19.899999999999999" customHeight="1">
      <c r="B100" s="128"/>
      <c r="D100" s="129" t="s">
        <v>3822</v>
      </c>
      <c r="E100" s="130"/>
      <c r="F100" s="130"/>
      <c r="G100" s="130"/>
      <c r="H100" s="130"/>
      <c r="I100" s="130"/>
      <c r="J100" s="131">
        <f>J127</f>
        <v>0</v>
      </c>
      <c r="L100" s="128"/>
    </row>
    <row r="101" spans="1:47" s="10" customFormat="1" ht="19.899999999999999" customHeight="1">
      <c r="B101" s="128"/>
      <c r="D101" s="129" t="s">
        <v>3823</v>
      </c>
      <c r="E101" s="130"/>
      <c r="F101" s="130"/>
      <c r="G101" s="130"/>
      <c r="H101" s="130"/>
      <c r="I101" s="130"/>
      <c r="J101" s="131">
        <f>J134</f>
        <v>0</v>
      </c>
      <c r="L101" s="128"/>
    </row>
    <row r="102" spans="1:47" s="10" customFormat="1" ht="19.899999999999999" customHeight="1">
      <c r="B102" s="128"/>
      <c r="D102" s="129" t="s">
        <v>3824</v>
      </c>
      <c r="E102" s="130"/>
      <c r="F102" s="130"/>
      <c r="G102" s="130"/>
      <c r="H102" s="130"/>
      <c r="I102" s="130"/>
      <c r="J102" s="131">
        <f>J163</f>
        <v>0</v>
      </c>
      <c r="L102" s="128"/>
    </row>
    <row r="103" spans="1:47" s="10" customFormat="1" ht="19.899999999999999" customHeight="1">
      <c r="B103" s="128"/>
      <c r="D103" s="129" t="s">
        <v>3825</v>
      </c>
      <c r="E103" s="130"/>
      <c r="F103" s="130"/>
      <c r="G103" s="130"/>
      <c r="H103" s="130"/>
      <c r="I103" s="130"/>
      <c r="J103" s="131">
        <f>J185</f>
        <v>0</v>
      </c>
      <c r="L103" s="12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159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2" t="str">
        <f>E7</f>
        <v>Rekonštrukcia - Kreatívne centrum RTVS Banská Bystrica - zmena č.1</v>
      </c>
      <c r="F113" s="273"/>
      <c r="G113" s="273"/>
      <c r="H113" s="27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138</v>
      </c>
      <c r="L114" s="21"/>
    </row>
    <row r="115" spans="1:65" s="2" customFormat="1" ht="23.25" customHeight="1">
      <c r="A115" s="33"/>
      <c r="B115" s="34"/>
      <c r="C115" s="33"/>
      <c r="D115" s="33"/>
      <c r="E115" s="272" t="s">
        <v>657</v>
      </c>
      <c r="F115" s="274"/>
      <c r="G115" s="274"/>
      <c r="H115" s="27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140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30" customHeight="1">
      <c r="A117" s="33"/>
      <c r="B117" s="34"/>
      <c r="C117" s="33"/>
      <c r="D117" s="33"/>
      <c r="E117" s="231" t="str">
        <f>E11</f>
        <v>SO01.06 - SO01.06. Rekonštrukcia priestorov na ul.J.M.Hurbana 6 - Zdravotechnika - zmena č.1</v>
      </c>
      <c r="F117" s="274"/>
      <c r="G117" s="274"/>
      <c r="H117" s="27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Banská Bystrica</v>
      </c>
      <c r="G119" s="33"/>
      <c r="H119" s="33"/>
      <c r="I119" s="28" t="s">
        <v>21</v>
      </c>
      <c r="J119" s="59" t="str">
        <f>IF(J14="","",J14)</f>
        <v>25. 5. 2021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RTVS Mlynská dolina, 845 45 Bratislava</v>
      </c>
      <c r="G121" s="33"/>
      <c r="H121" s="33"/>
      <c r="I121" s="28" t="s">
        <v>29</v>
      </c>
      <c r="J121" s="31" t="str">
        <f>E23</f>
        <v>akad. arch. Jaroslava Kubániová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>Ing.Jedlička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2"/>
      <c r="B124" s="133"/>
      <c r="C124" s="134" t="s">
        <v>160</v>
      </c>
      <c r="D124" s="135" t="s">
        <v>60</v>
      </c>
      <c r="E124" s="135" t="s">
        <v>56</v>
      </c>
      <c r="F124" s="135" t="s">
        <v>57</v>
      </c>
      <c r="G124" s="135" t="s">
        <v>161</v>
      </c>
      <c r="H124" s="135" t="s">
        <v>162</v>
      </c>
      <c r="I124" s="135" t="s">
        <v>163</v>
      </c>
      <c r="J124" s="136" t="s">
        <v>144</v>
      </c>
      <c r="K124" s="137" t="s">
        <v>164</v>
      </c>
      <c r="L124" s="138"/>
      <c r="M124" s="66" t="s">
        <v>1</v>
      </c>
      <c r="N124" s="67" t="s">
        <v>39</v>
      </c>
      <c r="O124" s="67" t="s">
        <v>165</v>
      </c>
      <c r="P124" s="67" t="s">
        <v>166</v>
      </c>
      <c r="Q124" s="67" t="s">
        <v>167</v>
      </c>
      <c r="R124" s="67" t="s">
        <v>168</v>
      </c>
      <c r="S124" s="67" t="s">
        <v>169</v>
      </c>
      <c r="T124" s="68" t="s">
        <v>170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9" customHeight="1">
      <c r="A125" s="33"/>
      <c r="B125" s="34"/>
      <c r="C125" s="73" t="s">
        <v>145</v>
      </c>
      <c r="D125" s="33"/>
      <c r="E125" s="33"/>
      <c r="F125" s="33"/>
      <c r="G125" s="33"/>
      <c r="H125" s="33"/>
      <c r="I125" s="33"/>
      <c r="J125" s="139">
        <f>BK125</f>
        <v>0</v>
      </c>
      <c r="K125" s="33"/>
      <c r="L125" s="34"/>
      <c r="M125" s="69"/>
      <c r="N125" s="60"/>
      <c r="O125" s="70"/>
      <c r="P125" s="140">
        <f>P126</f>
        <v>0</v>
      </c>
      <c r="Q125" s="70"/>
      <c r="R125" s="140">
        <f>R126</f>
        <v>0.23304000000000002</v>
      </c>
      <c r="S125" s="70"/>
      <c r="T125" s="141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146</v>
      </c>
      <c r="BK125" s="142">
        <f>BK126</f>
        <v>0</v>
      </c>
    </row>
    <row r="126" spans="1:65" s="12" customFormat="1" ht="25.9" customHeight="1">
      <c r="B126" s="143"/>
      <c r="D126" s="144" t="s">
        <v>74</v>
      </c>
      <c r="E126" s="145" t="s">
        <v>287</v>
      </c>
      <c r="F126" s="145" t="s">
        <v>288</v>
      </c>
      <c r="I126" s="146"/>
      <c r="J126" s="147">
        <f>BK126</f>
        <v>0</v>
      </c>
      <c r="L126" s="143"/>
      <c r="M126" s="148"/>
      <c r="N126" s="149"/>
      <c r="O126" s="149"/>
      <c r="P126" s="150">
        <f>P127+P134+P163+P185</f>
        <v>0</v>
      </c>
      <c r="Q126" s="149"/>
      <c r="R126" s="150">
        <f>R127+R134+R163+R185</f>
        <v>0.23304000000000002</v>
      </c>
      <c r="S126" s="149"/>
      <c r="T126" s="151">
        <f>T127+T134+T163+T185</f>
        <v>0</v>
      </c>
      <c r="AR126" s="144" t="s">
        <v>88</v>
      </c>
      <c r="AT126" s="152" t="s">
        <v>74</v>
      </c>
      <c r="AU126" s="152" t="s">
        <v>75</v>
      </c>
      <c r="AY126" s="144" t="s">
        <v>173</v>
      </c>
      <c r="BK126" s="153">
        <f>BK127+BK134+BK163+BK185</f>
        <v>0</v>
      </c>
    </row>
    <row r="127" spans="1:65" s="12" customFormat="1" ht="22.9" customHeight="1">
      <c r="B127" s="143"/>
      <c r="D127" s="144" t="s">
        <v>74</v>
      </c>
      <c r="E127" s="154" t="s">
        <v>3826</v>
      </c>
      <c r="F127" s="154" t="s">
        <v>3827</v>
      </c>
      <c r="I127" s="146"/>
      <c r="J127" s="155">
        <f>BK127</f>
        <v>0</v>
      </c>
      <c r="L127" s="143"/>
      <c r="M127" s="148"/>
      <c r="N127" s="149"/>
      <c r="O127" s="149"/>
      <c r="P127" s="150">
        <f>SUM(P128:P133)</f>
        <v>0</v>
      </c>
      <c r="Q127" s="149"/>
      <c r="R127" s="150">
        <f>SUM(R128:R133)</f>
        <v>2.8199999999999999E-2</v>
      </c>
      <c r="S127" s="149"/>
      <c r="T127" s="151">
        <f>SUM(T128:T133)</f>
        <v>0</v>
      </c>
      <c r="AR127" s="144" t="s">
        <v>88</v>
      </c>
      <c r="AT127" s="152" t="s">
        <v>74</v>
      </c>
      <c r="AU127" s="152" t="s">
        <v>82</v>
      </c>
      <c r="AY127" s="144" t="s">
        <v>173</v>
      </c>
      <c r="BK127" s="153">
        <f>SUM(BK128:BK133)</f>
        <v>0</v>
      </c>
    </row>
    <row r="128" spans="1:65" s="2" customFormat="1" ht="24.2" customHeight="1">
      <c r="A128" s="33"/>
      <c r="B128" s="156"/>
      <c r="C128" s="157" t="s">
        <v>82</v>
      </c>
      <c r="D128" s="157" t="s">
        <v>176</v>
      </c>
      <c r="E128" s="158" t="s">
        <v>3828</v>
      </c>
      <c r="F128" s="159" t="s">
        <v>3829</v>
      </c>
      <c r="G128" s="160" t="s">
        <v>232</v>
      </c>
      <c r="H128" s="161">
        <v>50</v>
      </c>
      <c r="I128" s="162"/>
      <c r="J128" s="163">
        <f t="shared" ref="J128:J133" si="0">ROUND(I128*H128,2)</f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ref="P128:P133" si="1">O128*H128</f>
        <v>0</v>
      </c>
      <c r="Q128" s="167">
        <v>0</v>
      </c>
      <c r="R128" s="167">
        <f t="shared" ref="R128:R133" si="2">Q128*H128</f>
        <v>0</v>
      </c>
      <c r="S128" s="167">
        <v>0</v>
      </c>
      <c r="T128" s="168">
        <f t="shared" ref="T128:T133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259</v>
      </c>
      <c r="AT128" s="169" t="s">
        <v>176</v>
      </c>
      <c r="AU128" s="169" t="s">
        <v>88</v>
      </c>
      <c r="AY128" s="18" t="s">
        <v>173</v>
      </c>
      <c r="BE128" s="170">
        <f t="shared" ref="BE128:BE133" si="4">IF(N128="základná",J128,0)</f>
        <v>0</v>
      </c>
      <c r="BF128" s="170">
        <f t="shared" ref="BF128:BF133" si="5">IF(N128="znížená",J128,0)</f>
        <v>0</v>
      </c>
      <c r="BG128" s="170">
        <f t="shared" ref="BG128:BG133" si="6">IF(N128="zákl. prenesená",J128,0)</f>
        <v>0</v>
      </c>
      <c r="BH128" s="170">
        <f t="shared" ref="BH128:BH133" si="7">IF(N128="zníž. prenesená",J128,0)</f>
        <v>0</v>
      </c>
      <c r="BI128" s="170">
        <f t="shared" ref="BI128:BI133" si="8">IF(N128="nulová",J128,0)</f>
        <v>0</v>
      </c>
      <c r="BJ128" s="18" t="s">
        <v>88</v>
      </c>
      <c r="BK128" s="170">
        <f t="shared" ref="BK128:BK133" si="9">ROUND(I128*H128,2)</f>
        <v>0</v>
      </c>
      <c r="BL128" s="18" t="s">
        <v>259</v>
      </c>
      <c r="BM128" s="169" t="s">
        <v>3830</v>
      </c>
    </row>
    <row r="129" spans="1:65" s="2" customFormat="1" ht="24.2" customHeight="1">
      <c r="A129" s="33"/>
      <c r="B129" s="156"/>
      <c r="C129" s="195" t="s">
        <v>88</v>
      </c>
      <c r="D129" s="195" t="s">
        <v>186</v>
      </c>
      <c r="E129" s="196" t="s">
        <v>3831</v>
      </c>
      <c r="F129" s="197" t="s">
        <v>3832</v>
      </c>
      <c r="G129" s="198" t="s">
        <v>232</v>
      </c>
      <c r="H129" s="199">
        <v>30</v>
      </c>
      <c r="I129" s="200"/>
      <c r="J129" s="201">
        <f t="shared" si="0"/>
        <v>0</v>
      </c>
      <c r="K129" s="202"/>
      <c r="L129" s="203"/>
      <c r="M129" s="204" t="s">
        <v>1</v>
      </c>
      <c r="N129" s="205" t="s">
        <v>41</v>
      </c>
      <c r="O129" s="62"/>
      <c r="P129" s="167">
        <f t="shared" si="1"/>
        <v>0</v>
      </c>
      <c r="Q129" s="167">
        <v>9.0000000000000006E-5</v>
      </c>
      <c r="R129" s="167">
        <f t="shared" si="2"/>
        <v>2.7000000000000001E-3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314</v>
      </c>
      <c r="AT129" s="169" t="s">
        <v>186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259</v>
      </c>
      <c r="BM129" s="169" t="s">
        <v>3833</v>
      </c>
    </row>
    <row r="130" spans="1:65" s="2" customFormat="1" ht="33" customHeight="1">
      <c r="A130" s="33"/>
      <c r="B130" s="156"/>
      <c r="C130" s="195" t="s">
        <v>174</v>
      </c>
      <c r="D130" s="195" t="s">
        <v>186</v>
      </c>
      <c r="E130" s="196" t="s">
        <v>3834</v>
      </c>
      <c r="F130" s="197" t="s">
        <v>3835</v>
      </c>
      <c r="G130" s="198" t="s">
        <v>232</v>
      </c>
      <c r="H130" s="199">
        <v>110</v>
      </c>
      <c r="I130" s="200"/>
      <c r="J130" s="201">
        <f t="shared" si="0"/>
        <v>0</v>
      </c>
      <c r="K130" s="202"/>
      <c r="L130" s="203"/>
      <c r="M130" s="204" t="s">
        <v>1</v>
      </c>
      <c r="N130" s="205" t="s">
        <v>41</v>
      </c>
      <c r="O130" s="62"/>
      <c r="P130" s="167">
        <f t="shared" si="1"/>
        <v>0</v>
      </c>
      <c r="Q130" s="167">
        <v>9.0000000000000006E-5</v>
      </c>
      <c r="R130" s="167">
        <f t="shared" si="2"/>
        <v>9.9000000000000008E-3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314</v>
      </c>
      <c r="AT130" s="169" t="s">
        <v>186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259</v>
      </c>
      <c r="BM130" s="169" t="s">
        <v>3836</v>
      </c>
    </row>
    <row r="131" spans="1:65" s="2" customFormat="1" ht="16.5" customHeight="1">
      <c r="A131" s="33"/>
      <c r="B131" s="156"/>
      <c r="C131" s="157" t="s">
        <v>180</v>
      </c>
      <c r="D131" s="157" t="s">
        <v>176</v>
      </c>
      <c r="E131" s="158" t="s">
        <v>3837</v>
      </c>
      <c r="F131" s="159" t="s">
        <v>3838</v>
      </c>
      <c r="G131" s="160" t="s">
        <v>179</v>
      </c>
      <c r="H131" s="161">
        <v>15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41</v>
      </c>
      <c r="O131" s="62"/>
      <c r="P131" s="167">
        <f t="shared" si="1"/>
        <v>0</v>
      </c>
      <c r="Q131" s="167">
        <v>4.0000000000000003E-5</v>
      </c>
      <c r="R131" s="167">
        <f t="shared" si="2"/>
        <v>6.0000000000000006E-4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259</v>
      </c>
      <c r="AT131" s="169" t="s">
        <v>176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259</v>
      </c>
      <c r="BM131" s="169" t="s">
        <v>3839</v>
      </c>
    </row>
    <row r="132" spans="1:65" s="2" customFormat="1" ht="21.75" customHeight="1">
      <c r="A132" s="33"/>
      <c r="B132" s="156"/>
      <c r="C132" s="195" t="s">
        <v>203</v>
      </c>
      <c r="D132" s="195" t="s">
        <v>186</v>
      </c>
      <c r="E132" s="196" t="s">
        <v>3840</v>
      </c>
      <c r="F132" s="197" t="s">
        <v>3841</v>
      </c>
      <c r="G132" s="198" t="s">
        <v>1173</v>
      </c>
      <c r="H132" s="199">
        <v>15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1E-3</v>
      </c>
      <c r="R132" s="167">
        <f t="shared" si="2"/>
        <v>1.4999999999999999E-2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314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259</v>
      </c>
      <c r="BM132" s="169" t="s">
        <v>3842</v>
      </c>
    </row>
    <row r="133" spans="1:65" s="2" customFormat="1" ht="24.2" customHeight="1">
      <c r="A133" s="33"/>
      <c r="B133" s="156"/>
      <c r="C133" s="157" t="s">
        <v>208</v>
      </c>
      <c r="D133" s="157" t="s">
        <v>176</v>
      </c>
      <c r="E133" s="158" t="s">
        <v>3843</v>
      </c>
      <c r="F133" s="159" t="s">
        <v>3844</v>
      </c>
      <c r="G133" s="160" t="s">
        <v>339</v>
      </c>
      <c r="H133" s="214"/>
      <c r="I133" s="162"/>
      <c r="J133" s="163">
        <f t="shared" si="0"/>
        <v>0</v>
      </c>
      <c r="K133" s="164"/>
      <c r="L133" s="34"/>
      <c r="M133" s="165" t="s">
        <v>1</v>
      </c>
      <c r="N133" s="166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259</v>
      </c>
      <c r="AT133" s="169" t="s">
        <v>176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259</v>
      </c>
      <c r="BM133" s="169" t="s">
        <v>3845</v>
      </c>
    </row>
    <row r="134" spans="1:65" s="12" customFormat="1" ht="22.9" customHeight="1">
      <c r="B134" s="143"/>
      <c r="D134" s="144" t="s">
        <v>74</v>
      </c>
      <c r="E134" s="154" t="s">
        <v>3846</v>
      </c>
      <c r="F134" s="154" t="s">
        <v>3847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SUM(P135:P162)</f>
        <v>0</v>
      </c>
      <c r="Q134" s="149"/>
      <c r="R134" s="150">
        <f>SUM(R135:R162)</f>
        <v>0.19564000000000004</v>
      </c>
      <c r="S134" s="149"/>
      <c r="T134" s="151">
        <f>SUM(T135:T162)</f>
        <v>0</v>
      </c>
      <c r="AR134" s="144" t="s">
        <v>88</v>
      </c>
      <c r="AT134" s="152" t="s">
        <v>74</v>
      </c>
      <c r="AU134" s="152" t="s">
        <v>82</v>
      </c>
      <c r="AY134" s="144" t="s">
        <v>173</v>
      </c>
      <c r="BK134" s="153">
        <f>SUM(BK135:BK162)</f>
        <v>0</v>
      </c>
    </row>
    <row r="135" spans="1:65" s="2" customFormat="1" ht="21.75" customHeight="1">
      <c r="A135" s="33"/>
      <c r="B135" s="156"/>
      <c r="C135" s="157" t="s">
        <v>213</v>
      </c>
      <c r="D135" s="157" t="s">
        <v>176</v>
      </c>
      <c r="E135" s="158" t="s">
        <v>3848</v>
      </c>
      <c r="F135" s="159" t="s">
        <v>3849</v>
      </c>
      <c r="G135" s="160" t="s">
        <v>232</v>
      </c>
      <c r="H135" s="161">
        <v>5</v>
      </c>
      <c r="I135" s="162"/>
      <c r="J135" s="163">
        <f t="shared" ref="J135:J162" si="10">ROUND(I135*H135,2)</f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ref="P135:P162" si="11">O135*H135</f>
        <v>0</v>
      </c>
      <c r="Q135" s="167">
        <v>0</v>
      </c>
      <c r="R135" s="167">
        <f t="shared" ref="R135:R162" si="12">Q135*H135</f>
        <v>0</v>
      </c>
      <c r="S135" s="167">
        <v>0</v>
      </c>
      <c r="T135" s="168">
        <f t="shared" ref="T135:T162" si="13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259</v>
      </c>
      <c r="AT135" s="169" t="s">
        <v>176</v>
      </c>
      <c r="AU135" s="169" t="s">
        <v>88</v>
      </c>
      <c r="AY135" s="18" t="s">
        <v>173</v>
      </c>
      <c r="BE135" s="170">
        <f t="shared" ref="BE135:BE162" si="14">IF(N135="základná",J135,0)</f>
        <v>0</v>
      </c>
      <c r="BF135" s="170">
        <f t="shared" ref="BF135:BF162" si="15">IF(N135="znížená",J135,0)</f>
        <v>0</v>
      </c>
      <c r="BG135" s="170">
        <f t="shared" ref="BG135:BG162" si="16">IF(N135="zákl. prenesená",J135,0)</f>
        <v>0</v>
      </c>
      <c r="BH135" s="170">
        <f t="shared" ref="BH135:BH162" si="17">IF(N135="zníž. prenesená",J135,0)</f>
        <v>0</v>
      </c>
      <c r="BI135" s="170">
        <f t="shared" ref="BI135:BI162" si="18">IF(N135="nulová",J135,0)</f>
        <v>0</v>
      </c>
      <c r="BJ135" s="18" t="s">
        <v>88</v>
      </c>
      <c r="BK135" s="170">
        <f t="shared" ref="BK135:BK162" si="19">ROUND(I135*H135,2)</f>
        <v>0</v>
      </c>
      <c r="BL135" s="18" t="s">
        <v>259</v>
      </c>
      <c r="BM135" s="169" t="s">
        <v>3850</v>
      </c>
    </row>
    <row r="136" spans="1:65" s="2" customFormat="1" ht="21.75" customHeight="1">
      <c r="A136" s="33"/>
      <c r="B136" s="156"/>
      <c r="C136" s="157" t="s">
        <v>189</v>
      </c>
      <c r="D136" s="157" t="s">
        <v>176</v>
      </c>
      <c r="E136" s="158" t="s">
        <v>3851</v>
      </c>
      <c r="F136" s="159" t="s">
        <v>3852</v>
      </c>
      <c r="G136" s="160" t="s">
        <v>232</v>
      </c>
      <c r="H136" s="161">
        <v>6</v>
      </c>
      <c r="I136" s="162"/>
      <c r="J136" s="163">
        <f t="shared" si="10"/>
        <v>0</v>
      </c>
      <c r="K136" s="164"/>
      <c r="L136" s="34"/>
      <c r="M136" s="165" t="s">
        <v>1</v>
      </c>
      <c r="N136" s="166" t="s">
        <v>41</v>
      </c>
      <c r="O136" s="62"/>
      <c r="P136" s="167">
        <f t="shared" si="11"/>
        <v>0</v>
      </c>
      <c r="Q136" s="167">
        <v>0</v>
      </c>
      <c r="R136" s="167">
        <f t="shared" si="12"/>
        <v>0</v>
      </c>
      <c r="S136" s="167">
        <v>0</v>
      </c>
      <c r="T136" s="168">
        <f t="shared" si="1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259</v>
      </c>
      <c r="AT136" s="169" t="s">
        <v>176</v>
      </c>
      <c r="AU136" s="169" t="s">
        <v>88</v>
      </c>
      <c r="AY136" s="18" t="s">
        <v>173</v>
      </c>
      <c r="BE136" s="170">
        <f t="shared" si="14"/>
        <v>0</v>
      </c>
      <c r="BF136" s="170">
        <f t="shared" si="15"/>
        <v>0</v>
      </c>
      <c r="BG136" s="170">
        <f t="shared" si="16"/>
        <v>0</v>
      </c>
      <c r="BH136" s="170">
        <f t="shared" si="17"/>
        <v>0</v>
      </c>
      <c r="BI136" s="170">
        <f t="shared" si="18"/>
        <v>0</v>
      </c>
      <c r="BJ136" s="18" t="s">
        <v>88</v>
      </c>
      <c r="BK136" s="170">
        <f t="shared" si="19"/>
        <v>0</v>
      </c>
      <c r="BL136" s="18" t="s">
        <v>259</v>
      </c>
      <c r="BM136" s="169" t="s">
        <v>3853</v>
      </c>
    </row>
    <row r="137" spans="1:65" s="2" customFormat="1" ht="24.2" customHeight="1">
      <c r="A137" s="33"/>
      <c r="B137" s="156"/>
      <c r="C137" s="157" t="s">
        <v>192</v>
      </c>
      <c r="D137" s="157" t="s">
        <v>176</v>
      </c>
      <c r="E137" s="158" t="s">
        <v>3854</v>
      </c>
      <c r="F137" s="159" t="s">
        <v>3855</v>
      </c>
      <c r="G137" s="160" t="s">
        <v>232</v>
      </c>
      <c r="H137" s="161">
        <v>8</v>
      </c>
      <c r="I137" s="162"/>
      <c r="J137" s="163">
        <f t="shared" si="10"/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si="11"/>
        <v>0</v>
      </c>
      <c r="Q137" s="167">
        <v>5.2999999999999998E-4</v>
      </c>
      <c r="R137" s="167">
        <f t="shared" si="12"/>
        <v>4.2399999999999998E-3</v>
      </c>
      <c r="S137" s="167">
        <v>0</v>
      </c>
      <c r="T137" s="168">
        <f t="shared" si="1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259</v>
      </c>
      <c r="AT137" s="169" t="s">
        <v>176</v>
      </c>
      <c r="AU137" s="169" t="s">
        <v>88</v>
      </c>
      <c r="AY137" s="18" t="s">
        <v>173</v>
      </c>
      <c r="BE137" s="170">
        <f t="shared" si="14"/>
        <v>0</v>
      </c>
      <c r="BF137" s="170">
        <f t="shared" si="15"/>
        <v>0</v>
      </c>
      <c r="BG137" s="170">
        <f t="shared" si="16"/>
        <v>0</v>
      </c>
      <c r="BH137" s="170">
        <f t="shared" si="17"/>
        <v>0</v>
      </c>
      <c r="BI137" s="170">
        <f t="shared" si="18"/>
        <v>0</v>
      </c>
      <c r="BJ137" s="18" t="s">
        <v>88</v>
      </c>
      <c r="BK137" s="170">
        <f t="shared" si="19"/>
        <v>0</v>
      </c>
      <c r="BL137" s="18" t="s">
        <v>259</v>
      </c>
      <c r="BM137" s="169" t="s">
        <v>3856</v>
      </c>
    </row>
    <row r="138" spans="1:65" s="2" customFormat="1" ht="21.75" customHeight="1">
      <c r="A138" s="33"/>
      <c r="B138" s="156"/>
      <c r="C138" s="157" t="s">
        <v>229</v>
      </c>
      <c r="D138" s="157" t="s">
        <v>176</v>
      </c>
      <c r="E138" s="158" t="s">
        <v>3857</v>
      </c>
      <c r="F138" s="159" t="s">
        <v>3858</v>
      </c>
      <c r="G138" s="160" t="s">
        <v>232</v>
      </c>
      <c r="H138" s="161">
        <v>3</v>
      </c>
      <c r="I138" s="162"/>
      <c r="J138" s="163">
        <f t="shared" si="10"/>
        <v>0</v>
      </c>
      <c r="K138" s="164"/>
      <c r="L138" s="34"/>
      <c r="M138" s="165" t="s">
        <v>1</v>
      </c>
      <c r="N138" s="166" t="s">
        <v>41</v>
      </c>
      <c r="O138" s="62"/>
      <c r="P138" s="167">
        <f t="shared" si="11"/>
        <v>0</v>
      </c>
      <c r="Q138" s="167">
        <v>5.2999999999999998E-4</v>
      </c>
      <c r="R138" s="167">
        <f t="shared" si="12"/>
        <v>1.5899999999999998E-3</v>
      </c>
      <c r="S138" s="167">
        <v>0</v>
      </c>
      <c r="T138" s="168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259</v>
      </c>
      <c r="AT138" s="169" t="s">
        <v>176</v>
      </c>
      <c r="AU138" s="169" t="s">
        <v>88</v>
      </c>
      <c r="AY138" s="18" t="s">
        <v>173</v>
      </c>
      <c r="BE138" s="170">
        <f t="shared" si="14"/>
        <v>0</v>
      </c>
      <c r="BF138" s="170">
        <f t="shared" si="15"/>
        <v>0</v>
      </c>
      <c r="BG138" s="170">
        <f t="shared" si="16"/>
        <v>0</v>
      </c>
      <c r="BH138" s="170">
        <f t="shared" si="17"/>
        <v>0</v>
      </c>
      <c r="BI138" s="170">
        <f t="shared" si="18"/>
        <v>0</v>
      </c>
      <c r="BJ138" s="18" t="s">
        <v>88</v>
      </c>
      <c r="BK138" s="170">
        <f t="shared" si="19"/>
        <v>0</v>
      </c>
      <c r="BL138" s="18" t="s">
        <v>259</v>
      </c>
      <c r="BM138" s="169" t="s">
        <v>3859</v>
      </c>
    </row>
    <row r="139" spans="1:65" s="2" customFormat="1" ht="21.75" customHeight="1">
      <c r="A139" s="33"/>
      <c r="B139" s="156"/>
      <c r="C139" s="157" t="s">
        <v>237</v>
      </c>
      <c r="D139" s="157" t="s">
        <v>176</v>
      </c>
      <c r="E139" s="158" t="s">
        <v>3860</v>
      </c>
      <c r="F139" s="159" t="s">
        <v>3861</v>
      </c>
      <c r="G139" s="160" t="s">
        <v>232</v>
      </c>
      <c r="H139" s="161">
        <v>10</v>
      </c>
      <c r="I139" s="162"/>
      <c r="J139" s="163">
        <f t="shared" si="10"/>
        <v>0</v>
      </c>
      <c r="K139" s="164"/>
      <c r="L139" s="34"/>
      <c r="M139" s="165" t="s">
        <v>1</v>
      </c>
      <c r="N139" s="166" t="s">
        <v>41</v>
      </c>
      <c r="O139" s="62"/>
      <c r="P139" s="167">
        <f t="shared" si="11"/>
        <v>0</v>
      </c>
      <c r="Q139" s="167">
        <v>0</v>
      </c>
      <c r="R139" s="167">
        <f t="shared" si="12"/>
        <v>0</v>
      </c>
      <c r="S139" s="167">
        <v>0</v>
      </c>
      <c r="T139" s="168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259</v>
      </c>
      <c r="AT139" s="169" t="s">
        <v>176</v>
      </c>
      <c r="AU139" s="169" t="s">
        <v>88</v>
      </c>
      <c r="AY139" s="18" t="s">
        <v>173</v>
      </c>
      <c r="BE139" s="170">
        <f t="shared" si="14"/>
        <v>0</v>
      </c>
      <c r="BF139" s="170">
        <f t="shared" si="15"/>
        <v>0</v>
      </c>
      <c r="BG139" s="170">
        <f t="shared" si="16"/>
        <v>0</v>
      </c>
      <c r="BH139" s="170">
        <f t="shared" si="17"/>
        <v>0</v>
      </c>
      <c r="BI139" s="170">
        <f t="shared" si="18"/>
        <v>0</v>
      </c>
      <c r="BJ139" s="18" t="s">
        <v>88</v>
      </c>
      <c r="BK139" s="170">
        <f t="shared" si="19"/>
        <v>0</v>
      </c>
      <c r="BL139" s="18" t="s">
        <v>259</v>
      </c>
      <c r="BM139" s="169" t="s">
        <v>3862</v>
      </c>
    </row>
    <row r="140" spans="1:65" s="2" customFormat="1" ht="21.75" customHeight="1">
      <c r="A140" s="33"/>
      <c r="B140" s="156"/>
      <c r="C140" s="157" t="s">
        <v>241</v>
      </c>
      <c r="D140" s="157" t="s">
        <v>176</v>
      </c>
      <c r="E140" s="158" t="s">
        <v>3863</v>
      </c>
      <c r="F140" s="159" t="s">
        <v>3864</v>
      </c>
      <c r="G140" s="160" t="s">
        <v>232</v>
      </c>
      <c r="H140" s="161">
        <v>10</v>
      </c>
      <c r="I140" s="162"/>
      <c r="J140" s="163">
        <f t="shared" si="10"/>
        <v>0</v>
      </c>
      <c r="K140" s="164"/>
      <c r="L140" s="34"/>
      <c r="M140" s="165" t="s">
        <v>1</v>
      </c>
      <c r="N140" s="166" t="s">
        <v>41</v>
      </c>
      <c r="O140" s="62"/>
      <c r="P140" s="167">
        <f t="shared" si="11"/>
        <v>0</v>
      </c>
      <c r="Q140" s="167">
        <v>0</v>
      </c>
      <c r="R140" s="167">
        <f t="shared" si="12"/>
        <v>0</v>
      </c>
      <c r="S140" s="167">
        <v>0</v>
      </c>
      <c r="T140" s="168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259</v>
      </c>
      <c r="AT140" s="169" t="s">
        <v>176</v>
      </c>
      <c r="AU140" s="169" t="s">
        <v>88</v>
      </c>
      <c r="AY140" s="18" t="s">
        <v>173</v>
      </c>
      <c r="BE140" s="170">
        <f t="shared" si="14"/>
        <v>0</v>
      </c>
      <c r="BF140" s="170">
        <f t="shared" si="15"/>
        <v>0</v>
      </c>
      <c r="BG140" s="170">
        <f t="shared" si="16"/>
        <v>0</v>
      </c>
      <c r="BH140" s="170">
        <f t="shared" si="17"/>
        <v>0</v>
      </c>
      <c r="BI140" s="170">
        <f t="shared" si="18"/>
        <v>0</v>
      </c>
      <c r="BJ140" s="18" t="s">
        <v>88</v>
      </c>
      <c r="BK140" s="170">
        <f t="shared" si="19"/>
        <v>0</v>
      </c>
      <c r="BL140" s="18" t="s">
        <v>259</v>
      </c>
      <c r="BM140" s="169" t="s">
        <v>3865</v>
      </c>
    </row>
    <row r="141" spans="1:65" s="2" customFormat="1" ht="16.5" customHeight="1">
      <c r="A141" s="33"/>
      <c r="B141" s="156"/>
      <c r="C141" s="157" t="s">
        <v>245</v>
      </c>
      <c r="D141" s="157" t="s">
        <v>176</v>
      </c>
      <c r="E141" s="158" t="s">
        <v>3866</v>
      </c>
      <c r="F141" s="159" t="s">
        <v>3867</v>
      </c>
      <c r="G141" s="160" t="s">
        <v>232</v>
      </c>
      <c r="H141" s="161">
        <v>20</v>
      </c>
      <c r="I141" s="162"/>
      <c r="J141" s="163">
        <f t="shared" si="10"/>
        <v>0</v>
      </c>
      <c r="K141" s="164"/>
      <c r="L141" s="34"/>
      <c r="M141" s="165" t="s">
        <v>1</v>
      </c>
      <c r="N141" s="166" t="s">
        <v>41</v>
      </c>
      <c r="O141" s="62"/>
      <c r="P141" s="167">
        <f t="shared" si="11"/>
        <v>0</v>
      </c>
      <c r="Q141" s="167">
        <v>0</v>
      </c>
      <c r="R141" s="167">
        <f t="shared" si="12"/>
        <v>0</v>
      </c>
      <c r="S141" s="167">
        <v>0</v>
      </c>
      <c r="T141" s="168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259</v>
      </c>
      <c r="AT141" s="169" t="s">
        <v>176</v>
      </c>
      <c r="AU141" s="169" t="s">
        <v>88</v>
      </c>
      <c r="AY141" s="18" t="s">
        <v>173</v>
      </c>
      <c r="BE141" s="170">
        <f t="shared" si="14"/>
        <v>0</v>
      </c>
      <c r="BF141" s="170">
        <f t="shared" si="15"/>
        <v>0</v>
      </c>
      <c r="BG141" s="170">
        <f t="shared" si="16"/>
        <v>0</v>
      </c>
      <c r="BH141" s="170">
        <f t="shared" si="17"/>
        <v>0</v>
      </c>
      <c r="BI141" s="170">
        <f t="shared" si="18"/>
        <v>0</v>
      </c>
      <c r="BJ141" s="18" t="s">
        <v>88</v>
      </c>
      <c r="BK141" s="170">
        <f t="shared" si="19"/>
        <v>0</v>
      </c>
      <c r="BL141" s="18" t="s">
        <v>259</v>
      </c>
      <c r="BM141" s="169" t="s">
        <v>3868</v>
      </c>
    </row>
    <row r="142" spans="1:65" s="2" customFormat="1" ht="16.5" customHeight="1">
      <c r="A142" s="33"/>
      <c r="B142" s="156"/>
      <c r="C142" s="157" t="s">
        <v>250</v>
      </c>
      <c r="D142" s="157" t="s">
        <v>176</v>
      </c>
      <c r="E142" s="158" t="s">
        <v>3869</v>
      </c>
      <c r="F142" s="159" t="s">
        <v>3870</v>
      </c>
      <c r="G142" s="160" t="s">
        <v>232</v>
      </c>
      <c r="H142" s="161">
        <v>70</v>
      </c>
      <c r="I142" s="162"/>
      <c r="J142" s="163">
        <f t="shared" si="10"/>
        <v>0</v>
      </c>
      <c r="K142" s="164"/>
      <c r="L142" s="34"/>
      <c r="M142" s="165" t="s">
        <v>1</v>
      </c>
      <c r="N142" s="166" t="s">
        <v>41</v>
      </c>
      <c r="O142" s="62"/>
      <c r="P142" s="167">
        <f t="shared" si="11"/>
        <v>0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259</v>
      </c>
      <c r="AT142" s="169" t="s">
        <v>176</v>
      </c>
      <c r="AU142" s="169" t="s">
        <v>88</v>
      </c>
      <c r="AY142" s="18" t="s">
        <v>173</v>
      </c>
      <c r="BE142" s="170">
        <f t="shared" si="14"/>
        <v>0</v>
      </c>
      <c r="BF142" s="170">
        <f t="shared" si="15"/>
        <v>0</v>
      </c>
      <c r="BG142" s="170">
        <f t="shared" si="16"/>
        <v>0</v>
      </c>
      <c r="BH142" s="170">
        <f t="shared" si="17"/>
        <v>0</v>
      </c>
      <c r="BI142" s="170">
        <f t="shared" si="18"/>
        <v>0</v>
      </c>
      <c r="BJ142" s="18" t="s">
        <v>88</v>
      </c>
      <c r="BK142" s="170">
        <f t="shared" si="19"/>
        <v>0</v>
      </c>
      <c r="BL142" s="18" t="s">
        <v>259</v>
      </c>
      <c r="BM142" s="169" t="s">
        <v>3871</v>
      </c>
    </row>
    <row r="143" spans="1:65" s="2" customFormat="1" ht="16.5" customHeight="1">
      <c r="A143" s="33"/>
      <c r="B143" s="156"/>
      <c r="C143" s="157" t="s">
        <v>255</v>
      </c>
      <c r="D143" s="157" t="s">
        <v>176</v>
      </c>
      <c r="E143" s="158" t="s">
        <v>3872</v>
      </c>
      <c r="F143" s="159" t="s">
        <v>3873</v>
      </c>
      <c r="G143" s="160" t="s">
        <v>232</v>
      </c>
      <c r="H143" s="161">
        <v>20</v>
      </c>
      <c r="I143" s="162"/>
      <c r="J143" s="163">
        <f t="shared" si="10"/>
        <v>0</v>
      </c>
      <c r="K143" s="164"/>
      <c r="L143" s="34"/>
      <c r="M143" s="165" t="s">
        <v>1</v>
      </c>
      <c r="N143" s="166" t="s">
        <v>41</v>
      </c>
      <c r="O143" s="62"/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259</v>
      </c>
      <c r="AT143" s="169" t="s">
        <v>176</v>
      </c>
      <c r="AU143" s="169" t="s">
        <v>88</v>
      </c>
      <c r="AY143" s="18" t="s">
        <v>173</v>
      </c>
      <c r="BE143" s="170">
        <f t="shared" si="14"/>
        <v>0</v>
      </c>
      <c r="BF143" s="170">
        <f t="shared" si="15"/>
        <v>0</v>
      </c>
      <c r="BG143" s="170">
        <f t="shared" si="16"/>
        <v>0</v>
      </c>
      <c r="BH143" s="170">
        <f t="shared" si="17"/>
        <v>0</v>
      </c>
      <c r="BI143" s="170">
        <f t="shared" si="18"/>
        <v>0</v>
      </c>
      <c r="BJ143" s="18" t="s">
        <v>88</v>
      </c>
      <c r="BK143" s="170">
        <f t="shared" si="19"/>
        <v>0</v>
      </c>
      <c r="BL143" s="18" t="s">
        <v>259</v>
      </c>
      <c r="BM143" s="169" t="s">
        <v>3874</v>
      </c>
    </row>
    <row r="144" spans="1:65" s="2" customFormat="1" ht="33" customHeight="1">
      <c r="A144" s="33"/>
      <c r="B144" s="156"/>
      <c r="C144" s="157" t="s">
        <v>259</v>
      </c>
      <c r="D144" s="157" t="s">
        <v>176</v>
      </c>
      <c r="E144" s="158" t="s">
        <v>3875</v>
      </c>
      <c r="F144" s="159" t="s">
        <v>3876</v>
      </c>
      <c r="G144" s="160" t="s">
        <v>232</v>
      </c>
      <c r="H144" s="161">
        <v>4</v>
      </c>
      <c r="I144" s="162"/>
      <c r="J144" s="163">
        <f t="shared" si="10"/>
        <v>0</v>
      </c>
      <c r="K144" s="164"/>
      <c r="L144" s="34"/>
      <c r="M144" s="165" t="s">
        <v>1</v>
      </c>
      <c r="N144" s="166" t="s">
        <v>41</v>
      </c>
      <c r="O144" s="6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259</v>
      </c>
      <c r="AT144" s="169" t="s">
        <v>176</v>
      </c>
      <c r="AU144" s="169" t="s">
        <v>88</v>
      </c>
      <c r="AY144" s="18" t="s">
        <v>173</v>
      </c>
      <c r="BE144" s="170">
        <f t="shared" si="14"/>
        <v>0</v>
      </c>
      <c r="BF144" s="170">
        <f t="shared" si="15"/>
        <v>0</v>
      </c>
      <c r="BG144" s="170">
        <f t="shared" si="16"/>
        <v>0</v>
      </c>
      <c r="BH144" s="170">
        <f t="shared" si="17"/>
        <v>0</v>
      </c>
      <c r="BI144" s="170">
        <f t="shared" si="18"/>
        <v>0</v>
      </c>
      <c r="BJ144" s="18" t="s">
        <v>88</v>
      </c>
      <c r="BK144" s="170">
        <f t="shared" si="19"/>
        <v>0</v>
      </c>
      <c r="BL144" s="18" t="s">
        <v>259</v>
      </c>
      <c r="BM144" s="169" t="s">
        <v>3877</v>
      </c>
    </row>
    <row r="145" spans="1:65" s="2" customFormat="1" ht="24.2" customHeight="1">
      <c r="A145" s="33"/>
      <c r="B145" s="156"/>
      <c r="C145" s="157" t="s">
        <v>264</v>
      </c>
      <c r="D145" s="157" t="s">
        <v>176</v>
      </c>
      <c r="E145" s="158" t="s">
        <v>3878</v>
      </c>
      <c r="F145" s="159" t="s">
        <v>3879</v>
      </c>
      <c r="G145" s="160" t="s">
        <v>179</v>
      </c>
      <c r="H145" s="161">
        <v>7</v>
      </c>
      <c r="I145" s="162"/>
      <c r="J145" s="163">
        <f t="shared" si="10"/>
        <v>0</v>
      </c>
      <c r="K145" s="164"/>
      <c r="L145" s="34"/>
      <c r="M145" s="165" t="s">
        <v>1</v>
      </c>
      <c r="N145" s="166" t="s">
        <v>41</v>
      </c>
      <c r="O145" s="62"/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259</v>
      </c>
      <c r="AT145" s="169" t="s">
        <v>176</v>
      </c>
      <c r="AU145" s="169" t="s">
        <v>88</v>
      </c>
      <c r="AY145" s="18" t="s">
        <v>173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88</v>
      </c>
      <c r="BK145" s="170">
        <f t="shared" si="19"/>
        <v>0</v>
      </c>
      <c r="BL145" s="18" t="s">
        <v>259</v>
      </c>
      <c r="BM145" s="169" t="s">
        <v>3880</v>
      </c>
    </row>
    <row r="146" spans="1:65" s="2" customFormat="1" ht="24.2" customHeight="1">
      <c r="A146" s="33"/>
      <c r="B146" s="156"/>
      <c r="C146" s="157" t="s">
        <v>269</v>
      </c>
      <c r="D146" s="157" t="s">
        <v>176</v>
      </c>
      <c r="E146" s="158" t="s">
        <v>3881</v>
      </c>
      <c r="F146" s="159" t="s">
        <v>3882</v>
      </c>
      <c r="G146" s="160" t="s">
        <v>179</v>
      </c>
      <c r="H146" s="161">
        <v>5</v>
      </c>
      <c r="I146" s="162"/>
      <c r="J146" s="163">
        <f t="shared" si="10"/>
        <v>0</v>
      </c>
      <c r="K146" s="164"/>
      <c r="L146" s="34"/>
      <c r="M146" s="165" t="s">
        <v>1</v>
      </c>
      <c r="N146" s="166" t="s">
        <v>41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259</v>
      </c>
      <c r="AT146" s="169" t="s">
        <v>176</v>
      </c>
      <c r="AU146" s="169" t="s">
        <v>88</v>
      </c>
      <c r="AY146" s="18" t="s">
        <v>173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88</v>
      </c>
      <c r="BK146" s="170">
        <f t="shared" si="19"/>
        <v>0</v>
      </c>
      <c r="BL146" s="18" t="s">
        <v>259</v>
      </c>
      <c r="BM146" s="169" t="s">
        <v>3883</v>
      </c>
    </row>
    <row r="147" spans="1:65" s="2" customFormat="1" ht="33" customHeight="1">
      <c r="A147" s="33"/>
      <c r="B147" s="156"/>
      <c r="C147" s="157" t="s">
        <v>274</v>
      </c>
      <c r="D147" s="157" t="s">
        <v>176</v>
      </c>
      <c r="E147" s="158" t="s">
        <v>3884</v>
      </c>
      <c r="F147" s="159" t="s">
        <v>3885</v>
      </c>
      <c r="G147" s="160" t="s">
        <v>179</v>
      </c>
      <c r="H147" s="161">
        <v>6</v>
      </c>
      <c r="I147" s="162"/>
      <c r="J147" s="163">
        <f t="shared" si="10"/>
        <v>0</v>
      </c>
      <c r="K147" s="164"/>
      <c r="L147" s="34"/>
      <c r="M147" s="165" t="s">
        <v>1</v>
      </c>
      <c r="N147" s="166" t="s">
        <v>41</v>
      </c>
      <c r="O147" s="62"/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259</v>
      </c>
      <c r="AT147" s="169" t="s">
        <v>176</v>
      </c>
      <c r="AU147" s="169" t="s">
        <v>88</v>
      </c>
      <c r="AY147" s="18" t="s">
        <v>173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88</v>
      </c>
      <c r="BK147" s="170">
        <f t="shared" si="19"/>
        <v>0</v>
      </c>
      <c r="BL147" s="18" t="s">
        <v>259</v>
      </c>
      <c r="BM147" s="169" t="s">
        <v>3886</v>
      </c>
    </row>
    <row r="148" spans="1:65" s="2" customFormat="1" ht="24.2" customHeight="1">
      <c r="A148" s="33"/>
      <c r="B148" s="156"/>
      <c r="C148" s="157" t="s">
        <v>7</v>
      </c>
      <c r="D148" s="157" t="s">
        <v>176</v>
      </c>
      <c r="E148" s="158" t="s">
        <v>3887</v>
      </c>
      <c r="F148" s="159" t="s">
        <v>3888</v>
      </c>
      <c r="G148" s="160" t="s">
        <v>179</v>
      </c>
      <c r="H148" s="161">
        <v>4</v>
      </c>
      <c r="I148" s="162"/>
      <c r="J148" s="163">
        <f t="shared" si="10"/>
        <v>0</v>
      </c>
      <c r="K148" s="164"/>
      <c r="L148" s="34"/>
      <c r="M148" s="165" t="s">
        <v>1</v>
      </c>
      <c r="N148" s="166" t="s">
        <v>41</v>
      </c>
      <c r="O148" s="6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259</v>
      </c>
      <c r="AT148" s="169" t="s">
        <v>176</v>
      </c>
      <c r="AU148" s="169" t="s">
        <v>88</v>
      </c>
      <c r="AY148" s="18" t="s">
        <v>173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88</v>
      </c>
      <c r="BK148" s="170">
        <f t="shared" si="19"/>
        <v>0</v>
      </c>
      <c r="BL148" s="18" t="s">
        <v>259</v>
      </c>
      <c r="BM148" s="169" t="s">
        <v>3889</v>
      </c>
    </row>
    <row r="149" spans="1:65" s="2" customFormat="1" ht="24.2" customHeight="1">
      <c r="A149" s="33"/>
      <c r="B149" s="156"/>
      <c r="C149" s="157" t="s">
        <v>283</v>
      </c>
      <c r="D149" s="157" t="s">
        <v>176</v>
      </c>
      <c r="E149" s="158" t="s">
        <v>3890</v>
      </c>
      <c r="F149" s="159" t="s">
        <v>3891</v>
      </c>
      <c r="G149" s="160" t="s">
        <v>179</v>
      </c>
      <c r="H149" s="161">
        <v>3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41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259</v>
      </c>
      <c r="AT149" s="169" t="s">
        <v>176</v>
      </c>
      <c r="AU149" s="169" t="s">
        <v>88</v>
      </c>
      <c r="AY149" s="18" t="s">
        <v>173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88</v>
      </c>
      <c r="BK149" s="170">
        <f t="shared" si="19"/>
        <v>0</v>
      </c>
      <c r="BL149" s="18" t="s">
        <v>259</v>
      </c>
      <c r="BM149" s="169" t="s">
        <v>3892</v>
      </c>
    </row>
    <row r="150" spans="1:65" s="2" customFormat="1" ht="16.5" customHeight="1">
      <c r="A150" s="33"/>
      <c r="B150" s="156"/>
      <c r="C150" s="195" t="s">
        <v>291</v>
      </c>
      <c r="D150" s="195" t="s">
        <v>186</v>
      </c>
      <c r="E150" s="196" t="s">
        <v>3893</v>
      </c>
      <c r="F150" s="197" t="s">
        <v>3894</v>
      </c>
      <c r="G150" s="198" t="s">
        <v>179</v>
      </c>
      <c r="H150" s="199">
        <v>3</v>
      </c>
      <c r="I150" s="200"/>
      <c r="J150" s="201">
        <f t="shared" si="10"/>
        <v>0</v>
      </c>
      <c r="K150" s="202"/>
      <c r="L150" s="203"/>
      <c r="M150" s="204" t="s">
        <v>1</v>
      </c>
      <c r="N150" s="205" t="s">
        <v>41</v>
      </c>
      <c r="O150" s="62"/>
      <c r="P150" s="167">
        <f t="shared" si="11"/>
        <v>0</v>
      </c>
      <c r="Q150" s="167">
        <v>2.1090000000000001E-2</v>
      </c>
      <c r="R150" s="167">
        <f t="shared" si="12"/>
        <v>6.3270000000000007E-2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314</v>
      </c>
      <c r="AT150" s="169" t="s">
        <v>186</v>
      </c>
      <c r="AU150" s="169" t="s">
        <v>88</v>
      </c>
      <c r="AY150" s="18" t="s">
        <v>173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88</v>
      </c>
      <c r="BK150" s="170">
        <f t="shared" si="19"/>
        <v>0</v>
      </c>
      <c r="BL150" s="18" t="s">
        <v>259</v>
      </c>
      <c r="BM150" s="169" t="s">
        <v>3895</v>
      </c>
    </row>
    <row r="151" spans="1:65" s="2" customFormat="1" ht="24.2" customHeight="1">
      <c r="A151" s="33"/>
      <c r="B151" s="156"/>
      <c r="C151" s="195" t="s">
        <v>302</v>
      </c>
      <c r="D151" s="195" t="s">
        <v>186</v>
      </c>
      <c r="E151" s="196" t="s">
        <v>3896</v>
      </c>
      <c r="F151" s="197" t="s">
        <v>3897</v>
      </c>
      <c r="G151" s="198" t="s">
        <v>179</v>
      </c>
      <c r="H151" s="199">
        <v>1</v>
      </c>
      <c r="I151" s="200"/>
      <c r="J151" s="201">
        <f t="shared" si="10"/>
        <v>0</v>
      </c>
      <c r="K151" s="202"/>
      <c r="L151" s="203"/>
      <c r="M151" s="204" t="s">
        <v>1</v>
      </c>
      <c r="N151" s="205" t="s">
        <v>41</v>
      </c>
      <c r="O151" s="62"/>
      <c r="P151" s="167">
        <f t="shared" si="11"/>
        <v>0</v>
      </c>
      <c r="Q151" s="167">
        <v>2.1090000000000001E-2</v>
      </c>
      <c r="R151" s="167">
        <f t="shared" si="12"/>
        <v>2.1090000000000001E-2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314</v>
      </c>
      <c r="AT151" s="169" t="s">
        <v>186</v>
      </c>
      <c r="AU151" s="169" t="s">
        <v>88</v>
      </c>
      <c r="AY151" s="18" t="s">
        <v>173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88</v>
      </c>
      <c r="BK151" s="170">
        <f t="shared" si="19"/>
        <v>0</v>
      </c>
      <c r="BL151" s="18" t="s">
        <v>259</v>
      </c>
      <c r="BM151" s="169" t="s">
        <v>3898</v>
      </c>
    </row>
    <row r="152" spans="1:65" s="2" customFormat="1" ht="16.5" customHeight="1">
      <c r="A152" s="33"/>
      <c r="B152" s="156"/>
      <c r="C152" s="195" t="s">
        <v>306</v>
      </c>
      <c r="D152" s="195" t="s">
        <v>186</v>
      </c>
      <c r="E152" s="196" t="s">
        <v>3899</v>
      </c>
      <c r="F152" s="197" t="s">
        <v>3900</v>
      </c>
      <c r="G152" s="198" t="s">
        <v>179</v>
      </c>
      <c r="H152" s="199">
        <v>1</v>
      </c>
      <c r="I152" s="200"/>
      <c r="J152" s="201">
        <f t="shared" si="10"/>
        <v>0</v>
      </c>
      <c r="K152" s="202"/>
      <c r="L152" s="203"/>
      <c r="M152" s="204" t="s">
        <v>1</v>
      </c>
      <c r="N152" s="205" t="s">
        <v>41</v>
      </c>
      <c r="O152" s="62"/>
      <c r="P152" s="167">
        <f t="shared" si="11"/>
        <v>0</v>
      </c>
      <c r="Q152" s="167">
        <v>2.1090000000000001E-2</v>
      </c>
      <c r="R152" s="167">
        <f t="shared" si="12"/>
        <v>2.1090000000000001E-2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314</v>
      </c>
      <c r="AT152" s="169" t="s">
        <v>186</v>
      </c>
      <c r="AU152" s="169" t="s">
        <v>88</v>
      </c>
      <c r="AY152" s="18" t="s">
        <v>173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88</v>
      </c>
      <c r="BK152" s="170">
        <f t="shared" si="19"/>
        <v>0</v>
      </c>
      <c r="BL152" s="18" t="s">
        <v>259</v>
      </c>
      <c r="BM152" s="169" t="s">
        <v>3901</v>
      </c>
    </row>
    <row r="153" spans="1:65" s="2" customFormat="1" ht="16.5" customHeight="1">
      <c r="A153" s="33"/>
      <c r="B153" s="156"/>
      <c r="C153" s="195" t="s">
        <v>311</v>
      </c>
      <c r="D153" s="195" t="s">
        <v>186</v>
      </c>
      <c r="E153" s="196" t="s">
        <v>3902</v>
      </c>
      <c r="F153" s="197" t="s">
        <v>3903</v>
      </c>
      <c r="G153" s="198" t="s">
        <v>179</v>
      </c>
      <c r="H153" s="199">
        <v>1</v>
      </c>
      <c r="I153" s="200"/>
      <c r="J153" s="201">
        <f t="shared" si="10"/>
        <v>0</v>
      </c>
      <c r="K153" s="202"/>
      <c r="L153" s="203"/>
      <c r="M153" s="204" t="s">
        <v>1</v>
      </c>
      <c r="N153" s="205" t="s">
        <v>41</v>
      </c>
      <c r="O153" s="62"/>
      <c r="P153" s="167">
        <f t="shared" si="11"/>
        <v>0</v>
      </c>
      <c r="Q153" s="167">
        <v>2.1090000000000001E-2</v>
      </c>
      <c r="R153" s="167">
        <f t="shared" si="12"/>
        <v>2.1090000000000001E-2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314</v>
      </c>
      <c r="AT153" s="169" t="s">
        <v>186</v>
      </c>
      <c r="AU153" s="169" t="s">
        <v>88</v>
      </c>
      <c r="AY153" s="18" t="s">
        <v>173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88</v>
      </c>
      <c r="BK153" s="170">
        <f t="shared" si="19"/>
        <v>0</v>
      </c>
      <c r="BL153" s="18" t="s">
        <v>259</v>
      </c>
      <c r="BM153" s="169" t="s">
        <v>3904</v>
      </c>
    </row>
    <row r="154" spans="1:65" s="2" customFormat="1" ht="24.2" customHeight="1">
      <c r="A154" s="33"/>
      <c r="B154" s="156"/>
      <c r="C154" s="195" t="s">
        <v>327</v>
      </c>
      <c r="D154" s="195" t="s">
        <v>186</v>
      </c>
      <c r="E154" s="196" t="s">
        <v>3905</v>
      </c>
      <c r="F154" s="197" t="s">
        <v>3906</v>
      </c>
      <c r="G154" s="198" t="s">
        <v>179</v>
      </c>
      <c r="H154" s="199">
        <v>3</v>
      </c>
      <c r="I154" s="200"/>
      <c r="J154" s="201">
        <f t="shared" si="10"/>
        <v>0</v>
      </c>
      <c r="K154" s="202"/>
      <c r="L154" s="203"/>
      <c r="M154" s="204" t="s">
        <v>1</v>
      </c>
      <c r="N154" s="205" t="s">
        <v>41</v>
      </c>
      <c r="O154" s="62"/>
      <c r="P154" s="167">
        <f t="shared" si="11"/>
        <v>0</v>
      </c>
      <c r="Q154" s="167">
        <v>2.1090000000000001E-2</v>
      </c>
      <c r="R154" s="167">
        <f t="shared" si="12"/>
        <v>6.3270000000000007E-2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314</v>
      </c>
      <c r="AT154" s="169" t="s">
        <v>186</v>
      </c>
      <c r="AU154" s="169" t="s">
        <v>88</v>
      </c>
      <c r="AY154" s="18" t="s">
        <v>173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88</v>
      </c>
      <c r="BK154" s="170">
        <f t="shared" si="19"/>
        <v>0</v>
      </c>
      <c r="BL154" s="18" t="s">
        <v>259</v>
      </c>
      <c r="BM154" s="169" t="s">
        <v>3907</v>
      </c>
    </row>
    <row r="155" spans="1:65" s="2" customFormat="1" ht="33" customHeight="1">
      <c r="A155" s="33"/>
      <c r="B155" s="156"/>
      <c r="C155" s="157" t="s">
        <v>332</v>
      </c>
      <c r="D155" s="157" t="s">
        <v>176</v>
      </c>
      <c r="E155" s="158" t="s">
        <v>3908</v>
      </c>
      <c r="F155" s="159" t="s">
        <v>3909</v>
      </c>
      <c r="G155" s="160" t="s">
        <v>179</v>
      </c>
      <c r="H155" s="161">
        <v>2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41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259</v>
      </c>
      <c r="AT155" s="169" t="s">
        <v>176</v>
      </c>
      <c r="AU155" s="169" t="s">
        <v>88</v>
      </c>
      <c r="AY155" s="18" t="s">
        <v>173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88</v>
      </c>
      <c r="BK155" s="170">
        <f t="shared" si="19"/>
        <v>0</v>
      </c>
      <c r="BL155" s="18" t="s">
        <v>259</v>
      </c>
      <c r="BM155" s="169" t="s">
        <v>3910</v>
      </c>
    </row>
    <row r="156" spans="1:65" s="2" customFormat="1" ht="24.2" customHeight="1">
      <c r="A156" s="33"/>
      <c r="B156" s="156"/>
      <c r="C156" s="157" t="s">
        <v>336</v>
      </c>
      <c r="D156" s="157" t="s">
        <v>176</v>
      </c>
      <c r="E156" s="158" t="s">
        <v>3911</v>
      </c>
      <c r="F156" s="159" t="s">
        <v>3912</v>
      </c>
      <c r="G156" s="160" t="s">
        <v>232</v>
      </c>
      <c r="H156" s="161">
        <v>160</v>
      </c>
      <c r="I156" s="162"/>
      <c r="J156" s="163">
        <f t="shared" si="10"/>
        <v>0</v>
      </c>
      <c r="K156" s="164"/>
      <c r="L156" s="34"/>
      <c r="M156" s="165" t="s">
        <v>1</v>
      </c>
      <c r="N156" s="166" t="s">
        <v>41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259</v>
      </c>
      <c r="AT156" s="169" t="s">
        <v>176</v>
      </c>
      <c r="AU156" s="169" t="s">
        <v>88</v>
      </c>
      <c r="AY156" s="18" t="s">
        <v>173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88</v>
      </c>
      <c r="BK156" s="170">
        <f t="shared" si="19"/>
        <v>0</v>
      </c>
      <c r="BL156" s="18" t="s">
        <v>259</v>
      </c>
      <c r="BM156" s="169" t="s">
        <v>3913</v>
      </c>
    </row>
    <row r="157" spans="1:65" s="2" customFormat="1" ht="24.2" customHeight="1">
      <c r="A157" s="33"/>
      <c r="B157" s="156"/>
      <c r="C157" s="157" t="s">
        <v>343</v>
      </c>
      <c r="D157" s="157" t="s">
        <v>176</v>
      </c>
      <c r="E157" s="158" t="s">
        <v>3914</v>
      </c>
      <c r="F157" s="159" t="s">
        <v>3915</v>
      </c>
      <c r="G157" s="160" t="s">
        <v>179</v>
      </c>
      <c r="H157" s="161">
        <v>1</v>
      </c>
      <c r="I157" s="162"/>
      <c r="J157" s="163">
        <f t="shared" si="10"/>
        <v>0</v>
      </c>
      <c r="K157" s="164"/>
      <c r="L157" s="34"/>
      <c r="M157" s="165" t="s">
        <v>1</v>
      </c>
      <c r="N157" s="166" t="s">
        <v>41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259</v>
      </c>
      <c r="AT157" s="169" t="s">
        <v>176</v>
      </c>
      <c r="AU157" s="169" t="s">
        <v>88</v>
      </c>
      <c r="AY157" s="18" t="s">
        <v>173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88</v>
      </c>
      <c r="BK157" s="170">
        <f t="shared" si="19"/>
        <v>0</v>
      </c>
      <c r="BL157" s="18" t="s">
        <v>259</v>
      </c>
      <c r="BM157" s="169" t="s">
        <v>3916</v>
      </c>
    </row>
    <row r="158" spans="1:65" s="2" customFormat="1" ht="16.5" customHeight="1">
      <c r="A158" s="33"/>
      <c r="B158" s="156"/>
      <c r="C158" s="157" t="s">
        <v>350</v>
      </c>
      <c r="D158" s="157" t="s">
        <v>176</v>
      </c>
      <c r="E158" s="158" t="s">
        <v>3917</v>
      </c>
      <c r="F158" s="159" t="s">
        <v>3918</v>
      </c>
      <c r="G158" s="160" t="s">
        <v>179</v>
      </c>
      <c r="H158" s="161">
        <v>2</v>
      </c>
      <c r="I158" s="162"/>
      <c r="J158" s="163">
        <f t="shared" si="10"/>
        <v>0</v>
      </c>
      <c r="K158" s="164"/>
      <c r="L158" s="34"/>
      <c r="M158" s="165" t="s">
        <v>1</v>
      </c>
      <c r="N158" s="166" t="s">
        <v>41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259</v>
      </c>
      <c r="AT158" s="169" t="s">
        <v>176</v>
      </c>
      <c r="AU158" s="169" t="s">
        <v>88</v>
      </c>
      <c r="AY158" s="18" t="s">
        <v>173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88</v>
      </c>
      <c r="BK158" s="170">
        <f t="shared" si="19"/>
        <v>0</v>
      </c>
      <c r="BL158" s="18" t="s">
        <v>259</v>
      </c>
      <c r="BM158" s="169" t="s">
        <v>3919</v>
      </c>
    </row>
    <row r="159" spans="1:65" s="2" customFormat="1" ht="16.5" customHeight="1">
      <c r="A159" s="33"/>
      <c r="B159" s="156"/>
      <c r="C159" s="157" t="s">
        <v>355</v>
      </c>
      <c r="D159" s="157" t="s">
        <v>176</v>
      </c>
      <c r="E159" s="158" t="s">
        <v>3920</v>
      </c>
      <c r="F159" s="159" t="s">
        <v>3921</v>
      </c>
      <c r="G159" s="160" t="s">
        <v>179</v>
      </c>
      <c r="H159" s="161">
        <v>2</v>
      </c>
      <c r="I159" s="162"/>
      <c r="J159" s="163">
        <f t="shared" si="10"/>
        <v>0</v>
      </c>
      <c r="K159" s="164"/>
      <c r="L159" s="34"/>
      <c r="M159" s="165" t="s">
        <v>1</v>
      </c>
      <c r="N159" s="166" t="s">
        <v>41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259</v>
      </c>
      <c r="AT159" s="169" t="s">
        <v>176</v>
      </c>
      <c r="AU159" s="169" t="s">
        <v>88</v>
      </c>
      <c r="AY159" s="18" t="s">
        <v>173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88</v>
      </c>
      <c r="BK159" s="170">
        <f t="shared" si="19"/>
        <v>0</v>
      </c>
      <c r="BL159" s="18" t="s">
        <v>259</v>
      </c>
      <c r="BM159" s="169" t="s">
        <v>3922</v>
      </c>
    </row>
    <row r="160" spans="1:65" s="2" customFormat="1" ht="16.5" customHeight="1">
      <c r="A160" s="33"/>
      <c r="B160" s="156"/>
      <c r="C160" s="157" t="s">
        <v>314</v>
      </c>
      <c r="D160" s="157" t="s">
        <v>176</v>
      </c>
      <c r="E160" s="158" t="s">
        <v>3923</v>
      </c>
      <c r="F160" s="159" t="s">
        <v>3924</v>
      </c>
      <c r="G160" s="160" t="s">
        <v>179</v>
      </c>
      <c r="H160" s="161">
        <v>15</v>
      </c>
      <c r="I160" s="162"/>
      <c r="J160" s="163">
        <f t="shared" si="10"/>
        <v>0</v>
      </c>
      <c r="K160" s="164"/>
      <c r="L160" s="34"/>
      <c r="M160" s="165" t="s">
        <v>1</v>
      </c>
      <c r="N160" s="166" t="s">
        <v>41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259</v>
      </c>
      <c r="AT160" s="169" t="s">
        <v>176</v>
      </c>
      <c r="AU160" s="169" t="s">
        <v>88</v>
      </c>
      <c r="AY160" s="18" t="s">
        <v>173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88</v>
      </c>
      <c r="BK160" s="170">
        <f t="shared" si="19"/>
        <v>0</v>
      </c>
      <c r="BL160" s="18" t="s">
        <v>259</v>
      </c>
      <c r="BM160" s="169" t="s">
        <v>3925</v>
      </c>
    </row>
    <row r="161" spans="1:65" s="2" customFormat="1" ht="37.9" customHeight="1">
      <c r="A161" s="33"/>
      <c r="B161" s="156"/>
      <c r="C161" s="157" t="s">
        <v>363</v>
      </c>
      <c r="D161" s="157" t="s">
        <v>176</v>
      </c>
      <c r="E161" s="158" t="s">
        <v>3926</v>
      </c>
      <c r="F161" s="159" t="s">
        <v>3927</v>
      </c>
      <c r="G161" s="160" t="s">
        <v>179</v>
      </c>
      <c r="H161" s="161">
        <v>100</v>
      </c>
      <c r="I161" s="162"/>
      <c r="J161" s="163">
        <f t="shared" si="10"/>
        <v>0</v>
      </c>
      <c r="K161" s="164"/>
      <c r="L161" s="34"/>
      <c r="M161" s="165" t="s">
        <v>1</v>
      </c>
      <c r="N161" s="166" t="s">
        <v>41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259</v>
      </c>
      <c r="AT161" s="169" t="s">
        <v>176</v>
      </c>
      <c r="AU161" s="169" t="s">
        <v>88</v>
      </c>
      <c r="AY161" s="18" t="s">
        <v>173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88</v>
      </c>
      <c r="BK161" s="170">
        <f t="shared" si="19"/>
        <v>0</v>
      </c>
      <c r="BL161" s="18" t="s">
        <v>259</v>
      </c>
      <c r="BM161" s="169" t="s">
        <v>3928</v>
      </c>
    </row>
    <row r="162" spans="1:65" s="2" customFormat="1" ht="24.2" customHeight="1">
      <c r="A162" s="33"/>
      <c r="B162" s="156"/>
      <c r="C162" s="157" t="s">
        <v>368</v>
      </c>
      <c r="D162" s="157" t="s">
        <v>176</v>
      </c>
      <c r="E162" s="158" t="s">
        <v>3929</v>
      </c>
      <c r="F162" s="159" t="s">
        <v>3930</v>
      </c>
      <c r="G162" s="160" t="s">
        <v>339</v>
      </c>
      <c r="H162" s="214"/>
      <c r="I162" s="162"/>
      <c r="J162" s="163">
        <f t="shared" si="10"/>
        <v>0</v>
      </c>
      <c r="K162" s="164"/>
      <c r="L162" s="34"/>
      <c r="M162" s="165" t="s">
        <v>1</v>
      </c>
      <c r="N162" s="166" t="s">
        <v>41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259</v>
      </c>
      <c r="AT162" s="169" t="s">
        <v>176</v>
      </c>
      <c r="AU162" s="169" t="s">
        <v>88</v>
      </c>
      <c r="AY162" s="18" t="s">
        <v>173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88</v>
      </c>
      <c r="BK162" s="170">
        <f t="shared" si="19"/>
        <v>0</v>
      </c>
      <c r="BL162" s="18" t="s">
        <v>259</v>
      </c>
      <c r="BM162" s="169" t="s">
        <v>3931</v>
      </c>
    </row>
    <row r="163" spans="1:65" s="12" customFormat="1" ht="22.9" customHeight="1">
      <c r="B163" s="143"/>
      <c r="D163" s="144" t="s">
        <v>74</v>
      </c>
      <c r="E163" s="154" t="s">
        <v>3932</v>
      </c>
      <c r="F163" s="154" t="s">
        <v>3933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SUM(P164:P184)</f>
        <v>0</v>
      </c>
      <c r="Q163" s="149"/>
      <c r="R163" s="150">
        <f>SUM(R164:R184)</f>
        <v>9.1999999999999998E-3</v>
      </c>
      <c r="S163" s="149"/>
      <c r="T163" s="151">
        <f>SUM(T164:T184)</f>
        <v>0</v>
      </c>
      <c r="AR163" s="144" t="s">
        <v>88</v>
      </c>
      <c r="AT163" s="152" t="s">
        <v>74</v>
      </c>
      <c r="AU163" s="152" t="s">
        <v>82</v>
      </c>
      <c r="AY163" s="144" t="s">
        <v>173</v>
      </c>
      <c r="BK163" s="153">
        <f>SUM(BK164:BK184)</f>
        <v>0</v>
      </c>
    </row>
    <row r="164" spans="1:65" s="2" customFormat="1" ht="16.5" customHeight="1">
      <c r="A164" s="33"/>
      <c r="B164" s="156"/>
      <c r="C164" s="157" t="s">
        <v>374</v>
      </c>
      <c r="D164" s="157" t="s">
        <v>176</v>
      </c>
      <c r="E164" s="158" t="s">
        <v>3934</v>
      </c>
      <c r="F164" s="159" t="s">
        <v>3935</v>
      </c>
      <c r="G164" s="160" t="s">
        <v>232</v>
      </c>
      <c r="H164" s="161">
        <v>7</v>
      </c>
      <c r="I164" s="162"/>
      <c r="J164" s="163">
        <f t="shared" ref="J164:J184" si="20">ROUND(I164*H164,2)</f>
        <v>0</v>
      </c>
      <c r="K164" s="164"/>
      <c r="L164" s="34"/>
      <c r="M164" s="165" t="s">
        <v>1</v>
      </c>
      <c r="N164" s="166" t="s">
        <v>41</v>
      </c>
      <c r="O164" s="62"/>
      <c r="P164" s="167">
        <f t="shared" ref="P164:P184" si="21">O164*H164</f>
        <v>0</v>
      </c>
      <c r="Q164" s="167">
        <v>0</v>
      </c>
      <c r="R164" s="167">
        <f t="shared" ref="R164:R184" si="22">Q164*H164</f>
        <v>0</v>
      </c>
      <c r="S164" s="167">
        <v>0</v>
      </c>
      <c r="T164" s="168">
        <f t="shared" ref="T164:T184" si="2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259</v>
      </c>
      <c r="AT164" s="169" t="s">
        <v>176</v>
      </c>
      <c r="AU164" s="169" t="s">
        <v>88</v>
      </c>
      <c r="AY164" s="18" t="s">
        <v>173</v>
      </c>
      <c r="BE164" s="170">
        <f t="shared" ref="BE164:BE184" si="24">IF(N164="základná",J164,0)</f>
        <v>0</v>
      </c>
      <c r="BF164" s="170">
        <f t="shared" ref="BF164:BF184" si="25">IF(N164="znížená",J164,0)</f>
        <v>0</v>
      </c>
      <c r="BG164" s="170">
        <f t="shared" ref="BG164:BG184" si="26">IF(N164="zákl. prenesená",J164,0)</f>
        <v>0</v>
      </c>
      <c r="BH164" s="170">
        <f t="shared" ref="BH164:BH184" si="27">IF(N164="zníž. prenesená",J164,0)</f>
        <v>0</v>
      </c>
      <c r="BI164" s="170">
        <f t="shared" ref="BI164:BI184" si="28">IF(N164="nulová",J164,0)</f>
        <v>0</v>
      </c>
      <c r="BJ164" s="18" t="s">
        <v>88</v>
      </c>
      <c r="BK164" s="170">
        <f t="shared" ref="BK164:BK184" si="29">ROUND(I164*H164,2)</f>
        <v>0</v>
      </c>
      <c r="BL164" s="18" t="s">
        <v>259</v>
      </c>
      <c r="BM164" s="169" t="s">
        <v>3936</v>
      </c>
    </row>
    <row r="165" spans="1:65" s="2" customFormat="1" ht="16.5" customHeight="1">
      <c r="A165" s="33"/>
      <c r="B165" s="156"/>
      <c r="C165" s="157" t="s">
        <v>381</v>
      </c>
      <c r="D165" s="157" t="s">
        <v>176</v>
      </c>
      <c r="E165" s="158" t="s">
        <v>3937</v>
      </c>
      <c r="F165" s="159" t="s">
        <v>3938</v>
      </c>
      <c r="G165" s="160" t="s">
        <v>232</v>
      </c>
      <c r="H165" s="161">
        <v>4</v>
      </c>
      <c r="I165" s="162"/>
      <c r="J165" s="163">
        <f t="shared" si="20"/>
        <v>0</v>
      </c>
      <c r="K165" s="164"/>
      <c r="L165" s="34"/>
      <c r="M165" s="165" t="s">
        <v>1</v>
      </c>
      <c r="N165" s="166" t="s">
        <v>41</v>
      </c>
      <c r="O165" s="62"/>
      <c r="P165" s="167">
        <f t="shared" si="21"/>
        <v>0</v>
      </c>
      <c r="Q165" s="167">
        <v>0</v>
      </c>
      <c r="R165" s="167">
        <f t="shared" si="22"/>
        <v>0</v>
      </c>
      <c r="S165" s="167">
        <v>0</v>
      </c>
      <c r="T165" s="168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259</v>
      </c>
      <c r="AT165" s="169" t="s">
        <v>176</v>
      </c>
      <c r="AU165" s="169" t="s">
        <v>88</v>
      </c>
      <c r="AY165" s="18" t="s">
        <v>173</v>
      </c>
      <c r="BE165" s="170">
        <f t="shared" si="24"/>
        <v>0</v>
      </c>
      <c r="BF165" s="170">
        <f t="shared" si="25"/>
        <v>0</v>
      </c>
      <c r="BG165" s="170">
        <f t="shared" si="26"/>
        <v>0</v>
      </c>
      <c r="BH165" s="170">
        <f t="shared" si="27"/>
        <v>0</v>
      </c>
      <c r="BI165" s="170">
        <f t="shared" si="28"/>
        <v>0</v>
      </c>
      <c r="BJ165" s="18" t="s">
        <v>88</v>
      </c>
      <c r="BK165" s="170">
        <f t="shared" si="29"/>
        <v>0</v>
      </c>
      <c r="BL165" s="18" t="s">
        <v>259</v>
      </c>
      <c r="BM165" s="169" t="s">
        <v>3939</v>
      </c>
    </row>
    <row r="166" spans="1:65" s="2" customFormat="1" ht="16.5" customHeight="1">
      <c r="A166" s="33"/>
      <c r="B166" s="156"/>
      <c r="C166" s="157" t="s">
        <v>387</v>
      </c>
      <c r="D166" s="157" t="s">
        <v>176</v>
      </c>
      <c r="E166" s="158" t="s">
        <v>3940</v>
      </c>
      <c r="F166" s="159" t="s">
        <v>3941</v>
      </c>
      <c r="G166" s="160" t="s">
        <v>232</v>
      </c>
      <c r="H166" s="161">
        <v>5</v>
      </c>
      <c r="I166" s="162"/>
      <c r="J166" s="163">
        <f t="shared" si="20"/>
        <v>0</v>
      </c>
      <c r="K166" s="164"/>
      <c r="L166" s="34"/>
      <c r="M166" s="165" t="s">
        <v>1</v>
      </c>
      <c r="N166" s="166" t="s">
        <v>41</v>
      </c>
      <c r="O166" s="62"/>
      <c r="P166" s="167">
        <f t="shared" si="21"/>
        <v>0</v>
      </c>
      <c r="Q166" s="167">
        <v>0</v>
      </c>
      <c r="R166" s="167">
        <f t="shared" si="22"/>
        <v>0</v>
      </c>
      <c r="S166" s="167">
        <v>0</v>
      </c>
      <c r="T166" s="168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259</v>
      </c>
      <c r="AT166" s="169" t="s">
        <v>176</v>
      </c>
      <c r="AU166" s="169" t="s">
        <v>88</v>
      </c>
      <c r="AY166" s="18" t="s">
        <v>173</v>
      </c>
      <c r="BE166" s="170">
        <f t="shared" si="24"/>
        <v>0</v>
      </c>
      <c r="BF166" s="170">
        <f t="shared" si="25"/>
        <v>0</v>
      </c>
      <c r="BG166" s="170">
        <f t="shared" si="26"/>
        <v>0</v>
      </c>
      <c r="BH166" s="170">
        <f t="shared" si="27"/>
        <v>0</v>
      </c>
      <c r="BI166" s="170">
        <f t="shared" si="28"/>
        <v>0</v>
      </c>
      <c r="BJ166" s="18" t="s">
        <v>88</v>
      </c>
      <c r="BK166" s="170">
        <f t="shared" si="29"/>
        <v>0</v>
      </c>
      <c r="BL166" s="18" t="s">
        <v>259</v>
      </c>
      <c r="BM166" s="169" t="s">
        <v>3942</v>
      </c>
    </row>
    <row r="167" spans="1:65" s="2" customFormat="1" ht="16.5" customHeight="1">
      <c r="A167" s="33"/>
      <c r="B167" s="156"/>
      <c r="C167" s="157" t="s">
        <v>392</v>
      </c>
      <c r="D167" s="157" t="s">
        <v>176</v>
      </c>
      <c r="E167" s="158" t="s">
        <v>3943</v>
      </c>
      <c r="F167" s="159" t="s">
        <v>3944</v>
      </c>
      <c r="G167" s="160" t="s">
        <v>232</v>
      </c>
      <c r="H167" s="161">
        <v>8</v>
      </c>
      <c r="I167" s="162"/>
      <c r="J167" s="163">
        <f t="shared" si="20"/>
        <v>0</v>
      </c>
      <c r="K167" s="164"/>
      <c r="L167" s="34"/>
      <c r="M167" s="165" t="s">
        <v>1</v>
      </c>
      <c r="N167" s="166" t="s">
        <v>41</v>
      </c>
      <c r="O167" s="62"/>
      <c r="P167" s="167">
        <f t="shared" si="21"/>
        <v>0</v>
      </c>
      <c r="Q167" s="167">
        <v>0</v>
      </c>
      <c r="R167" s="167">
        <f t="shared" si="22"/>
        <v>0</v>
      </c>
      <c r="S167" s="167">
        <v>0</v>
      </c>
      <c r="T167" s="168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259</v>
      </c>
      <c r="AT167" s="169" t="s">
        <v>176</v>
      </c>
      <c r="AU167" s="169" t="s">
        <v>88</v>
      </c>
      <c r="AY167" s="18" t="s">
        <v>173</v>
      </c>
      <c r="BE167" s="170">
        <f t="shared" si="24"/>
        <v>0</v>
      </c>
      <c r="BF167" s="170">
        <f t="shared" si="25"/>
        <v>0</v>
      </c>
      <c r="BG167" s="170">
        <f t="shared" si="26"/>
        <v>0</v>
      </c>
      <c r="BH167" s="170">
        <f t="shared" si="27"/>
        <v>0</v>
      </c>
      <c r="BI167" s="170">
        <f t="shared" si="28"/>
        <v>0</v>
      </c>
      <c r="BJ167" s="18" t="s">
        <v>88</v>
      </c>
      <c r="BK167" s="170">
        <f t="shared" si="29"/>
        <v>0</v>
      </c>
      <c r="BL167" s="18" t="s">
        <v>259</v>
      </c>
      <c r="BM167" s="169" t="s">
        <v>3945</v>
      </c>
    </row>
    <row r="168" spans="1:65" s="2" customFormat="1" ht="16.5" customHeight="1">
      <c r="A168" s="33"/>
      <c r="B168" s="156"/>
      <c r="C168" s="157" t="s">
        <v>397</v>
      </c>
      <c r="D168" s="157" t="s">
        <v>176</v>
      </c>
      <c r="E168" s="158" t="s">
        <v>3946</v>
      </c>
      <c r="F168" s="159" t="s">
        <v>3947</v>
      </c>
      <c r="G168" s="160" t="s">
        <v>232</v>
      </c>
      <c r="H168" s="161">
        <v>6</v>
      </c>
      <c r="I168" s="162"/>
      <c r="J168" s="163">
        <f t="shared" si="20"/>
        <v>0</v>
      </c>
      <c r="K168" s="164"/>
      <c r="L168" s="34"/>
      <c r="M168" s="165" t="s">
        <v>1</v>
      </c>
      <c r="N168" s="166" t="s">
        <v>41</v>
      </c>
      <c r="O168" s="62"/>
      <c r="P168" s="167">
        <f t="shared" si="21"/>
        <v>0</v>
      </c>
      <c r="Q168" s="167">
        <v>0</v>
      </c>
      <c r="R168" s="167">
        <f t="shared" si="22"/>
        <v>0</v>
      </c>
      <c r="S168" s="167">
        <v>0</v>
      </c>
      <c r="T168" s="168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259</v>
      </c>
      <c r="AT168" s="169" t="s">
        <v>176</v>
      </c>
      <c r="AU168" s="169" t="s">
        <v>88</v>
      </c>
      <c r="AY168" s="18" t="s">
        <v>173</v>
      </c>
      <c r="BE168" s="170">
        <f t="shared" si="24"/>
        <v>0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8" t="s">
        <v>88</v>
      </c>
      <c r="BK168" s="170">
        <f t="shared" si="29"/>
        <v>0</v>
      </c>
      <c r="BL168" s="18" t="s">
        <v>259</v>
      </c>
      <c r="BM168" s="169" t="s">
        <v>3948</v>
      </c>
    </row>
    <row r="169" spans="1:65" s="2" customFormat="1" ht="16.5" customHeight="1">
      <c r="A169" s="33"/>
      <c r="B169" s="156"/>
      <c r="C169" s="157" t="s">
        <v>403</v>
      </c>
      <c r="D169" s="157" t="s">
        <v>176</v>
      </c>
      <c r="E169" s="158" t="s">
        <v>3949</v>
      </c>
      <c r="F169" s="159" t="s">
        <v>3950</v>
      </c>
      <c r="G169" s="160" t="s">
        <v>179</v>
      </c>
      <c r="H169" s="161">
        <v>15</v>
      </c>
      <c r="I169" s="162"/>
      <c r="J169" s="163">
        <f t="shared" si="20"/>
        <v>0</v>
      </c>
      <c r="K169" s="164"/>
      <c r="L169" s="34"/>
      <c r="M169" s="165" t="s">
        <v>1</v>
      </c>
      <c r="N169" s="166" t="s">
        <v>41</v>
      </c>
      <c r="O169" s="62"/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259</v>
      </c>
      <c r="AT169" s="169" t="s">
        <v>176</v>
      </c>
      <c r="AU169" s="169" t="s">
        <v>88</v>
      </c>
      <c r="AY169" s="18" t="s">
        <v>173</v>
      </c>
      <c r="BE169" s="170">
        <f t="shared" si="24"/>
        <v>0</v>
      </c>
      <c r="BF169" s="170">
        <f t="shared" si="25"/>
        <v>0</v>
      </c>
      <c r="BG169" s="170">
        <f t="shared" si="26"/>
        <v>0</v>
      </c>
      <c r="BH169" s="170">
        <f t="shared" si="27"/>
        <v>0</v>
      </c>
      <c r="BI169" s="170">
        <f t="shared" si="28"/>
        <v>0</v>
      </c>
      <c r="BJ169" s="18" t="s">
        <v>88</v>
      </c>
      <c r="BK169" s="170">
        <f t="shared" si="29"/>
        <v>0</v>
      </c>
      <c r="BL169" s="18" t="s">
        <v>259</v>
      </c>
      <c r="BM169" s="169" t="s">
        <v>3951</v>
      </c>
    </row>
    <row r="170" spans="1:65" s="2" customFormat="1" ht="24.2" customHeight="1">
      <c r="A170" s="33"/>
      <c r="B170" s="156"/>
      <c r="C170" s="157" t="s">
        <v>409</v>
      </c>
      <c r="D170" s="157" t="s">
        <v>176</v>
      </c>
      <c r="E170" s="158" t="s">
        <v>3952</v>
      </c>
      <c r="F170" s="159" t="s">
        <v>3953</v>
      </c>
      <c r="G170" s="160" t="s">
        <v>179</v>
      </c>
      <c r="H170" s="161">
        <v>15</v>
      </c>
      <c r="I170" s="162"/>
      <c r="J170" s="163">
        <f t="shared" si="20"/>
        <v>0</v>
      </c>
      <c r="K170" s="164"/>
      <c r="L170" s="34"/>
      <c r="M170" s="165" t="s">
        <v>1</v>
      </c>
      <c r="N170" s="166" t="s">
        <v>41</v>
      </c>
      <c r="O170" s="62"/>
      <c r="P170" s="167">
        <f t="shared" si="21"/>
        <v>0</v>
      </c>
      <c r="Q170" s="167">
        <v>0</v>
      </c>
      <c r="R170" s="167">
        <f t="shared" si="22"/>
        <v>0</v>
      </c>
      <c r="S170" s="167">
        <v>0</v>
      </c>
      <c r="T170" s="168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259</v>
      </c>
      <c r="AT170" s="169" t="s">
        <v>176</v>
      </c>
      <c r="AU170" s="169" t="s">
        <v>88</v>
      </c>
      <c r="AY170" s="18" t="s">
        <v>173</v>
      </c>
      <c r="BE170" s="170">
        <f t="shared" si="24"/>
        <v>0</v>
      </c>
      <c r="BF170" s="170">
        <f t="shared" si="25"/>
        <v>0</v>
      </c>
      <c r="BG170" s="170">
        <f t="shared" si="26"/>
        <v>0</v>
      </c>
      <c r="BH170" s="170">
        <f t="shared" si="27"/>
        <v>0</v>
      </c>
      <c r="BI170" s="170">
        <f t="shared" si="28"/>
        <v>0</v>
      </c>
      <c r="BJ170" s="18" t="s">
        <v>88</v>
      </c>
      <c r="BK170" s="170">
        <f t="shared" si="29"/>
        <v>0</v>
      </c>
      <c r="BL170" s="18" t="s">
        <v>259</v>
      </c>
      <c r="BM170" s="169" t="s">
        <v>3954</v>
      </c>
    </row>
    <row r="171" spans="1:65" s="2" customFormat="1" ht="16.5" customHeight="1">
      <c r="A171" s="33"/>
      <c r="B171" s="156"/>
      <c r="C171" s="195" t="s">
        <v>413</v>
      </c>
      <c r="D171" s="195" t="s">
        <v>186</v>
      </c>
      <c r="E171" s="196" t="s">
        <v>3955</v>
      </c>
      <c r="F171" s="197" t="s">
        <v>3956</v>
      </c>
      <c r="G171" s="198" t="s">
        <v>179</v>
      </c>
      <c r="H171" s="199">
        <v>2</v>
      </c>
      <c r="I171" s="200"/>
      <c r="J171" s="201">
        <f t="shared" si="20"/>
        <v>0</v>
      </c>
      <c r="K171" s="202"/>
      <c r="L171" s="203"/>
      <c r="M171" s="204" t="s">
        <v>1</v>
      </c>
      <c r="N171" s="205" t="s">
        <v>41</v>
      </c>
      <c r="O171" s="62"/>
      <c r="P171" s="167">
        <f t="shared" si="21"/>
        <v>0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314</v>
      </c>
      <c r="AT171" s="169" t="s">
        <v>186</v>
      </c>
      <c r="AU171" s="169" t="s">
        <v>88</v>
      </c>
      <c r="AY171" s="18" t="s">
        <v>173</v>
      </c>
      <c r="BE171" s="170">
        <f t="shared" si="24"/>
        <v>0</v>
      </c>
      <c r="BF171" s="170">
        <f t="shared" si="25"/>
        <v>0</v>
      </c>
      <c r="BG171" s="170">
        <f t="shared" si="26"/>
        <v>0</v>
      </c>
      <c r="BH171" s="170">
        <f t="shared" si="27"/>
        <v>0</v>
      </c>
      <c r="BI171" s="170">
        <f t="shared" si="28"/>
        <v>0</v>
      </c>
      <c r="BJ171" s="18" t="s">
        <v>88</v>
      </c>
      <c r="BK171" s="170">
        <f t="shared" si="29"/>
        <v>0</v>
      </c>
      <c r="BL171" s="18" t="s">
        <v>259</v>
      </c>
      <c r="BM171" s="169" t="s">
        <v>3957</v>
      </c>
    </row>
    <row r="172" spans="1:65" s="2" customFormat="1" ht="16.5" customHeight="1">
      <c r="A172" s="33"/>
      <c r="B172" s="156"/>
      <c r="C172" s="195" t="s">
        <v>418</v>
      </c>
      <c r="D172" s="195" t="s">
        <v>186</v>
      </c>
      <c r="E172" s="196" t="s">
        <v>3958</v>
      </c>
      <c r="F172" s="197" t="s">
        <v>3959</v>
      </c>
      <c r="G172" s="198" t="s">
        <v>179</v>
      </c>
      <c r="H172" s="199">
        <v>3</v>
      </c>
      <c r="I172" s="200"/>
      <c r="J172" s="201">
        <f t="shared" si="20"/>
        <v>0</v>
      </c>
      <c r="K172" s="202"/>
      <c r="L172" s="203"/>
      <c r="M172" s="204" t="s">
        <v>1</v>
      </c>
      <c r="N172" s="205" t="s">
        <v>41</v>
      </c>
      <c r="O172" s="62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314</v>
      </c>
      <c r="AT172" s="169" t="s">
        <v>186</v>
      </c>
      <c r="AU172" s="169" t="s">
        <v>88</v>
      </c>
      <c r="AY172" s="18" t="s">
        <v>173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8" t="s">
        <v>88</v>
      </c>
      <c r="BK172" s="170">
        <f t="shared" si="29"/>
        <v>0</v>
      </c>
      <c r="BL172" s="18" t="s">
        <v>259</v>
      </c>
      <c r="BM172" s="169" t="s">
        <v>3960</v>
      </c>
    </row>
    <row r="173" spans="1:65" s="2" customFormat="1" ht="16.5" customHeight="1">
      <c r="A173" s="33"/>
      <c r="B173" s="156"/>
      <c r="C173" s="195" t="s">
        <v>424</v>
      </c>
      <c r="D173" s="195" t="s">
        <v>186</v>
      </c>
      <c r="E173" s="196" t="s">
        <v>3961</v>
      </c>
      <c r="F173" s="197" t="s">
        <v>3962</v>
      </c>
      <c r="G173" s="198" t="s">
        <v>179</v>
      </c>
      <c r="H173" s="199">
        <v>2</v>
      </c>
      <c r="I173" s="200"/>
      <c r="J173" s="201">
        <f t="shared" si="20"/>
        <v>0</v>
      </c>
      <c r="K173" s="202"/>
      <c r="L173" s="203"/>
      <c r="M173" s="204" t="s">
        <v>1</v>
      </c>
      <c r="N173" s="205" t="s">
        <v>41</v>
      </c>
      <c r="O173" s="62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314</v>
      </c>
      <c r="AT173" s="169" t="s">
        <v>186</v>
      </c>
      <c r="AU173" s="169" t="s">
        <v>88</v>
      </c>
      <c r="AY173" s="18" t="s">
        <v>173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8" t="s">
        <v>88</v>
      </c>
      <c r="BK173" s="170">
        <f t="shared" si="29"/>
        <v>0</v>
      </c>
      <c r="BL173" s="18" t="s">
        <v>259</v>
      </c>
      <c r="BM173" s="169" t="s">
        <v>3963</v>
      </c>
    </row>
    <row r="174" spans="1:65" s="2" customFormat="1" ht="16.5" customHeight="1">
      <c r="A174" s="33"/>
      <c r="B174" s="156"/>
      <c r="C174" s="195" t="s">
        <v>429</v>
      </c>
      <c r="D174" s="195" t="s">
        <v>186</v>
      </c>
      <c r="E174" s="196" t="s">
        <v>3964</v>
      </c>
      <c r="F174" s="197" t="s">
        <v>3965</v>
      </c>
      <c r="G174" s="198" t="s">
        <v>179</v>
      </c>
      <c r="H174" s="199">
        <v>1</v>
      </c>
      <c r="I174" s="200"/>
      <c r="J174" s="201">
        <f t="shared" si="20"/>
        <v>0</v>
      </c>
      <c r="K174" s="202"/>
      <c r="L174" s="203"/>
      <c r="M174" s="204" t="s">
        <v>1</v>
      </c>
      <c r="N174" s="205" t="s">
        <v>41</v>
      </c>
      <c r="O174" s="62"/>
      <c r="P174" s="167">
        <f t="shared" si="21"/>
        <v>0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314</v>
      </c>
      <c r="AT174" s="169" t="s">
        <v>186</v>
      </c>
      <c r="AU174" s="169" t="s">
        <v>88</v>
      </c>
      <c r="AY174" s="18" t="s">
        <v>173</v>
      </c>
      <c r="BE174" s="170">
        <f t="shared" si="24"/>
        <v>0</v>
      </c>
      <c r="BF174" s="170">
        <f t="shared" si="25"/>
        <v>0</v>
      </c>
      <c r="BG174" s="170">
        <f t="shared" si="26"/>
        <v>0</v>
      </c>
      <c r="BH174" s="170">
        <f t="shared" si="27"/>
        <v>0</v>
      </c>
      <c r="BI174" s="170">
        <f t="shared" si="28"/>
        <v>0</v>
      </c>
      <c r="BJ174" s="18" t="s">
        <v>88</v>
      </c>
      <c r="BK174" s="170">
        <f t="shared" si="29"/>
        <v>0</v>
      </c>
      <c r="BL174" s="18" t="s">
        <v>259</v>
      </c>
      <c r="BM174" s="169" t="s">
        <v>3966</v>
      </c>
    </row>
    <row r="175" spans="1:65" s="2" customFormat="1" ht="16.5" customHeight="1">
      <c r="A175" s="33"/>
      <c r="B175" s="156"/>
      <c r="C175" s="195" t="s">
        <v>434</v>
      </c>
      <c r="D175" s="195" t="s">
        <v>186</v>
      </c>
      <c r="E175" s="196" t="s">
        <v>3967</v>
      </c>
      <c r="F175" s="197" t="s">
        <v>3968</v>
      </c>
      <c r="G175" s="198" t="s">
        <v>179</v>
      </c>
      <c r="H175" s="199">
        <v>1</v>
      </c>
      <c r="I175" s="200"/>
      <c r="J175" s="201">
        <f t="shared" si="20"/>
        <v>0</v>
      </c>
      <c r="K175" s="202"/>
      <c r="L175" s="203"/>
      <c r="M175" s="204" t="s">
        <v>1</v>
      </c>
      <c r="N175" s="205" t="s">
        <v>41</v>
      </c>
      <c r="O175" s="62"/>
      <c r="P175" s="167">
        <f t="shared" si="21"/>
        <v>0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314</v>
      </c>
      <c r="AT175" s="169" t="s">
        <v>186</v>
      </c>
      <c r="AU175" s="169" t="s">
        <v>88</v>
      </c>
      <c r="AY175" s="18" t="s">
        <v>173</v>
      </c>
      <c r="BE175" s="170">
        <f t="shared" si="24"/>
        <v>0</v>
      </c>
      <c r="BF175" s="170">
        <f t="shared" si="25"/>
        <v>0</v>
      </c>
      <c r="BG175" s="170">
        <f t="shared" si="26"/>
        <v>0</v>
      </c>
      <c r="BH175" s="170">
        <f t="shared" si="27"/>
        <v>0</v>
      </c>
      <c r="BI175" s="170">
        <f t="shared" si="28"/>
        <v>0</v>
      </c>
      <c r="BJ175" s="18" t="s">
        <v>88</v>
      </c>
      <c r="BK175" s="170">
        <f t="shared" si="29"/>
        <v>0</v>
      </c>
      <c r="BL175" s="18" t="s">
        <v>259</v>
      </c>
      <c r="BM175" s="169" t="s">
        <v>3969</v>
      </c>
    </row>
    <row r="176" spans="1:65" s="2" customFormat="1" ht="16.5" customHeight="1">
      <c r="A176" s="33"/>
      <c r="B176" s="156"/>
      <c r="C176" s="195" t="s">
        <v>438</v>
      </c>
      <c r="D176" s="195" t="s">
        <v>186</v>
      </c>
      <c r="E176" s="196" t="s">
        <v>3970</v>
      </c>
      <c r="F176" s="197" t="s">
        <v>3971</v>
      </c>
      <c r="G176" s="198" t="s">
        <v>179</v>
      </c>
      <c r="H176" s="199">
        <v>2</v>
      </c>
      <c r="I176" s="200"/>
      <c r="J176" s="201">
        <f t="shared" si="20"/>
        <v>0</v>
      </c>
      <c r="K176" s="202"/>
      <c r="L176" s="203"/>
      <c r="M176" s="204" t="s">
        <v>1</v>
      </c>
      <c r="N176" s="205" t="s">
        <v>41</v>
      </c>
      <c r="O176" s="62"/>
      <c r="P176" s="167">
        <f t="shared" si="21"/>
        <v>0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314</v>
      </c>
      <c r="AT176" s="169" t="s">
        <v>186</v>
      </c>
      <c r="AU176" s="169" t="s">
        <v>88</v>
      </c>
      <c r="AY176" s="18" t="s">
        <v>173</v>
      </c>
      <c r="BE176" s="170">
        <f t="shared" si="24"/>
        <v>0</v>
      </c>
      <c r="BF176" s="170">
        <f t="shared" si="25"/>
        <v>0</v>
      </c>
      <c r="BG176" s="170">
        <f t="shared" si="26"/>
        <v>0</v>
      </c>
      <c r="BH176" s="170">
        <f t="shared" si="27"/>
        <v>0</v>
      </c>
      <c r="BI176" s="170">
        <f t="shared" si="28"/>
        <v>0</v>
      </c>
      <c r="BJ176" s="18" t="s">
        <v>88</v>
      </c>
      <c r="BK176" s="170">
        <f t="shared" si="29"/>
        <v>0</v>
      </c>
      <c r="BL176" s="18" t="s">
        <v>259</v>
      </c>
      <c r="BM176" s="169" t="s">
        <v>3972</v>
      </c>
    </row>
    <row r="177" spans="1:65" s="2" customFormat="1" ht="24.2" customHeight="1">
      <c r="A177" s="33"/>
      <c r="B177" s="156"/>
      <c r="C177" s="157" t="s">
        <v>444</v>
      </c>
      <c r="D177" s="157" t="s">
        <v>176</v>
      </c>
      <c r="E177" s="158" t="s">
        <v>3973</v>
      </c>
      <c r="F177" s="159" t="s">
        <v>3974</v>
      </c>
      <c r="G177" s="160" t="s">
        <v>3975</v>
      </c>
      <c r="H177" s="161">
        <v>3</v>
      </c>
      <c r="I177" s="162"/>
      <c r="J177" s="163">
        <f t="shared" si="20"/>
        <v>0</v>
      </c>
      <c r="K177" s="164"/>
      <c r="L177" s="34"/>
      <c r="M177" s="165" t="s">
        <v>1</v>
      </c>
      <c r="N177" s="166" t="s">
        <v>41</v>
      </c>
      <c r="O177" s="6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259</v>
      </c>
      <c r="AT177" s="169" t="s">
        <v>176</v>
      </c>
      <c r="AU177" s="169" t="s">
        <v>88</v>
      </c>
      <c r="AY177" s="18" t="s">
        <v>173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8" t="s">
        <v>88</v>
      </c>
      <c r="BK177" s="170">
        <f t="shared" si="29"/>
        <v>0</v>
      </c>
      <c r="BL177" s="18" t="s">
        <v>259</v>
      </c>
      <c r="BM177" s="169" t="s">
        <v>3976</v>
      </c>
    </row>
    <row r="178" spans="1:65" s="2" customFormat="1" ht="16.5" customHeight="1">
      <c r="A178" s="33"/>
      <c r="B178" s="156"/>
      <c r="C178" s="195" t="s">
        <v>449</v>
      </c>
      <c r="D178" s="195" t="s">
        <v>186</v>
      </c>
      <c r="E178" s="196" t="s">
        <v>3977</v>
      </c>
      <c r="F178" s="197" t="s">
        <v>3978</v>
      </c>
      <c r="G178" s="198" t="s">
        <v>179</v>
      </c>
      <c r="H178" s="199">
        <v>15</v>
      </c>
      <c r="I178" s="200"/>
      <c r="J178" s="201">
        <f t="shared" si="20"/>
        <v>0</v>
      </c>
      <c r="K178" s="202"/>
      <c r="L178" s="203"/>
      <c r="M178" s="204" t="s">
        <v>1</v>
      </c>
      <c r="N178" s="205" t="s">
        <v>41</v>
      </c>
      <c r="O178" s="62"/>
      <c r="P178" s="167">
        <f t="shared" si="21"/>
        <v>0</v>
      </c>
      <c r="Q178" s="167">
        <v>1.3999999999999999E-4</v>
      </c>
      <c r="R178" s="167">
        <f t="shared" si="22"/>
        <v>2.0999999999999999E-3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314</v>
      </c>
      <c r="AT178" s="169" t="s">
        <v>186</v>
      </c>
      <c r="AU178" s="169" t="s">
        <v>88</v>
      </c>
      <c r="AY178" s="18" t="s">
        <v>173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88</v>
      </c>
      <c r="BK178" s="170">
        <f t="shared" si="29"/>
        <v>0</v>
      </c>
      <c r="BL178" s="18" t="s">
        <v>259</v>
      </c>
      <c r="BM178" s="169" t="s">
        <v>3979</v>
      </c>
    </row>
    <row r="179" spans="1:65" s="2" customFormat="1" ht="24.2" customHeight="1">
      <c r="A179" s="33"/>
      <c r="B179" s="156"/>
      <c r="C179" s="157" t="s">
        <v>456</v>
      </c>
      <c r="D179" s="157" t="s">
        <v>176</v>
      </c>
      <c r="E179" s="158" t="s">
        <v>3980</v>
      </c>
      <c r="F179" s="159" t="s">
        <v>3981</v>
      </c>
      <c r="G179" s="160" t="s">
        <v>179</v>
      </c>
      <c r="H179" s="161">
        <v>2</v>
      </c>
      <c r="I179" s="162"/>
      <c r="J179" s="163">
        <f t="shared" si="20"/>
        <v>0</v>
      </c>
      <c r="K179" s="164"/>
      <c r="L179" s="34"/>
      <c r="M179" s="165" t="s">
        <v>1</v>
      </c>
      <c r="N179" s="166" t="s">
        <v>41</v>
      </c>
      <c r="O179" s="62"/>
      <c r="P179" s="167">
        <f t="shared" si="21"/>
        <v>0</v>
      </c>
      <c r="Q179" s="167">
        <v>3.5500000000000002E-3</v>
      </c>
      <c r="R179" s="167">
        <f t="shared" si="22"/>
        <v>7.1000000000000004E-3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259</v>
      </c>
      <c r="AT179" s="169" t="s">
        <v>176</v>
      </c>
      <c r="AU179" s="169" t="s">
        <v>88</v>
      </c>
      <c r="AY179" s="18" t="s">
        <v>173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88</v>
      </c>
      <c r="BK179" s="170">
        <f t="shared" si="29"/>
        <v>0</v>
      </c>
      <c r="BL179" s="18" t="s">
        <v>259</v>
      </c>
      <c r="BM179" s="169" t="s">
        <v>3982</v>
      </c>
    </row>
    <row r="180" spans="1:65" s="2" customFormat="1" ht="16.5" customHeight="1">
      <c r="A180" s="33"/>
      <c r="B180" s="156"/>
      <c r="C180" s="195" t="s">
        <v>464</v>
      </c>
      <c r="D180" s="195" t="s">
        <v>186</v>
      </c>
      <c r="E180" s="196" t="s">
        <v>3983</v>
      </c>
      <c r="F180" s="197" t="s">
        <v>3984</v>
      </c>
      <c r="G180" s="198" t="s">
        <v>179</v>
      </c>
      <c r="H180" s="199">
        <v>1</v>
      </c>
      <c r="I180" s="200"/>
      <c r="J180" s="201">
        <f t="shared" si="20"/>
        <v>0</v>
      </c>
      <c r="K180" s="202"/>
      <c r="L180" s="203"/>
      <c r="M180" s="204" t="s">
        <v>1</v>
      </c>
      <c r="N180" s="205" t="s">
        <v>41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314</v>
      </c>
      <c r="AT180" s="169" t="s">
        <v>186</v>
      </c>
      <c r="AU180" s="169" t="s">
        <v>88</v>
      </c>
      <c r="AY180" s="18" t="s">
        <v>173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88</v>
      </c>
      <c r="BK180" s="170">
        <f t="shared" si="29"/>
        <v>0</v>
      </c>
      <c r="BL180" s="18" t="s">
        <v>259</v>
      </c>
      <c r="BM180" s="169" t="s">
        <v>3985</v>
      </c>
    </row>
    <row r="181" spans="1:65" s="2" customFormat="1" ht="16.5" customHeight="1">
      <c r="A181" s="33"/>
      <c r="B181" s="156"/>
      <c r="C181" s="195" t="s">
        <v>469</v>
      </c>
      <c r="D181" s="195" t="s">
        <v>186</v>
      </c>
      <c r="E181" s="196" t="s">
        <v>3986</v>
      </c>
      <c r="F181" s="197" t="s">
        <v>3987</v>
      </c>
      <c r="G181" s="198" t="s">
        <v>179</v>
      </c>
      <c r="H181" s="199">
        <v>1</v>
      </c>
      <c r="I181" s="200"/>
      <c r="J181" s="201">
        <f t="shared" si="20"/>
        <v>0</v>
      </c>
      <c r="K181" s="202"/>
      <c r="L181" s="203"/>
      <c r="M181" s="204" t="s">
        <v>1</v>
      </c>
      <c r="N181" s="205" t="s">
        <v>41</v>
      </c>
      <c r="O181" s="6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314</v>
      </c>
      <c r="AT181" s="169" t="s">
        <v>186</v>
      </c>
      <c r="AU181" s="169" t="s">
        <v>88</v>
      </c>
      <c r="AY181" s="18" t="s">
        <v>173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88</v>
      </c>
      <c r="BK181" s="170">
        <f t="shared" si="29"/>
        <v>0</v>
      </c>
      <c r="BL181" s="18" t="s">
        <v>259</v>
      </c>
      <c r="BM181" s="169" t="s">
        <v>3988</v>
      </c>
    </row>
    <row r="182" spans="1:65" s="2" customFormat="1" ht="24.2" customHeight="1">
      <c r="A182" s="33"/>
      <c r="B182" s="156"/>
      <c r="C182" s="157" t="s">
        <v>475</v>
      </c>
      <c r="D182" s="157" t="s">
        <v>176</v>
      </c>
      <c r="E182" s="158" t="s">
        <v>3989</v>
      </c>
      <c r="F182" s="159" t="s">
        <v>3990</v>
      </c>
      <c r="G182" s="160" t="s">
        <v>232</v>
      </c>
      <c r="H182" s="161">
        <v>30</v>
      </c>
      <c r="I182" s="162"/>
      <c r="J182" s="163">
        <f t="shared" si="20"/>
        <v>0</v>
      </c>
      <c r="K182" s="164"/>
      <c r="L182" s="34"/>
      <c r="M182" s="165" t="s">
        <v>1</v>
      </c>
      <c r="N182" s="166" t="s">
        <v>41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259</v>
      </c>
      <c r="AT182" s="169" t="s">
        <v>176</v>
      </c>
      <c r="AU182" s="169" t="s">
        <v>88</v>
      </c>
      <c r="AY182" s="18" t="s">
        <v>173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88</v>
      </c>
      <c r="BK182" s="170">
        <f t="shared" si="29"/>
        <v>0</v>
      </c>
      <c r="BL182" s="18" t="s">
        <v>259</v>
      </c>
      <c r="BM182" s="169" t="s">
        <v>3991</v>
      </c>
    </row>
    <row r="183" spans="1:65" s="2" customFormat="1" ht="24.2" customHeight="1">
      <c r="A183" s="33"/>
      <c r="B183" s="156"/>
      <c r="C183" s="157" t="s">
        <v>481</v>
      </c>
      <c r="D183" s="157" t="s">
        <v>176</v>
      </c>
      <c r="E183" s="158" t="s">
        <v>3992</v>
      </c>
      <c r="F183" s="159" t="s">
        <v>3993</v>
      </c>
      <c r="G183" s="160" t="s">
        <v>232</v>
      </c>
      <c r="H183" s="161">
        <v>18</v>
      </c>
      <c r="I183" s="162"/>
      <c r="J183" s="163">
        <f t="shared" si="20"/>
        <v>0</v>
      </c>
      <c r="K183" s="164"/>
      <c r="L183" s="34"/>
      <c r="M183" s="165" t="s">
        <v>1</v>
      </c>
      <c r="N183" s="166" t="s">
        <v>41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259</v>
      </c>
      <c r="AT183" s="169" t="s">
        <v>176</v>
      </c>
      <c r="AU183" s="169" t="s">
        <v>88</v>
      </c>
      <c r="AY183" s="18" t="s">
        <v>173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88</v>
      </c>
      <c r="BK183" s="170">
        <f t="shared" si="29"/>
        <v>0</v>
      </c>
      <c r="BL183" s="18" t="s">
        <v>259</v>
      </c>
      <c r="BM183" s="169" t="s">
        <v>3994</v>
      </c>
    </row>
    <row r="184" spans="1:65" s="2" customFormat="1" ht="24.2" customHeight="1">
      <c r="A184" s="33"/>
      <c r="B184" s="156"/>
      <c r="C184" s="157" t="s">
        <v>485</v>
      </c>
      <c r="D184" s="157" t="s">
        <v>176</v>
      </c>
      <c r="E184" s="158" t="s">
        <v>3995</v>
      </c>
      <c r="F184" s="159" t="s">
        <v>3996</v>
      </c>
      <c r="G184" s="160" t="s">
        <v>339</v>
      </c>
      <c r="H184" s="214"/>
      <c r="I184" s="162"/>
      <c r="J184" s="163">
        <f t="shared" si="20"/>
        <v>0</v>
      </c>
      <c r="K184" s="164"/>
      <c r="L184" s="34"/>
      <c r="M184" s="165" t="s">
        <v>1</v>
      </c>
      <c r="N184" s="166" t="s">
        <v>41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259</v>
      </c>
      <c r="AT184" s="169" t="s">
        <v>176</v>
      </c>
      <c r="AU184" s="169" t="s">
        <v>88</v>
      </c>
      <c r="AY184" s="18" t="s">
        <v>173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88</v>
      </c>
      <c r="BK184" s="170">
        <f t="shared" si="29"/>
        <v>0</v>
      </c>
      <c r="BL184" s="18" t="s">
        <v>259</v>
      </c>
      <c r="BM184" s="169" t="s">
        <v>3997</v>
      </c>
    </row>
    <row r="185" spans="1:65" s="12" customFormat="1" ht="22.9" customHeight="1">
      <c r="B185" s="143"/>
      <c r="D185" s="144" t="s">
        <v>74</v>
      </c>
      <c r="E185" s="154" t="s">
        <v>3998</v>
      </c>
      <c r="F185" s="154" t="s">
        <v>3999</v>
      </c>
      <c r="I185" s="146"/>
      <c r="J185" s="155">
        <f>BK185</f>
        <v>0</v>
      </c>
      <c r="L185" s="143"/>
      <c r="M185" s="148"/>
      <c r="N185" s="149"/>
      <c r="O185" s="149"/>
      <c r="P185" s="150">
        <f>SUM(P186:P234)</f>
        <v>0</v>
      </c>
      <c r="Q185" s="149"/>
      <c r="R185" s="150">
        <f>SUM(R186:R234)</f>
        <v>0</v>
      </c>
      <c r="S185" s="149"/>
      <c r="T185" s="151">
        <f>SUM(T186:T234)</f>
        <v>0</v>
      </c>
      <c r="AR185" s="144" t="s">
        <v>88</v>
      </c>
      <c r="AT185" s="152" t="s">
        <v>74</v>
      </c>
      <c r="AU185" s="152" t="s">
        <v>82</v>
      </c>
      <c r="AY185" s="144" t="s">
        <v>173</v>
      </c>
      <c r="BK185" s="153">
        <f>SUM(BK186:BK234)</f>
        <v>0</v>
      </c>
    </row>
    <row r="186" spans="1:65" s="2" customFormat="1" ht="16.5" customHeight="1">
      <c r="A186" s="33"/>
      <c r="B186" s="156"/>
      <c r="C186" s="157" t="s">
        <v>973</v>
      </c>
      <c r="D186" s="157" t="s">
        <v>176</v>
      </c>
      <c r="E186" s="158" t="s">
        <v>4000</v>
      </c>
      <c r="F186" s="159" t="s">
        <v>4001</v>
      </c>
      <c r="G186" s="160" t="s">
        <v>179</v>
      </c>
      <c r="H186" s="161">
        <v>1</v>
      </c>
      <c r="I186" s="162"/>
      <c r="J186" s="163">
        <f t="shared" ref="J186:J217" si="30">ROUND(I186*H186,2)</f>
        <v>0</v>
      </c>
      <c r="K186" s="164"/>
      <c r="L186" s="34"/>
      <c r="M186" s="165" t="s">
        <v>1</v>
      </c>
      <c r="N186" s="166" t="s">
        <v>41</v>
      </c>
      <c r="O186" s="62"/>
      <c r="P186" s="167">
        <f t="shared" ref="P186:P217" si="31">O186*H186</f>
        <v>0</v>
      </c>
      <c r="Q186" s="167">
        <v>0</v>
      </c>
      <c r="R186" s="167">
        <f t="shared" ref="R186:R217" si="32">Q186*H186</f>
        <v>0</v>
      </c>
      <c r="S186" s="167">
        <v>0</v>
      </c>
      <c r="T186" s="168">
        <f t="shared" ref="T186:T217" si="33"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259</v>
      </c>
      <c r="AT186" s="169" t="s">
        <v>176</v>
      </c>
      <c r="AU186" s="169" t="s">
        <v>88</v>
      </c>
      <c r="AY186" s="18" t="s">
        <v>173</v>
      </c>
      <c r="BE186" s="170">
        <f t="shared" ref="BE186:BE217" si="34">IF(N186="základná",J186,0)</f>
        <v>0</v>
      </c>
      <c r="BF186" s="170">
        <f t="shared" ref="BF186:BF217" si="35">IF(N186="znížená",J186,0)</f>
        <v>0</v>
      </c>
      <c r="BG186" s="170">
        <f t="shared" ref="BG186:BG217" si="36">IF(N186="zákl. prenesená",J186,0)</f>
        <v>0</v>
      </c>
      <c r="BH186" s="170">
        <f t="shared" ref="BH186:BH217" si="37">IF(N186="zníž. prenesená",J186,0)</f>
        <v>0</v>
      </c>
      <c r="BI186" s="170">
        <f t="shared" ref="BI186:BI217" si="38">IF(N186="nulová",J186,0)</f>
        <v>0</v>
      </c>
      <c r="BJ186" s="18" t="s">
        <v>88</v>
      </c>
      <c r="BK186" s="170">
        <f t="shared" ref="BK186:BK217" si="39">ROUND(I186*H186,2)</f>
        <v>0</v>
      </c>
      <c r="BL186" s="18" t="s">
        <v>259</v>
      </c>
      <c r="BM186" s="169" t="s">
        <v>4002</v>
      </c>
    </row>
    <row r="187" spans="1:65" s="2" customFormat="1" ht="33" customHeight="1">
      <c r="A187" s="33"/>
      <c r="B187" s="156"/>
      <c r="C187" s="195" t="s">
        <v>977</v>
      </c>
      <c r="D187" s="195" t="s">
        <v>186</v>
      </c>
      <c r="E187" s="196" t="s">
        <v>4003</v>
      </c>
      <c r="F187" s="197" t="s">
        <v>4004</v>
      </c>
      <c r="G187" s="198" t="s">
        <v>179</v>
      </c>
      <c r="H187" s="199">
        <v>1</v>
      </c>
      <c r="I187" s="200"/>
      <c r="J187" s="201">
        <f t="shared" si="30"/>
        <v>0</v>
      </c>
      <c r="K187" s="202"/>
      <c r="L187" s="203"/>
      <c r="M187" s="204" t="s">
        <v>1</v>
      </c>
      <c r="N187" s="205" t="s">
        <v>41</v>
      </c>
      <c r="O187" s="62"/>
      <c r="P187" s="167">
        <f t="shared" si="31"/>
        <v>0</v>
      </c>
      <c r="Q187" s="167">
        <v>0</v>
      </c>
      <c r="R187" s="167">
        <f t="shared" si="32"/>
        <v>0</v>
      </c>
      <c r="S187" s="167">
        <v>0</v>
      </c>
      <c r="T187" s="168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314</v>
      </c>
      <c r="AT187" s="169" t="s">
        <v>186</v>
      </c>
      <c r="AU187" s="169" t="s">
        <v>88</v>
      </c>
      <c r="AY187" s="18" t="s">
        <v>173</v>
      </c>
      <c r="BE187" s="170">
        <f t="shared" si="34"/>
        <v>0</v>
      </c>
      <c r="BF187" s="170">
        <f t="shared" si="35"/>
        <v>0</v>
      </c>
      <c r="BG187" s="170">
        <f t="shared" si="36"/>
        <v>0</v>
      </c>
      <c r="BH187" s="170">
        <f t="shared" si="37"/>
        <v>0</v>
      </c>
      <c r="BI187" s="170">
        <f t="shared" si="38"/>
        <v>0</v>
      </c>
      <c r="BJ187" s="18" t="s">
        <v>88</v>
      </c>
      <c r="BK187" s="170">
        <f t="shared" si="39"/>
        <v>0</v>
      </c>
      <c r="BL187" s="18" t="s">
        <v>259</v>
      </c>
      <c r="BM187" s="169" t="s">
        <v>4005</v>
      </c>
    </row>
    <row r="188" spans="1:65" s="2" customFormat="1" ht="16.5" customHeight="1">
      <c r="A188" s="33"/>
      <c r="B188" s="156"/>
      <c r="C188" s="157" t="s">
        <v>981</v>
      </c>
      <c r="D188" s="157" t="s">
        <v>176</v>
      </c>
      <c r="E188" s="158" t="s">
        <v>4006</v>
      </c>
      <c r="F188" s="159" t="s">
        <v>4007</v>
      </c>
      <c r="G188" s="160" t="s">
        <v>179</v>
      </c>
      <c r="H188" s="161">
        <v>2</v>
      </c>
      <c r="I188" s="162"/>
      <c r="J188" s="163">
        <f t="shared" si="30"/>
        <v>0</v>
      </c>
      <c r="K188" s="164"/>
      <c r="L188" s="34"/>
      <c r="M188" s="165" t="s">
        <v>1</v>
      </c>
      <c r="N188" s="166" t="s">
        <v>41</v>
      </c>
      <c r="O188" s="62"/>
      <c r="P188" s="167">
        <f t="shared" si="31"/>
        <v>0</v>
      </c>
      <c r="Q188" s="167">
        <v>0</v>
      </c>
      <c r="R188" s="167">
        <f t="shared" si="32"/>
        <v>0</v>
      </c>
      <c r="S188" s="167">
        <v>0</v>
      </c>
      <c r="T188" s="168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259</v>
      </c>
      <c r="AT188" s="169" t="s">
        <v>176</v>
      </c>
      <c r="AU188" s="169" t="s">
        <v>88</v>
      </c>
      <c r="AY188" s="18" t="s">
        <v>173</v>
      </c>
      <c r="BE188" s="170">
        <f t="shared" si="34"/>
        <v>0</v>
      </c>
      <c r="BF188" s="170">
        <f t="shared" si="35"/>
        <v>0</v>
      </c>
      <c r="BG188" s="170">
        <f t="shared" si="36"/>
        <v>0</v>
      </c>
      <c r="BH188" s="170">
        <f t="shared" si="37"/>
        <v>0</v>
      </c>
      <c r="BI188" s="170">
        <f t="shared" si="38"/>
        <v>0</v>
      </c>
      <c r="BJ188" s="18" t="s">
        <v>88</v>
      </c>
      <c r="BK188" s="170">
        <f t="shared" si="39"/>
        <v>0</v>
      </c>
      <c r="BL188" s="18" t="s">
        <v>259</v>
      </c>
      <c r="BM188" s="169" t="s">
        <v>4008</v>
      </c>
    </row>
    <row r="189" spans="1:65" s="2" customFormat="1" ht="16.5" customHeight="1">
      <c r="A189" s="33"/>
      <c r="B189" s="156"/>
      <c r="C189" s="195" t="s">
        <v>987</v>
      </c>
      <c r="D189" s="195" t="s">
        <v>186</v>
      </c>
      <c r="E189" s="196" t="s">
        <v>4009</v>
      </c>
      <c r="F189" s="197" t="s">
        <v>4010</v>
      </c>
      <c r="G189" s="198" t="s">
        <v>179</v>
      </c>
      <c r="H189" s="199">
        <v>1</v>
      </c>
      <c r="I189" s="200"/>
      <c r="J189" s="201">
        <f t="shared" si="30"/>
        <v>0</v>
      </c>
      <c r="K189" s="202"/>
      <c r="L189" s="203"/>
      <c r="M189" s="204" t="s">
        <v>1</v>
      </c>
      <c r="N189" s="205" t="s">
        <v>41</v>
      </c>
      <c r="O189" s="62"/>
      <c r="P189" s="167">
        <f t="shared" si="31"/>
        <v>0</v>
      </c>
      <c r="Q189" s="167">
        <v>0</v>
      </c>
      <c r="R189" s="167">
        <f t="shared" si="32"/>
        <v>0</v>
      </c>
      <c r="S189" s="167">
        <v>0</v>
      </c>
      <c r="T189" s="168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314</v>
      </c>
      <c r="AT189" s="169" t="s">
        <v>186</v>
      </c>
      <c r="AU189" s="169" t="s">
        <v>88</v>
      </c>
      <c r="AY189" s="18" t="s">
        <v>173</v>
      </c>
      <c r="BE189" s="170">
        <f t="shared" si="34"/>
        <v>0</v>
      </c>
      <c r="BF189" s="170">
        <f t="shared" si="35"/>
        <v>0</v>
      </c>
      <c r="BG189" s="170">
        <f t="shared" si="36"/>
        <v>0</v>
      </c>
      <c r="BH189" s="170">
        <f t="shared" si="37"/>
        <v>0</v>
      </c>
      <c r="BI189" s="170">
        <f t="shared" si="38"/>
        <v>0</v>
      </c>
      <c r="BJ189" s="18" t="s">
        <v>88</v>
      </c>
      <c r="BK189" s="170">
        <f t="shared" si="39"/>
        <v>0</v>
      </c>
      <c r="BL189" s="18" t="s">
        <v>259</v>
      </c>
      <c r="BM189" s="169" t="s">
        <v>4011</v>
      </c>
    </row>
    <row r="190" spans="1:65" s="2" customFormat="1" ht="16.5" customHeight="1">
      <c r="A190" s="33"/>
      <c r="B190" s="156"/>
      <c r="C190" s="195" t="s">
        <v>990</v>
      </c>
      <c r="D190" s="195" t="s">
        <v>186</v>
      </c>
      <c r="E190" s="196" t="s">
        <v>4012</v>
      </c>
      <c r="F190" s="197" t="s">
        <v>4013</v>
      </c>
      <c r="G190" s="198" t="s">
        <v>179</v>
      </c>
      <c r="H190" s="199">
        <v>1</v>
      </c>
      <c r="I190" s="200"/>
      <c r="J190" s="201">
        <f t="shared" si="30"/>
        <v>0</v>
      </c>
      <c r="K190" s="202"/>
      <c r="L190" s="203"/>
      <c r="M190" s="204" t="s">
        <v>1</v>
      </c>
      <c r="N190" s="205" t="s">
        <v>41</v>
      </c>
      <c r="O190" s="62"/>
      <c r="P190" s="167">
        <f t="shared" si="31"/>
        <v>0</v>
      </c>
      <c r="Q190" s="167">
        <v>0</v>
      </c>
      <c r="R190" s="167">
        <f t="shared" si="32"/>
        <v>0</v>
      </c>
      <c r="S190" s="167">
        <v>0</v>
      </c>
      <c r="T190" s="168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314</v>
      </c>
      <c r="AT190" s="169" t="s">
        <v>186</v>
      </c>
      <c r="AU190" s="169" t="s">
        <v>88</v>
      </c>
      <c r="AY190" s="18" t="s">
        <v>173</v>
      </c>
      <c r="BE190" s="170">
        <f t="shared" si="34"/>
        <v>0</v>
      </c>
      <c r="BF190" s="170">
        <f t="shared" si="35"/>
        <v>0</v>
      </c>
      <c r="BG190" s="170">
        <f t="shared" si="36"/>
        <v>0</v>
      </c>
      <c r="BH190" s="170">
        <f t="shared" si="37"/>
        <v>0</v>
      </c>
      <c r="BI190" s="170">
        <f t="shared" si="38"/>
        <v>0</v>
      </c>
      <c r="BJ190" s="18" t="s">
        <v>88</v>
      </c>
      <c r="BK190" s="170">
        <f t="shared" si="39"/>
        <v>0</v>
      </c>
      <c r="BL190" s="18" t="s">
        <v>259</v>
      </c>
      <c r="BM190" s="169" t="s">
        <v>4014</v>
      </c>
    </row>
    <row r="191" spans="1:65" s="2" customFormat="1" ht="16.5" customHeight="1">
      <c r="A191" s="33"/>
      <c r="B191" s="156"/>
      <c r="C191" s="195" t="s">
        <v>993</v>
      </c>
      <c r="D191" s="195" t="s">
        <v>186</v>
      </c>
      <c r="E191" s="196" t="s">
        <v>4015</v>
      </c>
      <c r="F191" s="197" t="s">
        <v>4016</v>
      </c>
      <c r="G191" s="198" t="s">
        <v>179</v>
      </c>
      <c r="H191" s="199">
        <v>1</v>
      </c>
      <c r="I191" s="200"/>
      <c r="J191" s="201">
        <f t="shared" si="30"/>
        <v>0</v>
      </c>
      <c r="K191" s="202"/>
      <c r="L191" s="203"/>
      <c r="M191" s="204" t="s">
        <v>1</v>
      </c>
      <c r="N191" s="205" t="s">
        <v>41</v>
      </c>
      <c r="O191" s="62"/>
      <c r="P191" s="167">
        <f t="shared" si="31"/>
        <v>0</v>
      </c>
      <c r="Q191" s="167">
        <v>0</v>
      </c>
      <c r="R191" s="167">
        <f t="shared" si="32"/>
        <v>0</v>
      </c>
      <c r="S191" s="167">
        <v>0</v>
      </c>
      <c r="T191" s="168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314</v>
      </c>
      <c r="AT191" s="169" t="s">
        <v>186</v>
      </c>
      <c r="AU191" s="169" t="s">
        <v>88</v>
      </c>
      <c r="AY191" s="18" t="s">
        <v>173</v>
      </c>
      <c r="BE191" s="170">
        <f t="shared" si="34"/>
        <v>0</v>
      </c>
      <c r="BF191" s="170">
        <f t="shared" si="35"/>
        <v>0</v>
      </c>
      <c r="BG191" s="170">
        <f t="shared" si="36"/>
        <v>0</v>
      </c>
      <c r="BH191" s="170">
        <f t="shared" si="37"/>
        <v>0</v>
      </c>
      <c r="BI191" s="170">
        <f t="shared" si="38"/>
        <v>0</v>
      </c>
      <c r="BJ191" s="18" t="s">
        <v>88</v>
      </c>
      <c r="BK191" s="170">
        <f t="shared" si="39"/>
        <v>0</v>
      </c>
      <c r="BL191" s="18" t="s">
        <v>259</v>
      </c>
      <c r="BM191" s="169" t="s">
        <v>4017</v>
      </c>
    </row>
    <row r="192" spans="1:65" s="2" customFormat="1" ht="16.5" customHeight="1">
      <c r="A192" s="33"/>
      <c r="B192" s="156"/>
      <c r="C192" s="195" t="s">
        <v>996</v>
      </c>
      <c r="D192" s="195" t="s">
        <v>186</v>
      </c>
      <c r="E192" s="196" t="s">
        <v>4018</v>
      </c>
      <c r="F192" s="197" t="s">
        <v>4019</v>
      </c>
      <c r="G192" s="198" t="s">
        <v>179</v>
      </c>
      <c r="H192" s="199">
        <v>1</v>
      </c>
      <c r="I192" s="200"/>
      <c r="J192" s="201">
        <f t="shared" si="30"/>
        <v>0</v>
      </c>
      <c r="K192" s="202"/>
      <c r="L192" s="203"/>
      <c r="M192" s="204" t="s">
        <v>1</v>
      </c>
      <c r="N192" s="205" t="s">
        <v>41</v>
      </c>
      <c r="O192" s="62"/>
      <c r="P192" s="167">
        <f t="shared" si="31"/>
        <v>0</v>
      </c>
      <c r="Q192" s="167">
        <v>0</v>
      </c>
      <c r="R192" s="167">
        <f t="shared" si="32"/>
        <v>0</v>
      </c>
      <c r="S192" s="167">
        <v>0</v>
      </c>
      <c r="T192" s="168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314</v>
      </c>
      <c r="AT192" s="169" t="s">
        <v>186</v>
      </c>
      <c r="AU192" s="169" t="s">
        <v>88</v>
      </c>
      <c r="AY192" s="18" t="s">
        <v>173</v>
      </c>
      <c r="BE192" s="170">
        <f t="shared" si="34"/>
        <v>0</v>
      </c>
      <c r="BF192" s="170">
        <f t="shared" si="35"/>
        <v>0</v>
      </c>
      <c r="BG192" s="170">
        <f t="shared" si="36"/>
        <v>0</v>
      </c>
      <c r="BH192" s="170">
        <f t="shared" si="37"/>
        <v>0</v>
      </c>
      <c r="BI192" s="170">
        <f t="shared" si="38"/>
        <v>0</v>
      </c>
      <c r="BJ192" s="18" t="s">
        <v>88</v>
      </c>
      <c r="BK192" s="170">
        <f t="shared" si="39"/>
        <v>0</v>
      </c>
      <c r="BL192" s="18" t="s">
        <v>259</v>
      </c>
      <c r="BM192" s="169" t="s">
        <v>4020</v>
      </c>
    </row>
    <row r="193" spans="1:65" s="2" customFormat="1" ht="16.5" customHeight="1">
      <c r="A193" s="33"/>
      <c r="B193" s="156"/>
      <c r="C193" s="157" t="s">
        <v>1007</v>
      </c>
      <c r="D193" s="157" t="s">
        <v>176</v>
      </c>
      <c r="E193" s="158" t="s">
        <v>4006</v>
      </c>
      <c r="F193" s="159" t="s">
        <v>4007</v>
      </c>
      <c r="G193" s="160" t="s">
        <v>179</v>
      </c>
      <c r="H193" s="161">
        <v>2</v>
      </c>
      <c r="I193" s="162"/>
      <c r="J193" s="163">
        <f t="shared" si="30"/>
        <v>0</v>
      </c>
      <c r="K193" s="164"/>
      <c r="L193" s="34"/>
      <c r="M193" s="165" t="s">
        <v>1</v>
      </c>
      <c r="N193" s="166" t="s">
        <v>41</v>
      </c>
      <c r="O193" s="62"/>
      <c r="P193" s="167">
        <f t="shared" si="31"/>
        <v>0</v>
      </c>
      <c r="Q193" s="167">
        <v>0</v>
      </c>
      <c r="R193" s="167">
        <f t="shared" si="32"/>
        <v>0</v>
      </c>
      <c r="S193" s="167">
        <v>0</v>
      </c>
      <c r="T193" s="168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259</v>
      </c>
      <c r="AT193" s="169" t="s">
        <v>176</v>
      </c>
      <c r="AU193" s="169" t="s">
        <v>88</v>
      </c>
      <c r="AY193" s="18" t="s">
        <v>173</v>
      </c>
      <c r="BE193" s="170">
        <f t="shared" si="34"/>
        <v>0</v>
      </c>
      <c r="BF193" s="170">
        <f t="shared" si="35"/>
        <v>0</v>
      </c>
      <c r="BG193" s="170">
        <f t="shared" si="36"/>
        <v>0</v>
      </c>
      <c r="BH193" s="170">
        <f t="shared" si="37"/>
        <v>0</v>
      </c>
      <c r="BI193" s="170">
        <f t="shared" si="38"/>
        <v>0</v>
      </c>
      <c r="BJ193" s="18" t="s">
        <v>88</v>
      </c>
      <c r="BK193" s="170">
        <f t="shared" si="39"/>
        <v>0</v>
      </c>
      <c r="BL193" s="18" t="s">
        <v>259</v>
      </c>
      <c r="BM193" s="169" t="s">
        <v>4021</v>
      </c>
    </row>
    <row r="194" spans="1:65" s="2" customFormat="1" ht="16.5" customHeight="1">
      <c r="A194" s="33"/>
      <c r="B194" s="156"/>
      <c r="C194" s="195" t="s">
        <v>498</v>
      </c>
      <c r="D194" s="195" t="s">
        <v>186</v>
      </c>
      <c r="E194" s="196" t="s">
        <v>4022</v>
      </c>
      <c r="F194" s="197" t="s">
        <v>4023</v>
      </c>
      <c r="G194" s="198" t="s">
        <v>179</v>
      </c>
      <c r="H194" s="199">
        <v>1</v>
      </c>
      <c r="I194" s="200"/>
      <c r="J194" s="201">
        <f t="shared" si="30"/>
        <v>0</v>
      </c>
      <c r="K194" s="202"/>
      <c r="L194" s="203"/>
      <c r="M194" s="204" t="s">
        <v>1</v>
      </c>
      <c r="N194" s="205" t="s">
        <v>41</v>
      </c>
      <c r="O194" s="62"/>
      <c r="P194" s="167">
        <f t="shared" si="31"/>
        <v>0</v>
      </c>
      <c r="Q194" s="167">
        <v>0</v>
      </c>
      <c r="R194" s="167">
        <f t="shared" si="32"/>
        <v>0</v>
      </c>
      <c r="S194" s="167">
        <v>0</v>
      </c>
      <c r="T194" s="168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314</v>
      </c>
      <c r="AT194" s="169" t="s">
        <v>186</v>
      </c>
      <c r="AU194" s="169" t="s">
        <v>88</v>
      </c>
      <c r="AY194" s="18" t="s">
        <v>173</v>
      </c>
      <c r="BE194" s="170">
        <f t="shared" si="34"/>
        <v>0</v>
      </c>
      <c r="BF194" s="170">
        <f t="shared" si="35"/>
        <v>0</v>
      </c>
      <c r="BG194" s="170">
        <f t="shared" si="36"/>
        <v>0</v>
      </c>
      <c r="BH194" s="170">
        <f t="shared" si="37"/>
        <v>0</v>
      </c>
      <c r="BI194" s="170">
        <f t="shared" si="38"/>
        <v>0</v>
      </c>
      <c r="BJ194" s="18" t="s">
        <v>88</v>
      </c>
      <c r="BK194" s="170">
        <f t="shared" si="39"/>
        <v>0</v>
      </c>
      <c r="BL194" s="18" t="s">
        <v>259</v>
      </c>
      <c r="BM194" s="169" t="s">
        <v>4024</v>
      </c>
    </row>
    <row r="195" spans="1:65" s="2" customFormat="1" ht="24.2" customHeight="1">
      <c r="A195" s="33"/>
      <c r="B195" s="156"/>
      <c r="C195" s="195" t="s">
        <v>1016</v>
      </c>
      <c r="D195" s="195" t="s">
        <v>186</v>
      </c>
      <c r="E195" s="196" t="s">
        <v>4025</v>
      </c>
      <c r="F195" s="197" t="s">
        <v>4026</v>
      </c>
      <c r="G195" s="198" t="s">
        <v>179</v>
      </c>
      <c r="H195" s="199">
        <v>1</v>
      </c>
      <c r="I195" s="200"/>
      <c r="J195" s="201">
        <f t="shared" si="30"/>
        <v>0</v>
      </c>
      <c r="K195" s="202"/>
      <c r="L195" s="203"/>
      <c r="M195" s="204" t="s">
        <v>1</v>
      </c>
      <c r="N195" s="205" t="s">
        <v>41</v>
      </c>
      <c r="O195" s="62"/>
      <c r="P195" s="167">
        <f t="shared" si="31"/>
        <v>0</v>
      </c>
      <c r="Q195" s="167">
        <v>0</v>
      </c>
      <c r="R195" s="167">
        <f t="shared" si="32"/>
        <v>0</v>
      </c>
      <c r="S195" s="167">
        <v>0</v>
      </c>
      <c r="T195" s="168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314</v>
      </c>
      <c r="AT195" s="169" t="s">
        <v>186</v>
      </c>
      <c r="AU195" s="169" t="s">
        <v>88</v>
      </c>
      <c r="AY195" s="18" t="s">
        <v>173</v>
      </c>
      <c r="BE195" s="170">
        <f t="shared" si="34"/>
        <v>0</v>
      </c>
      <c r="BF195" s="170">
        <f t="shared" si="35"/>
        <v>0</v>
      </c>
      <c r="BG195" s="170">
        <f t="shared" si="36"/>
        <v>0</v>
      </c>
      <c r="BH195" s="170">
        <f t="shared" si="37"/>
        <v>0</v>
      </c>
      <c r="BI195" s="170">
        <f t="shared" si="38"/>
        <v>0</v>
      </c>
      <c r="BJ195" s="18" t="s">
        <v>88</v>
      </c>
      <c r="BK195" s="170">
        <f t="shared" si="39"/>
        <v>0</v>
      </c>
      <c r="BL195" s="18" t="s">
        <v>259</v>
      </c>
      <c r="BM195" s="169" t="s">
        <v>4027</v>
      </c>
    </row>
    <row r="196" spans="1:65" s="2" customFormat="1" ht="24.2" customHeight="1">
      <c r="A196" s="33"/>
      <c r="B196" s="156"/>
      <c r="C196" s="157" t="s">
        <v>1022</v>
      </c>
      <c r="D196" s="157" t="s">
        <v>176</v>
      </c>
      <c r="E196" s="158" t="s">
        <v>4028</v>
      </c>
      <c r="F196" s="159" t="s">
        <v>4029</v>
      </c>
      <c r="G196" s="160" t="s">
        <v>179</v>
      </c>
      <c r="H196" s="161">
        <v>1</v>
      </c>
      <c r="I196" s="162"/>
      <c r="J196" s="163">
        <f t="shared" si="30"/>
        <v>0</v>
      </c>
      <c r="K196" s="164"/>
      <c r="L196" s="34"/>
      <c r="M196" s="165" t="s">
        <v>1</v>
      </c>
      <c r="N196" s="166" t="s">
        <v>41</v>
      </c>
      <c r="O196" s="62"/>
      <c r="P196" s="167">
        <f t="shared" si="31"/>
        <v>0</v>
      </c>
      <c r="Q196" s="167">
        <v>0</v>
      </c>
      <c r="R196" s="167">
        <f t="shared" si="32"/>
        <v>0</v>
      </c>
      <c r="S196" s="167">
        <v>0</v>
      </c>
      <c r="T196" s="168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259</v>
      </c>
      <c r="AT196" s="169" t="s">
        <v>176</v>
      </c>
      <c r="AU196" s="169" t="s">
        <v>88</v>
      </c>
      <c r="AY196" s="18" t="s">
        <v>173</v>
      </c>
      <c r="BE196" s="170">
        <f t="shared" si="34"/>
        <v>0</v>
      </c>
      <c r="BF196" s="170">
        <f t="shared" si="35"/>
        <v>0</v>
      </c>
      <c r="BG196" s="170">
        <f t="shared" si="36"/>
        <v>0</v>
      </c>
      <c r="BH196" s="170">
        <f t="shared" si="37"/>
        <v>0</v>
      </c>
      <c r="BI196" s="170">
        <f t="shared" si="38"/>
        <v>0</v>
      </c>
      <c r="BJ196" s="18" t="s">
        <v>88</v>
      </c>
      <c r="BK196" s="170">
        <f t="shared" si="39"/>
        <v>0</v>
      </c>
      <c r="BL196" s="18" t="s">
        <v>259</v>
      </c>
      <c r="BM196" s="169" t="s">
        <v>4030</v>
      </c>
    </row>
    <row r="197" spans="1:65" s="2" customFormat="1" ht="24.2" customHeight="1">
      <c r="A197" s="33"/>
      <c r="B197" s="156"/>
      <c r="C197" s="157" t="s">
        <v>1026</v>
      </c>
      <c r="D197" s="157" t="s">
        <v>176</v>
      </c>
      <c r="E197" s="158" t="s">
        <v>4031</v>
      </c>
      <c r="F197" s="159" t="s">
        <v>4032</v>
      </c>
      <c r="G197" s="160" t="s">
        <v>179</v>
      </c>
      <c r="H197" s="161">
        <v>1</v>
      </c>
      <c r="I197" s="162"/>
      <c r="J197" s="163">
        <f t="shared" si="30"/>
        <v>0</v>
      </c>
      <c r="K197" s="164"/>
      <c r="L197" s="34"/>
      <c r="M197" s="165" t="s">
        <v>1</v>
      </c>
      <c r="N197" s="166" t="s">
        <v>41</v>
      </c>
      <c r="O197" s="62"/>
      <c r="P197" s="167">
        <f t="shared" si="31"/>
        <v>0</v>
      </c>
      <c r="Q197" s="167">
        <v>0</v>
      </c>
      <c r="R197" s="167">
        <f t="shared" si="32"/>
        <v>0</v>
      </c>
      <c r="S197" s="167">
        <v>0</v>
      </c>
      <c r="T197" s="168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259</v>
      </c>
      <c r="AT197" s="169" t="s">
        <v>176</v>
      </c>
      <c r="AU197" s="169" t="s">
        <v>88</v>
      </c>
      <c r="AY197" s="18" t="s">
        <v>173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8" t="s">
        <v>88</v>
      </c>
      <c r="BK197" s="170">
        <f t="shared" si="39"/>
        <v>0</v>
      </c>
      <c r="BL197" s="18" t="s">
        <v>259</v>
      </c>
      <c r="BM197" s="169" t="s">
        <v>4033</v>
      </c>
    </row>
    <row r="198" spans="1:65" s="2" customFormat="1" ht="16.5" customHeight="1">
      <c r="A198" s="33"/>
      <c r="B198" s="156"/>
      <c r="C198" s="157" t="s">
        <v>1032</v>
      </c>
      <c r="D198" s="157" t="s">
        <v>176</v>
      </c>
      <c r="E198" s="158" t="s">
        <v>4034</v>
      </c>
      <c r="F198" s="159" t="s">
        <v>4035</v>
      </c>
      <c r="G198" s="160" t="s">
        <v>179</v>
      </c>
      <c r="H198" s="161">
        <v>1</v>
      </c>
      <c r="I198" s="162"/>
      <c r="J198" s="163">
        <f t="shared" si="30"/>
        <v>0</v>
      </c>
      <c r="K198" s="164"/>
      <c r="L198" s="34"/>
      <c r="M198" s="165" t="s">
        <v>1</v>
      </c>
      <c r="N198" s="166" t="s">
        <v>41</v>
      </c>
      <c r="O198" s="62"/>
      <c r="P198" s="167">
        <f t="shared" si="31"/>
        <v>0</v>
      </c>
      <c r="Q198" s="167">
        <v>0</v>
      </c>
      <c r="R198" s="167">
        <f t="shared" si="32"/>
        <v>0</v>
      </c>
      <c r="S198" s="167">
        <v>0</v>
      </c>
      <c r="T198" s="168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259</v>
      </c>
      <c r="AT198" s="169" t="s">
        <v>176</v>
      </c>
      <c r="AU198" s="169" t="s">
        <v>88</v>
      </c>
      <c r="AY198" s="18" t="s">
        <v>173</v>
      </c>
      <c r="BE198" s="170">
        <f t="shared" si="34"/>
        <v>0</v>
      </c>
      <c r="BF198" s="170">
        <f t="shared" si="35"/>
        <v>0</v>
      </c>
      <c r="BG198" s="170">
        <f t="shared" si="36"/>
        <v>0</v>
      </c>
      <c r="BH198" s="170">
        <f t="shared" si="37"/>
        <v>0</v>
      </c>
      <c r="BI198" s="170">
        <f t="shared" si="38"/>
        <v>0</v>
      </c>
      <c r="BJ198" s="18" t="s">
        <v>88</v>
      </c>
      <c r="BK198" s="170">
        <f t="shared" si="39"/>
        <v>0</v>
      </c>
      <c r="BL198" s="18" t="s">
        <v>259</v>
      </c>
      <c r="BM198" s="169" t="s">
        <v>4036</v>
      </c>
    </row>
    <row r="199" spans="1:65" s="2" customFormat="1" ht="21.75" customHeight="1">
      <c r="A199" s="33"/>
      <c r="B199" s="156"/>
      <c r="C199" s="157" t="s">
        <v>1037</v>
      </c>
      <c r="D199" s="157" t="s">
        <v>176</v>
      </c>
      <c r="E199" s="158" t="s">
        <v>4037</v>
      </c>
      <c r="F199" s="159" t="s">
        <v>4038</v>
      </c>
      <c r="G199" s="160" t="s">
        <v>179</v>
      </c>
      <c r="H199" s="161">
        <v>1</v>
      </c>
      <c r="I199" s="162"/>
      <c r="J199" s="163">
        <f t="shared" si="30"/>
        <v>0</v>
      </c>
      <c r="K199" s="164"/>
      <c r="L199" s="34"/>
      <c r="M199" s="165" t="s">
        <v>1</v>
      </c>
      <c r="N199" s="166" t="s">
        <v>41</v>
      </c>
      <c r="O199" s="62"/>
      <c r="P199" s="167">
        <f t="shared" si="31"/>
        <v>0</v>
      </c>
      <c r="Q199" s="167">
        <v>0</v>
      </c>
      <c r="R199" s="167">
        <f t="shared" si="32"/>
        <v>0</v>
      </c>
      <c r="S199" s="167">
        <v>0</v>
      </c>
      <c r="T199" s="168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259</v>
      </c>
      <c r="AT199" s="169" t="s">
        <v>176</v>
      </c>
      <c r="AU199" s="169" t="s">
        <v>88</v>
      </c>
      <c r="AY199" s="18" t="s">
        <v>173</v>
      </c>
      <c r="BE199" s="170">
        <f t="shared" si="34"/>
        <v>0</v>
      </c>
      <c r="BF199" s="170">
        <f t="shared" si="35"/>
        <v>0</v>
      </c>
      <c r="BG199" s="170">
        <f t="shared" si="36"/>
        <v>0</v>
      </c>
      <c r="BH199" s="170">
        <f t="shared" si="37"/>
        <v>0</v>
      </c>
      <c r="BI199" s="170">
        <f t="shared" si="38"/>
        <v>0</v>
      </c>
      <c r="BJ199" s="18" t="s">
        <v>88</v>
      </c>
      <c r="BK199" s="170">
        <f t="shared" si="39"/>
        <v>0</v>
      </c>
      <c r="BL199" s="18" t="s">
        <v>259</v>
      </c>
      <c r="BM199" s="169" t="s">
        <v>4039</v>
      </c>
    </row>
    <row r="200" spans="1:65" s="2" customFormat="1" ht="16.5" customHeight="1">
      <c r="A200" s="33"/>
      <c r="B200" s="156"/>
      <c r="C200" s="157" t="s">
        <v>1040</v>
      </c>
      <c r="D200" s="157" t="s">
        <v>176</v>
      </c>
      <c r="E200" s="158" t="s">
        <v>4040</v>
      </c>
      <c r="F200" s="159" t="s">
        <v>4007</v>
      </c>
      <c r="G200" s="160" t="s">
        <v>179</v>
      </c>
      <c r="H200" s="161">
        <v>1</v>
      </c>
      <c r="I200" s="162"/>
      <c r="J200" s="163">
        <f t="shared" si="30"/>
        <v>0</v>
      </c>
      <c r="K200" s="164"/>
      <c r="L200" s="34"/>
      <c r="M200" s="165" t="s">
        <v>1</v>
      </c>
      <c r="N200" s="166" t="s">
        <v>41</v>
      </c>
      <c r="O200" s="62"/>
      <c r="P200" s="167">
        <f t="shared" si="31"/>
        <v>0</v>
      </c>
      <c r="Q200" s="167">
        <v>0</v>
      </c>
      <c r="R200" s="167">
        <f t="shared" si="32"/>
        <v>0</v>
      </c>
      <c r="S200" s="167">
        <v>0</v>
      </c>
      <c r="T200" s="168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259</v>
      </c>
      <c r="AT200" s="169" t="s">
        <v>176</v>
      </c>
      <c r="AU200" s="169" t="s">
        <v>88</v>
      </c>
      <c r="AY200" s="18" t="s">
        <v>173</v>
      </c>
      <c r="BE200" s="170">
        <f t="shared" si="34"/>
        <v>0</v>
      </c>
      <c r="BF200" s="170">
        <f t="shared" si="35"/>
        <v>0</v>
      </c>
      <c r="BG200" s="170">
        <f t="shared" si="36"/>
        <v>0</v>
      </c>
      <c r="BH200" s="170">
        <f t="shared" si="37"/>
        <v>0</v>
      </c>
      <c r="BI200" s="170">
        <f t="shared" si="38"/>
        <v>0</v>
      </c>
      <c r="BJ200" s="18" t="s">
        <v>88</v>
      </c>
      <c r="BK200" s="170">
        <f t="shared" si="39"/>
        <v>0</v>
      </c>
      <c r="BL200" s="18" t="s">
        <v>259</v>
      </c>
      <c r="BM200" s="169" t="s">
        <v>4041</v>
      </c>
    </row>
    <row r="201" spans="1:65" s="2" customFormat="1" ht="24.2" customHeight="1">
      <c r="A201" s="33"/>
      <c r="B201" s="156"/>
      <c r="C201" s="195" t="s">
        <v>1045</v>
      </c>
      <c r="D201" s="195" t="s">
        <v>186</v>
      </c>
      <c r="E201" s="196" t="s">
        <v>4042</v>
      </c>
      <c r="F201" s="197" t="s">
        <v>4043</v>
      </c>
      <c r="G201" s="198" t="s">
        <v>179</v>
      </c>
      <c r="H201" s="199">
        <v>1</v>
      </c>
      <c r="I201" s="200"/>
      <c r="J201" s="201">
        <f t="shared" si="30"/>
        <v>0</v>
      </c>
      <c r="K201" s="202"/>
      <c r="L201" s="203"/>
      <c r="M201" s="204" t="s">
        <v>1</v>
      </c>
      <c r="N201" s="205" t="s">
        <v>41</v>
      </c>
      <c r="O201" s="62"/>
      <c r="P201" s="167">
        <f t="shared" si="31"/>
        <v>0</v>
      </c>
      <c r="Q201" s="167">
        <v>0</v>
      </c>
      <c r="R201" s="167">
        <f t="shared" si="32"/>
        <v>0</v>
      </c>
      <c r="S201" s="167">
        <v>0</v>
      </c>
      <c r="T201" s="168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314</v>
      </c>
      <c r="AT201" s="169" t="s">
        <v>186</v>
      </c>
      <c r="AU201" s="169" t="s">
        <v>88</v>
      </c>
      <c r="AY201" s="18" t="s">
        <v>173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8" t="s">
        <v>88</v>
      </c>
      <c r="BK201" s="170">
        <f t="shared" si="39"/>
        <v>0</v>
      </c>
      <c r="BL201" s="18" t="s">
        <v>259</v>
      </c>
      <c r="BM201" s="169" t="s">
        <v>4044</v>
      </c>
    </row>
    <row r="202" spans="1:65" s="2" customFormat="1" ht="16.5" customHeight="1">
      <c r="A202" s="33"/>
      <c r="B202" s="156"/>
      <c r="C202" s="157" t="s">
        <v>1057</v>
      </c>
      <c r="D202" s="157" t="s">
        <v>176</v>
      </c>
      <c r="E202" s="158" t="s">
        <v>4040</v>
      </c>
      <c r="F202" s="159" t="s">
        <v>4007</v>
      </c>
      <c r="G202" s="160" t="s">
        <v>179</v>
      </c>
      <c r="H202" s="161">
        <v>1</v>
      </c>
      <c r="I202" s="162"/>
      <c r="J202" s="163">
        <f t="shared" si="30"/>
        <v>0</v>
      </c>
      <c r="K202" s="164"/>
      <c r="L202" s="34"/>
      <c r="M202" s="165" t="s">
        <v>1</v>
      </c>
      <c r="N202" s="166" t="s">
        <v>41</v>
      </c>
      <c r="O202" s="62"/>
      <c r="P202" s="167">
        <f t="shared" si="31"/>
        <v>0</v>
      </c>
      <c r="Q202" s="167">
        <v>0</v>
      </c>
      <c r="R202" s="167">
        <f t="shared" si="32"/>
        <v>0</v>
      </c>
      <c r="S202" s="167">
        <v>0</v>
      </c>
      <c r="T202" s="168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259</v>
      </c>
      <c r="AT202" s="169" t="s">
        <v>176</v>
      </c>
      <c r="AU202" s="169" t="s">
        <v>88</v>
      </c>
      <c r="AY202" s="18" t="s">
        <v>173</v>
      </c>
      <c r="BE202" s="170">
        <f t="shared" si="34"/>
        <v>0</v>
      </c>
      <c r="BF202" s="170">
        <f t="shared" si="35"/>
        <v>0</v>
      </c>
      <c r="BG202" s="170">
        <f t="shared" si="36"/>
        <v>0</v>
      </c>
      <c r="BH202" s="170">
        <f t="shared" si="37"/>
        <v>0</v>
      </c>
      <c r="BI202" s="170">
        <f t="shared" si="38"/>
        <v>0</v>
      </c>
      <c r="BJ202" s="18" t="s">
        <v>88</v>
      </c>
      <c r="BK202" s="170">
        <f t="shared" si="39"/>
        <v>0</v>
      </c>
      <c r="BL202" s="18" t="s">
        <v>259</v>
      </c>
      <c r="BM202" s="169" t="s">
        <v>4045</v>
      </c>
    </row>
    <row r="203" spans="1:65" s="2" customFormat="1" ht="21.75" customHeight="1">
      <c r="A203" s="33"/>
      <c r="B203" s="156"/>
      <c r="C203" s="195" t="s">
        <v>1060</v>
      </c>
      <c r="D203" s="195" t="s">
        <v>186</v>
      </c>
      <c r="E203" s="196" t="s">
        <v>4046</v>
      </c>
      <c r="F203" s="197" t="s">
        <v>4047</v>
      </c>
      <c r="G203" s="198" t="s">
        <v>179</v>
      </c>
      <c r="H203" s="199">
        <v>1</v>
      </c>
      <c r="I203" s="200"/>
      <c r="J203" s="201">
        <f t="shared" si="30"/>
        <v>0</v>
      </c>
      <c r="K203" s="202"/>
      <c r="L203" s="203"/>
      <c r="M203" s="204" t="s">
        <v>1</v>
      </c>
      <c r="N203" s="205" t="s">
        <v>41</v>
      </c>
      <c r="O203" s="62"/>
      <c r="P203" s="167">
        <f t="shared" si="31"/>
        <v>0</v>
      </c>
      <c r="Q203" s="167">
        <v>0</v>
      </c>
      <c r="R203" s="167">
        <f t="shared" si="32"/>
        <v>0</v>
      </c>
      <c r="S203" s="167">
        <v>0</v>
      </c>
      <c r="T203" s="168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314</v>
      </c>
      <c r="AT203" s="169" t="s">
        <v>186</v>
      </c>
      <c r="AU203" s="169" t="s">
        <v>88</v>
      </c>
      <c r="AY203" s="18" t="s">
        <v>173</v>
      </c>
      <c r="BE203" s="170">
        <f t="shared" si="34"/>
        <v>0</v>
      </c>
      <c r="BF203" s="170">
        <f t="shared" si="35"/>
        <v>0</v>
      </c>
      <c r="BG203" s="170">
        <f t="shared" si="36"/>
        <v>0</v>
      </c>
      <c r="BH203" s="170">
        <f t="shared" si="37"/>
        <v>0</v>
      </c>
      <c r="BI203" s="170">
        <f t="shared" si="38"/>
        <v>0</v>
      </c>
      <c r="BJ203" s="18" t="s">
        <v>88</v>
      </c>
      <c r="BK203" s="170">
        <f t="shared" si="39"/>
        <v>0</v>
      </c>
      <c r="BL203" s="18" t="s">
        <v>259</v>
      </c>
      <c r="BM203" s="169" t="s">
        <v>4048</v>
      </c>
    </row>
    <row r="204" spans="1:65" s="2" customFormat="1" ht="24.2" customHeight="1">
      <c r="A204" s="33"/>
      <c r="B204" s="156"/>
      <c r="C204" s="157" t="s">
        <v>1066</v>
      </c>
      <c r="D204" s="157" t="s">
        <v>176</v>
      </c>
      <c r="E204" s="158" t="s">
        <v>4049</v>
      </c>
      <c r="F204" s="159" t="s">
        <v>4050</v>
      </c>
      <c r="G204" s="160" t="s">
        <v>179</v>
      </c>
      <c r="H204" s="161">
        <v>1</v>
      </c>
      <c r="I204" s="162"/>
      <c r="J204" s="163">
        <f t="shared" si="30"/>
        <v>0</v>
      </c>
      <c r="K204" s="164"/>
      <c r="L204" s="34"/>
      <c r="M204" s="165" t="s">
        <v>1</v>
      </c>
      <c r="N204" s="166" t="s">
        <v>41</v>
      </c>
      <c r="O204" s="62"/>
      <c r="P204" s="167">
        <f t="shared" si="31"/>
        <v>0</v>
      </c>
      <c r="Q204" s="167">
        <v>0</v>
      </c>
      <c r="R204" s="167">
        <f t="shared" si="32"/>
        <v>0</v>
      </c>
      <c r="S204" s="167">
        <v>0</v>
      </c>
      <c r="T204" s="168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259</v>
      </c>
      <c r="AT204" s="169" t="s">
        <v>176</v>
      </c>
      <c r="AU204" s="169" t="s">
        <v>88</v>
      </c>
      <c r="AY204" s="18" t="s">
        <v>173</v>
      </c>
      <c r="BE204" s="170">
        <f t="shared" si="34"/>
        <v>0</v>
      </c>
      <c r="BF204" s="170">
        <f t="shared" si="35"/>
        <v>0</v>
      </c>
      <c r="BG204" s="170">
        <f t="shared" si="36"/>
        <v>0</v>
      </c>
      <c r="BH204" s="170">
        <f t="shared" si="37"/>
        <v>0</v>
      </c>
      <c r="BI204" s="170">
        <f t="shared" si="38"/>
        <v>0</v>
      </c>
      <c r="BJ204" s="18" t="s">
        <v>88</v>
      </c>
      <c r="BK204" s="170">
        <f t="shared" si="39"/>
        <v>0</v>
      </c>
      <c r="BL204" s="18" t="s">
        <v>259</v>
      </c>
      <c r="BM204" s="169" t="s">
        <v>4051</v>
      </c>
    </row>
    <row r="205" spans="1:65" s="2" customFormat="1" ht="44.25" customHeight="1">
      <c r="A205" s="33"/>
      <c r="B205" s="156"/>
      <c r="C205" s="195" t="s">
        <v>1071</v>
      </c>
      <c r="D205" s="195" t="s">
        <v>186</v>
      </c>
      <c r="E205" s="196" t="s">
        <v>4052</v>
      </c>
      <c r="F205" s="197" t="s">
        <v>4053</v>
      </c>
      <c r="G205" s="198" t="s">
        <v>179</v>
      </c>
      <c r="H205" s="199">
        <v>1</v>
      </c>
      <c r="I205" s="200"/>
      <c r="J205" s="201">
        <f t="shared" si="30"/>
        <v>0</v>
      </c>
      <c r="K205" s="202"/>
      <c r="L205" s="203"/>
      <c r="M205" s="204" t="s">
        <v>1</v>
      </c>
      <c r="N205" s="205" t="s">
        <v>41</v>
      </c>
      <c r="O205" s="62"/>
      <c r="P205" s="167">
        <f t="shared" si="31"/>
        <v>0</v>
      </c>
      <c r="Q205" s="167">
        <v>0</v>
      </c>
      <c r="R205" s="167">
        <f t="shared" si="32"/>
        <v>0</v>
      </c>
      <c r="S205" s="167">
        <v>0</v>
      </c>
      <c r="T205" s="168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314</v>
      </c>
      <c r="AT205" s="169" t="s">
        <v>186</v>
      </c>
      <c r="AU205" s="169" t="s">
        <v>88</v>
      </c>
      <c r="AY205" s="18" t="s">
        <v>173</v>
      </c>
      <c r="BE205" s="170">
        <f t="shared" si="34"/>
        <v>0</v>
      </c>
      <c r="BF205" s="170">
        <f t="shared" si="35"/>
        <v>0</v>
      </c>
      <c r="BG205" s="170">
        <f t="shared" si="36"/>
        <v>0</v>
      </c>
      <c r="BH205" s="170">
        <f t="shared" si="37"/>
        <v>0</v>
      </c>
      <c r="BI205" s="170">
        <f t="shared" si="38"/>
        <v>0</v>
      </c>
      <c r="BJ205" s="18" t="s">
        <v>88</v>
      </c>
      <c r="BK205" s="170">
        <f t="shared" si="39"/>
        <v>0</v>
      </c>
      <c r="BL205" s="18" t="s">
        <v>259</v>
      </c>
      <c r="BM205" s="169" t="s">
        <v>4054</v>
      </c>
    </row>
    <row r="206" spans="1:65" s="2" customFormat="1" ht="24.2" customHeight="1">
      <c r="A206" s="33"/>
      <c r="B206" s="156"/>
      <c r="C206" s="157" t="s">
        <v>1078</v>
      </c>
      <c r="D206" s="157" t="s">
        <v>176</v>
      </c>
      <c r="E206" s="158" t="s">
        <v>4055</v>
      </c>
      <c r="F206" s="159" t="s">
        <v>4056</v>
      </c>
      <c r="G206" s="160" t="s">
        <v>179</v>
      </c>
      <c r="H206" s="161">
        <v>2</v>
      </c>
      <c r="I206" s="162"/>
      <c r="J206" s="163">
        <f t="shared" si="30"/>
        <v>0</v>
      </c>
      <c r="K206" s="164"/>
      <c r="L206" s="34"/>
      <c r="M206" s="165" t="s">
        <v>1</v>
      </c>
      <c r="N206" s="166" t="s">
        <v>41</v>
      </c>
      <c r="O206" s="62"/>
      <c r="P206" s="167">
        <f t="shared" si="31"/>
        <v>0</v>
      </c>
      <c r="Q206" s="167">
        <v>0</v>
      </c>
      <c r="R206" s="167">
        <f t="shared" si="32"/>
        <v>0</v>
      </c>
      <c r="S206" s="167">
        <v>0</v>
      </c>
      <c r="T206" s="168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259</v>
      </c>
      <c r="AT206" s="169" t="s">
        <v>176</v>
      </c>
      <c r="AU206" s="169" t="s">
        <v>88</v>
      </c>
      <c r="AY206" s="18" t="s">
        <v>173</v>
      </c>
      <c r="BE206" s="170">
        <f t="shared" si="34"/>
        <v>0</v>
      </c>
      <c r="BF206" s="170">
        <f t="shared" si="35"/>
        <v>0</v>
      </c>
      <c r="BG206" s="170">
        <f t="shared" si="36"/>
        <v>0</v>
      </c>
      <c r="BH206" s="170">
        <f t="shared" si="37"/>
        <v>0</v>
      </c>
      <c r="BI206" s="170">
        <f t="shared" si="38"/>
        <v>0</v>
      </c>
      <c r="BJ206" s="18" t="s">
        <v>88</v>
      </c>
      <c r="BK206" s="170">
        <f t="shared" si="39"/>
        <v>0</v>
      </c>
      <c r="BL206" s="18" t="s">
        <v>259</v>
      </c>
      <c r="BM206" s="169" t="s">
        <v>4057</v>
      </c>
    </row>
    <row r="207" spans="1:65" s="2" customFormat="1" ht="21.75" customHeight="1">
      <c r="A207" s="33"/>
      <c r="B207" s="156"/>
      <c r="C207" s="157" t="s">
        <v>1080</v>
      </c>
      <c r="D207" s="157" t="s">
        <v>176</v>
      </c>
      <c r="E207" s="158" t="s">
        <v>4058</v>
      </c>
      <c r="F207" s="159" t="s">
        <v>4059</v>
      </c>
      <c r="G207" s="160" t="s">
        <v>1249</v>
      </c>
      <c r="H207" s="161">
        <v>4</v>
      </c>
      <c r="I207" s="162"/>
      <c r="J207" s="163">
        <f t="shared" si="30"/>
        <v>0</v>
      </c>
      <c r="K207" s="164"/>
      <c r="L207" s="34"/>
      <c r="M207" s="165" t="s">
        <v>1</v>
      </c>
      <c r="N207" s="166" t="s">
        <v>41</v>
      </c>
      <c r="O207" s="62"/>
      <c r="P207" s="167">
        <f t="shared" si="31"/>
        <v>0</v>
      </c>
      <c r="Q207" s="167">
        <v>0</v>
      </c>
      <c r="R207" s="167">
        <f t="shared" si="32"/>
        <v>0</v>
      </c>
      <c r="S207" s="167">
        <v>0</v>
      </c>
      <c r="T207" s="168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259</v>
      </c>
      <c r="AT207" s="169" t="s">
        <v>176</v>
      </c>
      <c r="AU207" s="169" t="s">
        <v>88</v>
      </c>
      <c r="AY207" s="18" t="s">
        <v>173</v>
      </c>
      <c r="BE207" s="170">
        <f t="shared" si="34"/>
        <v>0</v>
      </c>
      <c r="BF207" s="170">
        <f t="shared" si="35"/>
        <v>0</v>
      </c>
      <c r="BG207" s="170">
        <f t="shared" si="36"/>
        <v>0</v>
      </c>
      <c r="BH207" s="170">
        <f t="shared" si="37"/>
        <v>0</v>
      </c>
      <c r="BI207" s="170">
        <f t="shared" si="38"/>
        <v>0</v>
      </c>
      <c r="BJ207" s="18" t="s">
        <v>88</v>
      </c>
      <c r="BK207" s="170">
        <f t="shared" si="39"/>
        <v>0</v>
      </c>
      <c r="BL207" s="18" t="s">
        <v>259</v>
      </c>
      <c r="BM207" s="169" t="s">
        <v>4060</v>
      </c>
    </row>
    <row r="208" spans="1:65" s="2" customFormat="1" ht="16.5" customHeight="1">
      <c r="A208" s="33"/>
      <c r="B208" s="156"/>
      <c r="C208" s="195" t="s">
        <v>1082</v>
      </c>
      <c r="D208" s="195" t="s">
        <v>186</v>
      </c>
      <c r="E208" s="196" t="s">
        <v>4061</v>
      </c>
      <c r="F208" s="197" t="s">
        <v>4062</v>
      </c>
      <c r="G208" s="198" t="s">
        <v>179</v>
      </c>
      <c r="H208" s="199">
        <v>1</v>
      </c>
      <c r="I208" s="200"/>
      <c r="J208" s="201">
        <f t="shared" si="30"/>
        <v>0</v>
      </c>
      <c r="K208" s="202"/>
      <c r="L208" s="203"/>
      <c r="M208" s="204" t="s">
        <v>1</v>
      </c>
      <c r="N208" s="205" t="s">
        <v>41</v>
      </c>
      <c r="O208" s="62"/>
      <c r="P208" s="167">
        <f t="shared" si="31"/>
        <v>0</v>
      </c>
      <c r="Q208" s="167">
        <v>0</v>
      </c>
      <c r="R208" s="167">
        <f t="shared" si="32"/>
        <v>0</v>
      </c>
      <c r="S208" s="167">
        <v>0</v>
      </c>
      <c r="T208" s="168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314</v>
      </c>
      <c r="AT208" s="169" t="s">
        <v>186</v>
      </c>
      <c r="AU208" s="169" t="s">
        <v>88</v>
      </c>
      <c r="AY208" s="18" t="s">
        <v>173</v>
      </c>
      <c r="BE208" s="170">
        <f t="shared" si="34"/>
        <v>0</v>
      </c>
      <c r="BF208" s="170">
        <f t="shared" si="35"/>
        <v>0</v>
      </c>
      <c r="BG208" s="170">
        <f t="shared" si="36"/>
        <v>0</v>
      </c>
      <c r="BH208" s="170">
        <f t="shared" si="37"/>
        <v>0</v>
      </c>
      <c r="BI208" s="170">
        <f t="shared" si="38"/>
        <v>0</v>
      </c>
      <c r="BJ208" s="18" t="s">
        <v>88</v>
      </c>
      <c r="BK208" s="170">
        <f t="shared" si="39"/>
        <v>0</v>
      </c>
      <c r="BL208" s="18" t="s">
        <v>259</v>
      </c>
      <c r="BM208" s="169" t="s">
        <v>4063</v>
      </c>
    </row>
    <row r="209" spans="1:65" s="2" customFormat="1" ht="16.5" customHeight="1">
      <c r="A209" s="33"/>
      <c r="B209" s="156"/>
      <c r="C209" s="195" t="s">
        <v>1084</v>
      </c>
      <c r="D209" s="195" t="s">
        <v>186</v>
      </c>
      <c r="E209" s="196" t="s">
        <v>4064</v>
      </c>
      <c r="F209" s="197" t="s">
        <v>4065</v>
      </c>
      <c r="G209" s="198" t="s">
        <v>179</v>
      </c>
      <c r="H209" s="199">
        <v>2</v>
      </c>
      <c r="I209" s="200"/>
      <c r="J209" s="201">
        <f t="shared" si="30"/>
        <v>0</v>
      </c>
      <c r="K209" s="202"/>
      <c r="L209" s="203"/>
      <c r="M209" s="204" t="s">
        <v>1</v>
      </c>
      <c r="N209" s="205" t="s">
        <v>41</v>
      </c>
      <c r="O209" s="62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314</v>
      </c>
      <c r="AT209" s="169" t="s">
        <v>186</v>
      </c>
      <c r="AU209" s="169" t="s">
        <v>88</v>
      </c>
      <c r="AY209" s="18" t="s">
        <v>173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8" t="s">
        <v>88</v>
      </c>
      <c r="BK209" s="170">
        <f t="shared" si="39"/>
        <v>0</v>
      </c>
      <c r="BL209" s="18" t="s">
        <v>259</v>
      </c>
      <c r="BM209" s="169" t="s">
        <v>4066</v>
      </c>
    </row>
    <row r="210" spans="1:65" s="2" customFormat="1" ht="16.5" customHeight="1">
      <c r="A210" s="33"/>
      <c r="B210" s="156"/>
      <c r="C210" s="195" t="s">
        <v>1087</v>
      </c>
      <c r="D210" s="195" t="s">
        <v>186</v>
      </c>
      <c r="E210" s="196" t="s">
        <v>4067</v>
      </c>
      <c r="F210" s="197" t="s">
        <v>4068</v>
      </c>
      <c r="G210" s="198" t="s">
        <v>179</v>
      </c>
      <c r="H210" s="199">
        <v>1</v>
      </c>
      <c r="I210" s="200"/>
      <c r="J210" s="201">
        <f t="shared" si="30"/>
        <v>0</v>
      </c>
      <c r="K210" s="202"/>
      <c r="L210" s="203"/>
      <c r="M210" s="204" t="s">
        <v>1</v>
      </c>
      <c r="N210" s="205" t="s">
        <v>41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314</v>
      </c>
      <c r="AT210" s="169" t="s">
        <v>186</v>
      </c>
      <c r="AU210" s="169" t="s">
        <v>88</v>
      </c>
      <c r="AY210" s="18" t="s">
        <v>173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88</v>
      </c>
      <c r="BK210" s="170">
        <f t="shared" si="39"/>
        <v>0</v>
      </c>
      <c r="BL210" s="18" t="s">
        <v>259</v>
      </c>
      <c r="BM210" s="169" t="s">
        <v>4069</v>
      </c>
    </row>
    <row r="211" spans="1:65" s="2" customFormat="1" ht="24.2" customHeight="1">
      <c r="A211" s="33"/>
      <c r="B211" s="156"/>
      <c r="C211" s="157" t="s">
        <v>1089</v>
      </c>
      <c r="D211" s="157" t="s">
        <v>176</v>
      </c>
      <c r="E211" s="158" t="s">
        <v>4070</v>
      </c>
      <c r="F211" s="159" t="s">
        <v>4071</v>
      </c>
      <c r="G211" s="160" t="s">
        <v>179</v>
      </c>
      <c r="H211" s="161">
        <v>1</v>
      </c>
      <c r="I211" s="162"/>
      <c r="J211" s="163">
        <f t="shared" si="30"/>
        <v>0</v>
      </c>
      <c r="K211" s="164"/>
      <c r="L211" s="34"/>
      <c r="M211" s="165" t="s">
        <v>1</v>
      </c>
      <c r="N211" s="166" t="s">
        <v>41</v>
      </c>
      <c r="O211" s="62"/>
      <c r="P211" s="167">
        <f t="shared" si="31"/>
        <v>0</v>
      </c>
      <c r="Q211" s="167">
        <v>0</v>
      </c>
      <c r="R211" s="167">
        <f t="shared" si="32"/>
        <v>0</v>
      </c>
      <c r="S211" s="167">
        <v>0</v>
      </c>
      <c r="T211" s="168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259</v>
      </c>
      <c r="AT211" s="169" t="s">
        <v>176</v>
      </c>
      <c r="AU211" s="169" t="s">
        <v>88</v>
      </c>
      <c r="AY211" s="18" t="s">
        <v>173</v>
      </c>
      <c r="BE211" s="170">
        <f t="shared" si="34"/>
        <v>0</v>
      </c>
      <c r="BF211" s="170">
        <f t="shared" si="35"/>
        <v>0</v>
      </c>
      <c r="BG211" s="170">
        <f t="shared" si="36"/>
        <v>0</v>
      </c>
      <c r="BH211" s="170">
        <f t="shared" si="37"/>
        <v>0</v>
      </c>
      <c r="BI211" s="170">
        <f t="shared" si="38"/>
        <v>0</v>
      </c>
      <c r="BJ211" s="18" t="s">
        <v>88</v>
      </c>
      <c r="BK211" s="170">
        <f t="shared" si="39"/>
        <v>0</v>
      </c>
      <c r="BL211" s="18" t="s">
        <v>259</v>
      </c>
      <c r="BM211" s="169" t="s">
        <v>4072</v>
      </c>
    </row>
    <row r="212" spans="1:65" s="2" customFormat="1" ht="24.2" customHeight="1">
      <c r="A212" s="33"/>
      <c r="B212" s="156"/>
      <c r="C212" s="157" t="s">
        <v>1092</v>
      </c>
      <c r="D212" s="157" t="s">
        <v>176</v>
      </c>
      <c r="E212" s="158" t="s">
        <v>4073</v>
      </c>
      <c r="F212" s="159" t="s">
        <v>4074</v>
      </c>
      <c r="G212" s="160" t="s">
        <v>179</v>
      </c>
      <c r="H212" s="161">
        <v>1</v>
      </c>
      <c r="I212" s="162"/>
      <c r="J212" s="163">
        <f t="shared" si="30"/>
        <v>0</v>
      </c>
      <c r="K212" s="164"/>
      <c r="L212" s="34"/>
      <c r="M212" s="165" t="s">
        <v>1</v>
      </c>
      <c r="N212" s="166" t="s">
        <v>41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259</v>
      </c>
      <c r="AT212" s="169" t="s">
        <v>176</v>
      </c>
      <c r="AU212" s="169" t="s">
        <v>88</v>
      </c>
      <c r="AY212" s="18" t="s">
        <v>173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88</v>
      </c>
      <c r="BK212" s="170">
        <f t="shared" si="39"/>
        <v>0</v>
      </c>
      <c r="BL212" s="18" t="s">
        <v>259</v>
      </c>
      <c r="BM212" s="169" t="s">
        <v>4075</v>
      </c>
    </row>
    <row r="213" spans="1:65" s="2" customFormat="1" ht="16.5" customHeight="1">
      <c r="A213" s="33"/>
      <c r="B213" s="156"/>
      <c r="C213" s="195" t="s">
        <v>1094</v>
      </c>
      <c r="D213" s="195" t="s">
        <v>186</v>
      </c>
      <c r="E213" s="196" t="s">
        <v>4076</v>
      </c>
      <c r="F213" s="197" t="s">
        <v>4077</v>
      </c>
      <c r="G213" s="198" t="s">
        <v>179</v>
      </c>
      <c r="H213" s="199">
        <v>1</v>
      </c>
      <c r="I213" s="200"/>
      <c r="J213" s="201">
        <f t="shared" si="30"/>
        <v>0</v>
      </c>
      <c r="K213" s="202"/>
      <c r="L213" s="203"/>
      <c r="M213" s="204" t="s">
        <v>1</v>
      </c>
      <c r="N213" s="205" t="s">
        <v>41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314</v>
      </c>
      <c r="AT213" s="169" t="s">
        <v>186</v>
      </c>
      <c r="AU213" s="169" t="s">
        <v>88</v>
      </c>
      <c r="AY213" s="18" t="s">
        <v>173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88</v>
      </c>
      <c r="BK213" s="170">
        <f t="shared" si="39"/>
        <v>0</v>
      </c>
      <c r="BL213" s="18" t="s">
        <v>259</v>
      </c>
      <c r="BM213" s="169" t="s">
        <v>4078</v>
      </c>
    </row>
    <row r="214" spans="1:65" s="2" customFormat="1" ht="24.2" customHeight="1">
      <c r="A214" s="33"/>
      <c r="B214" s="156"/>
      <c r="C214" s="157" t="s">
        <v>1101</v>
      </c>
      <c r="D214" s="157" t="s">
        <v>176</v>
      </c>
      <c r="E214" s="158" t="s">
        <v>4079</v>
      </c>
      <c r="F214" s="159" t="s">
        <v>4080</v>
      </c>
      <c r="G214" s="160" t="s">
        <v>1249</v>
      </c>
      <c r="H214" s="161">
        <v>1</v>
      </c>
      <c r="I214" s="162"/>
      <c r="J214" s="163">
        <f t="shared" si="30"/>
        <v>0</v>
      </c>
      <c r="K214" s="164"/>
      <c r="L214" s="34"/>
      <c r="M214" s="165" t="s">
        <v>1</v>
      </c>
      <c r="N214" s="166" t="s">
        <v>41</v>
      </c>
      <c r="O214" s="62"/>
      <c r="P214" s="167">
        <f t="shared" si="31"/>
        <v>0</v>
      </c>
      <c r="Q214" s="167">
        <v>0</v>
      </c>
      <c r="R214" s="167">
        <f t="shared" si="32"/>
        <v>0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259</v>
      </c>
      <c r="AT214" s="169" t="s">
        <v>176</v>
      </c>
      <c r="AU214" s="169" t="s">
        <v>88</v>
      </c>
      <c r="AY214" s="18" t="s">
        <v>173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88</v>
      </c>
      <c r="BK214" s="170">
        <f t="shared" si="39"/>
        <v>0</v>
      </c>
      <c r="BL214" s="18" t="s">
        <v>259</v>
      </c>
      <c r="BM214" s="169" t="s">
        <v>4081</v>
      </c>
    </row>
    <row r="215" spans="1:65" s="2" customFormat="1" ht="16.5" customHeight="1">
      <c r="A215" s="33"/>
      <c r="B215" s="156"/>
      <c r="C215" s="157" t="s">
        <v>1106</v>
      </c>
      <c r="D215" s="157" t="s">
        <v>176</v>
      </c>
      <c r="E215" s="158" t="s">
        <v>4082</v>
      </c>
      <c r="F215" s="159" t="s">
        <v>4083</v>
      </c>
      <c r="G215" s="160" t="s">
        <v>179</v>
      </c>
      <c r="H215" s="161">
        <v>10</v>
      </c>
      <c r="I215" s="162"/>
      <c r="J215" s="163">
        <f t="shared" si="30"/>
        <v>0</v>
      </c>
      <c r="K215" s="164"/>
      <c r="L215" s="34"/>
      <c r="M215" s="165" t="s">
        <v>1</v>
      </c>
      <c r="N215" s="166" t="s">
        <v>41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259</v>
      </c>
      <c r="AT215" s="169" t="s">
        <v>176</v>
      </c>
      <c r="AU215" s="169" t="s">
        <v>88</v>
      </c>
      <c r="AY215" s="18" t="s">
        <v>173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88</v>
      </c>
      <c r="BK215" s="170">
        <f t="shared" si="39"/>
        <v>0</v>
      </c>
      <c r="BL215" s="18" t="s">
        <v>259</v>
      </c>
      <c r="BM215" s="169" t="s">
        <v>4084</v>
      </c>
    </row>
    <row r="216" spans="1:65" s="2" customFormat="1" ht="21.75" customHeight="1">
      <c r="A216" s="33"/>
      <c r="B216" s="156"/>
      <c r="C216" s="195" t="s">
        <v>1114</v>
      </c>
      <c r="D216" s="195" t="s">
        <v>186</v>
      </c>
      <c r="E216" s="196" t="s">
        <v>4085</v>
      </c>
      <c r="F216" s="197" t="s">
        <v>4086</v>
      </c>
      <c r="G216" s="198" t="s">
        <v>179</v>
      </c>
      <c r="H216" s="199">
        <v>10</v>
      </c>
      <c r="I216" s="200"/>
      <c r="J216" s="201">
        <f t="shared" si="30"/>
        <v>0</v>
      </c>
      <c r="K216" s="202"/>
      <c r="L216" s="203"/>
      <c r="M216" s="204" t="s">
        <v>1</v>
      </c>
      <c r="N216" s="205" t="s">
        <v>41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314</v>
      </c>
      <c r="AT216" s="169" t="s">
        <v>186</v>
      </c>
      <c r="AU216" s="169" t="s">
        <v>88</v>
      </c>
      <c r="AY216" s="18" t="s">
        <v>173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88</v>
      </c>
      <c r="BK216" s="170">
        <f t="shared" si="39"/>
        <v>0</v>
      </c>
      <c r="BL216" s="18" t="s">
        <v>259</v>
      </c>
      <c r="BM216" s="169" t="s">
        <v>4087</v>
      </c>
    </row>
    <row r="217" spans="1:65" s="2" customFormat="1" ht="21.75" customHeight="1">
      <c r="A217" s="33"/>
      <c r="B217" s="156"/>
      <c r="C217" s="157" t="s">
        <v>1119</v>
      </c>
      <c r="D217" s="157" t="s">
        <v>176</v>
      </c>
      <c r="E217" s="158" t="s">
        <v>4088</v>
      </c>
      <c r="F217" s="159" t="s">
        <v>4089</v>
      </c>
      <c r="G217" s="160" t="s">
        <v>1249</v>
      </c>
      <c r="H217" s="161">
        <v>4</v>
      </c>
      <c r="I217" s="162"/>
      <c r="J217" s="163">
        <f t="shared" si="30"/>
        <v>0</v>
      </c>
      <c r="K217" s="164"/>
      <c r="L217" s="34"/>
      <c r="M217" s="165" t="s">
        <v>1</v>
      </c>
      <c r="N217" s="166" t="s">
        <v>41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259</v>
      </c>
      <c r="AT217" s="169" t="s">
        <v>176</v>
      </c>
      <c r="AU217" s="169" t="s">
        <v>88</v>
      </c>
      <c r="AY217" s="18" t="s">
        <v>173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88</v>
      </c>
      <c r="BK217" s="170">
        <f t="shared" si="39"/>
        <v>0</v>
      </c>
      <c r="BL217" s="18" t="s">
        <v>259</v>
      </c>
      <c r="BM217" s="169" t="s">
        <v>4090</v>
      </c>
    </row>
    <row r="218" spans="1:65" s="2" customFormat="1" ht="33" customHeight="1">
      <c r="A218" s="33"/>
      <c r="B218" s="156"/>
      <c r="C218" s="157" t="s">
        <v>1123</v>
      </c>
      <c r="D218" s="157" t="s">
        <v>176</v>
      </c>
      <c r="E218" s="158" t="s">
        <v>4091</v>
      </c>
      <c r="F218" s="159" t="s">
        <v>4092</v>
      </c>
      <c r="G218" s="160" t="s">
        <v>179</v>
      </c>
      <c r="H218" s="161">
        <v>1</v>
      </c>
      <c r="I218" s="162"/>
      <c r="J218" s="163">
        <f t="shared" ref="J218:J249" si="40">ROUND(I218*H218,2)</f>
        <v>0</v>
      </c>
      <c r="K218" s="164"/>
      <c r="L218" s="34"/>
      <c r="M218" s="165" t="s">
        <v>1</v>
      </c>
      <c r="N218" s="166" t="s">
        <v>41</v>
      </c>
      <c r="O218" s="62"/>
      <c r="P218" s="167">
        <f t="shared" ref="P218:P249" si="41">O218*H218</f>
        <v>0</v>
      </c>
      <c r="Q218" s="167">
        <v>0</v>
      </c>
      <c r="R218" s="167">
        <f t="shared" ref="R218:R249" si="42">Q218*H218</f>
        <v>0</v>
      </c>
      <c r="S218" s="167">
        <v>0</v>
      </c>
      <c r="T218" s="168">
        <f t="shared" ref="T218:T249" si="43"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259</v>
      </c>
      <c r="AT218" s="169" t="s">
        <v>176</v>
      </c>
      <c r="AU218" s="169" t="s">
        <v>88</v>
      </c>
      <c r="AY218" s="18" t="s">
        <v>173</v>
      </c>
      <c r="BE218" s="170">
        <f t="shared" ref="BE218:BE234" si="44">IF(N218="základná",J218,0)</f>
        <v>0</v>
      </c>
      <c r="BF218" s="170">
        <f t="shared" ref="BF218:BF234" si="45">IF(N218="znížená",J218,0)</f>
        <v>0</v>
      </c>
      <c r="BG218" s="170">
        <f t="shared" ref="BG218:BG234" si="46">IF(N218="zákl. prenesená",J218,0)</f>
        <v>0</v>
      </c>
      <c r="BH218" s="170">
        <f t="shared" ref="BH218:BH234" si="47">IF(N218="zníž. prenesená",J218,0)</f>
        <v>0</v>
      </c>
      <c r="BI218" s="170">
        <f t="shared" ref="BI218:BI234" si="48">IF(N218="nulová",J218,0)</f>
        <v>0</v>
      </c>
      <c r="BJ218" s="18" t="s">
        <v>88</v>
      </c>
      <c r="BK218" s="170">
        <f t="shared" ref="BK218:BK234" si="49">ROUND(I218*H218,2)</f>
        <v>0</v>
      </c>
      <c r="BL218" s="18" t="s">
        <v>259</v>
      </c>
      <c r="BM218" s="169" t="s">
        <v>4093</v>
      </c>
    </row>
    <row r="219" spans="1:65" s="2" customFormat="1" ht="33" customHeight="1">
      <c r="A219" s="33"/>
      <c r="B219" s="156"/>
      <c r="C219" s="157" t="s">
        <v>1125</v>
      </c>
      <c r="D219" s="157" t="s">
        <v>176</v>
      </c>
      <c r="E219" s="158" t="s">
        <v>4094</v>
      </c>
      <c r="F219" s="159" t="s">
        <v>4095</v>
      </c>
      <c r="G219" s="160" t="s">
        <v>179</v>
      </c>
      <c r="H219" s="161">
        <v>3</v>
      </c>
      <c r="I219" s="162"/>
      <c r="J219" s="163">
        <f t="shared" si="40"/>
        <v>0</v>
      </c>
      <c r="K219" s="164"/>
      <c r="L219" s="34"/>
      <c r="M219" s="165" t="s">
        <v>1</v>
      </c>
      <c r="N219" s="166" t="s">
        <v>41</v>
      </c>
      <c r="O219" s="62"/>
      <c r="P219" s="167">
        <f t="shared" si="41"/>
        <v>0</v>
      </c>
      <c r="Q219" s="167">
        <v>0</v>
      </c>
      <c r="R219" s="167">
        <f t="shared" si="42"/>
        <v>0</v>
      </c>
      <c r="S219" s="167">
        <v>0</v>
      </c>
      <c r="T219" s="168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259</v>
      </c>
      <c r="AT219" s="169" t="s">
        <v>176</v>
      </c>
      <c r="AU219" s="169" t="s">
        <v>88</v>
      </c>
      <c r="AY219" s="18" t="s">
        <v>173</v>
      </c>
      <c r="BE219" s="170">
        <f t="shared" si="44"/>
        <v>0</v>
      </c>
      <c r="BF219" s="170">
        <f t="shared" si="45"/>
        <v>0</v>
      </c>
      <c r="BG219" s="170">
        <f t="shared" si="46"/>
        <v>0</v>
      </c>
      <c r="BH219" s="170">
        <f t="shared" si="47"/>
        <v>0</v>
      </c>
      <c r="BI219" s="170">
        <f t="shared" si="48"/>
        <v>0</v>
      </c>
      <c r="BJ219" s="18" t="s">
        <v>88</v>
      </c>
      <c r="BK219" s="170">
        <f t="shared" si="49"/>
        <v>0</v>
      </c>
      <c r="BL219" s="18" t="s">
        <v>259</v>
      </c>
      <c r="BM219" s="169" t="s">
        <v>4096</v>
      </c>
    </row>
    <row r="220" spans="1:65" s="2" customFormat="1" ht="16.5" customHeight="1">
      <c r="A220" s="33"/>
      <c r="B220" s="156"/>
      <c r="C220" s="195" t="s">
        <v>1127</v>
      </c>
      <c r="D220" s="195" t="s">
        <v>186</v>
      </c>
      <c r="E220" s="196" t="s">
        <v>4097</v>
      </c>
      <c r="F220" s="197" t="s">
        <v>4098</v>
      </c>
      <c r="G220" s="198" t="s">
        <v>179</v>
      </c>
      <c r="H220" s="199">
        <v>2</v>
      </c>
      <c r="I220" s="200"/>
      <c r="J220" s="201">
        <f t="shared" si="40"/>
        <v>0</v>
      </c>
      <c r="K220" s="202"/>
      <c r="L220" s="203"/>
      <c r="M220" s="204" t="s">
        <v>1</v>
      </c>
      <c r="N220" s="205" t="s">
        <v>41</v>
      </c>
      <c r="O220" s="62"/>
      <c r="P220" s="167">
        <f t="shared" si="41"/>
        <v>0</v>
      </c>
      <c r="Q220" s="167">
        <v>0</v>
      </c>
      <c r="R220" s="167">
        <f t="shared" si="42"/>
        <v>0</v>
      </c>
      <c r="S220" s="167">
        <v>0</v>
      </c>
      <c r="T220" s="168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314</v>
      </c>
      <c r="AT220" s="169" t="s">
        <v>186</v>
      </c>
      <c r="AU220" s="169" t="s">
        <v>88</v>
      </c>
      <c r="AY220" s="18" t="s">
        <v>173</v>
      </c>
      <c r="BE220" s="170">
        <f t="shared" si="44"/>
        <v>0</v>
      </c>
      <c r="BF220" s="170">
        <f t="shared" si="45"/>
        <v>0</v>
      </c>
      <c r="BG220" s="170">
        <f t="shared" si="46"/>
        <v>0</v>
      </c>
      <c r="BH220" s="170">
        <f t="shared" si="47"/>
        <v>0</v>
      </c>
      <c r="BI220" s="170">
        <f t="shared" si="48"/>
        <v>0</v>
      </c>
      <c r="BJ220" s="18" t="s">
        <v>88</v>
      </c>
      <c r="BK220" s="170">
        <f t="shared" si="49"/>
        <v>0</v>
      </c>
      <c r="BL220" s="18" t="s">
        <v>259</v>
      </c>
      <c r="BM220" s="169" t="s">
        <v>4099</v>
      </c>
    </row>
    <row r="221" spans="1:65" s="2" customFormat="1" ht="16.5" customHeight="1">
      <c r="A221" s="33"/>
      <c r="B221" s="156"/>
      <c r="C221" s="195" t="s">
        <v>1130</v>
      </c>
      <c r="D221" s="195" t="s">
        <v>186</v>
      </c>
      <c r="E221" s="196" t="s">
        <v>4100</v>
      </c>
      <c r="F221" s="197" t="s">
        <v>4101</v>
      </c>
      <c r="G221" s="198" t="s">
        <v>179</v>
      </c>
      <c r="H221" s="199">
        <v>1</v>
      </c>
      <c r="I221" s="200"/>
      <c r="J221" s="201">
        <f t="shared" si="40"/>
        <v>0</v>
      </c>
      <c r="K221" s="202"/>
      <c r="L221" s="203"/>
      <c r="M221" s="204" t="s">
        <v>1</v>
      </c>
      <c r="N221" s="205" t="s">
        <v>41</v>
      </c>
      <c r="O221" s="62"/>
      <c r="P221" s="167">
        <f t="shared" si="41"/>
        <v>0</v>
      </c>
      <c r="Q221" s="167">
        <v>0</v>
      </c>
      <c r="R221" s="167">
        <f t="shared" si="42"/>
        <v>0</v>
      </c>
      <c r="S221" s="167">
        <v>0</v>
      </c>
      <c r="T221" s="168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314</v>
      </c>
      <c r="AT221" s="169" t="s">
        <v>186</v>
      </c>
      <c r="AU221" s="169" t="s">
        <v>88</v>
      </c>
      <c r="AY221" s="18" t="s">
        <v>173</v>
      </c>
      <c r="BE221" s="170">
        <f t="shared" si="44"/>
        <v>0</v>
      </c>
      <c r="BF221" s="170">
        <f t="shared" si="45"/>
        <v>0</v>
      </c>
      <c r="BG221" s="170">
        <f t="shared" si="46"/>
        <v>0</v>
      </c>
      <c r="BH221" s="170">
        <f t="shared" si="47"/>
        <v>0</v>
      </c>
      <c r="BI221" s="170">
        <f t="shared" si="48"/>
        <v>0</v>
      </c>
      <c r="BJ221" s="18" t="s">
        <v>88</v>
      </c>
      <c r="BK221" s="170">
        <f t="shared" si="49"/>
        <v>0</v>
      </c>
      <c r="BL221" s="18" t="s">
        <v>259</v>
      </c>
      <c r="BM221" s="169" t="s">
        <v>4102</v>
      </c>
    </row>
    <row r="222" spans="1:65" s="2" customFormat="1" ht="24.2" customHeight="1">
      <c r="A222" s="33"/>
      <c r="B222" s="156"/>
      <c r="C222" s="195" t="s">
        <v>1135</v>
      </c>
      <c r="D222" s="195" t="s">
        <v>186</v>
      </c>
      <c r="E222" s="196" t="s">
        <v>4103</v>
      </c>
      <c r="F222" s="197" t="s">
        <v>4104</v>
      </c>
      <c r="G222" s="198" t="s">
        <v>179</v>
      </c>
      <c r="H222" s="199">
        <v>1</v>
      </c>
      <c r="I222" s="200"/>
      <c r="J222" s="201">
        <f t="shared" si="40"/>
        <v>0</v>
      </c>
      <c r="K222" s="202"/>
      <c r="L222" s="203"/>
      <c r="M222" s="204" t="s">
        <v>1</v>
      </c>
      <c r="N222" s="205" t="s">
        <v>41</v>
      </c>
      <c r="O222" s="62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314</v>
      </c>
      <c r="AT222" s="169" t="s">
        <v>186</v>
      </c>
      <c r="AU222" s="169" t="s">
        <v>88</v>
      </c>
      <c r="AY222" s="18" t="s">
        <v>173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8" t="s">
        <v>88</v>
      </c>
      <c r="BK222" s="170">
        <f t="shared" si="49"/>
        <v>0</v>
      </c>
      <c r="BL222" s="18" t="s">
        <v>259</v>
      </c>
      <c r="BM222" s="169" t="s">
        <v>4105</v>
      </c>
    </row>
    <row r="223" spans="1:65" s="2" customFormat="1" ht="24.2" customHeight="1">
      <c r="A223" s="33"/>
      <c r="B223" s="156"/>
      <c r="C223" s="157" t="s">
        <v>1143</v>
      </c>
      <c r="D223" s="157" t="s">
        <v>176</v>
      </c>
      <c r="E223" s="158" t="s">
        <v>4106</v>
      </c>
      <c r="F223" s="159" t="s">
        <v>4107</v>
      </c>
      <c r="G223" s="160" t="s">
        <v>179</v>
      </c>
      <c r="H223" s="161">
        <v>2</v>
      </c>
      <c r="I223" s="162"/>
      <c r="J223" s="163">
        <f t="shared" si="40"/>
        <v>0</v>
      </c>
      <c r="K223" s="164"/>
      <c r="L223" s="34"/>
      <c r="M223" s="165" t="s">
        <v>1</v>
      </c>
      <c r="N223" s="166" t="s">
        <v>41</v>
      </c>
      <c r="O223" s="62"/>
      <c r="P223" s="167">
        <f t="shared" si="41"/>
        <v>0</v>
      </c>
      <c r="Q223" s="167">
        <v>0</v>
      </c>
      <c r="R223" s="167">
        <f t="shared" si="42"/>
        <v>0</v>
      </c>
      <c r="S223" s="167">
        <v>0</v>
      </c>
      <c r="T223" s="168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259</v>
      </c>
      <c r="AT223" s="169" t="s">
        <v>176</v>
      </c>
      <c r="AU223" s="169" t="s">
        <v>88</v>
      </c>
      <c r="AY223" s="18" t="s">
        <v>173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8" t="s">
        <v>88</v>
      </c>
      <c r="BK223" s="170">
        <f t="shared" si="49"/>
        <v>0</v>
      </c>
      <c r="BL223" s="18" t="s">
        <v>259</v>
      </c>
      <c r="BM223" s="169" t="s">
        <v>4108</v>
      </c>
    </row>
    <row r="224" spans="1:65" s="2" customFormat="1" ht="21.75" customHeight="1">
      <c r="A224" s="33"/>
      <c r="B224" s="156"/>
      <c r="C224" s="195" t="s">
        <v>1151</v>
      </c>
      <c r="D224" s="195" t="s">
        <v>186</v>
      </c>
      <c r="E224" s="196" t="s">
        <v>4109</v>
      </c>
      <c r="F224" s="197" t="s">
        <v>4110</v>
      </c>
      <c r="G224" s="198" t="s">
        <v>179</v>
      </c>
      <c r="H224" s="199">
        <v>1</v>
      </c>
      <c r="I224" s="200"/>
      <c r="J224" s="201">
        <f t="shared" si="40"/>
        <v>0</v>
      </c>
      <c r="K224" s="202"/>
      <c r="L224" s="203"/>
      <c r="M224" s="204" t="s">
        <v>1</v>
      </c>
      <c r="N224" s="205" t="s">
        <v>41</v>
      </c>
      <c r="O224" s="62"/>
      <c r="P224" s="167">
        <f t="shared" si="41"/>
        <v>0</v>
      </c>
      <c r="Q224" s="167">
        <v>0</v>
      </c>
      <c r="R224" s="167">
        <f t="shared" si="42"/>
        <v>0</v>
      </c>
      <c r="S224" s="167">
        <v>0</v>
      </c>
      <c r="T224" s="168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314</v>
      </c>
      <c r="AT224" s="169" t="s">
        <v>186</v>
      </c>
      <c r="AU224" s="169" t="s">
        <v>88</v>
      </c>
      <c r="AY224" s="18" t="s">
        <v>173</v>
      </c>
      <c r="BE224" s="170">
        <f t="shared" si="44"/>
        <v>0</v>
      </c>
      <c r="BF224" s="170">
        <f t="shared" si="45"/>
        <v>0</v>
      </c>
      <c r="BG224" s="170">
        <f t="shared" si="46"/>
        <v>0</v>
      </c>
      <c r="BH224" s="170">
        <f t="shared" si="47"/>
        <v>0</v>
      </c>
      <c r="BI224" s="170">
        <f t="shared" si="48"/>
        <v>0</v>
      </c>
      <c r="BJ224" s="18" t="s">
        <v>88</v>
      </c>
      <c r="BK224" s="170">
        <f t="shared" si="49"/>
        <v>0</v>
      </c>
      <c r="BL224" s="18" t="s">
        <v>259</v>
      </c>
      <c r="BM224" s="169" t="s">
        <v>4111</v>
      </c>
    </row>
    <row r="225" spans="1:65" s="2" customFormat="1" ht="24.2" customHeight="1">
      <c r="A225" s="33"/>
      <c r="B225" s="156"/>
      <c r="C225" s="195" t="s">
        <v>1156</v>
      </c>
      <c r="D225" s="195" t="s">
        <v>186</v>
      </c>
      <c r="E225" s="196" t="s">
        <v>4112</v>
      </c>
      <c r="F225" s="197" t="s">
        <v>4113</v>
      </c>
      <c r="G225" s="198" t="s">
        <v>179</v>
      </c>
      <c r="H225" s="199">
        <v>1</v>
      </c>
      <c r="I225" s="200"/>
      <c r="J225" s="201">
        <f t="shared" si="40"/>
        <v>0</v>
      </c>
      <c r="K225" s="202"/>
      <c r="L225" s="203"/>
      <c r="M225" s="204" t="s">
        <v>1</v>
      </c>
      <c r="N225" s="205" t="s">
        <v>41</v>
      </c>
      <c r="O225" s="62"/>
      <c r="P225" s="167">
        <f t="shared" si="41"/>
        <v>0</v>
      </c>
      <c r="Q225" s="167">
        <v>0</v>
      </c>
      <c r="R225" s="167">
        <f t="shared" si="42"/>
        <v>0</v>
      </c>
      <c r="S225" s="167">
        <v>0</v>
      </c>
      <c r="T225" s="168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314</v>
      </c>
      <c r="AT225" s="169" t="s">
        <v>186</v>
      </c>
      <c r="AU225" s="169" t="s">
        <v>88</v>
      </c>
      <c r="AY225" s="18" t="s">
        <v>173</v>
      </c>
      <c r="BE225" s="170">
        <f t="shared" si="44"/>
        <v>0</v>
      </c>
      <c r="BF225" s="170">
        <f t="shared" si="45"/>
        <v>0</v>
      </c>
      <c r="BG225" s="170">
        <f t="shared" si="46"/>
        <v>0</v>
      </c>
      <c r="BH225" s="170">
        <f t="shared" si="47"/>
        <v>0</v>
      </c>
      <c r="BI225" s="170">
        <f t="shared" si="48"/>
        <v>0</v>
      </c>
      <c r="BJ225" s="18" t="s">
        <v>88</v>
      </c>
      <c r="BK225" s="170">
        <f t="shared" si="49"/>
        <v>0</v>
      </c>
      <c r="BL225" s="18" t="s">
        <v>259</v>
      </c>
      <c r="BM225" s="169" t="s">
        <v>4114</v>
      </c>
    </row>
    <row r="226" spans="1:65" s="2" customFormat="1" ht="24.2" customHeight="1">
      <c r="A226" s="33"/>
      <c r="B226" s="156"/>
      <c r="C226" s="157" t="s">
        <v>1162</v>
      </c>
      <c r="D226" s="157" t="s">
        <v>176</v>
      </c>
      <c r="E226" s="158" t="s">
        <v>4115</v>
      </c>
      <c r="F226" s="159" t="s">
        <v>4116</v>
      </c>
      <c r="G226" s="160" t="s">
        <v>179</v>
      </c>
      <c r="H226" s="161">
        <v>1</v>
      </c>
      <c r="I226" s="162"/>
      <c r="J226" s="163">
        <f t="shared" si="40"/>
        <v>0</v>
      </c>
      <c r="K226" s="164"/>
      <c r="L226" s="34"/>
      <c r="M226" s="165" t="s">
        <v>1</v>
      </c>
      <c r="N226" s="166" t="s">
        <v>41</v>
      </c>
      <c r="O226" s="62"/>
      <c r="P226" s="167">
        <f t="shared" si="41"/>
        <v>0</v>
      </c>
      <c r="Q226" s="167">
        <v>0</v>
      </c>
      <c r="R226" s="167">
        <f t="shared" si="42"/>
        <v>0</v>
      </c>
      <c r="S226" s="167">
        <v>0</v>
      </c>
      <c r="T226" s="168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259</v>
      </c>
      <c r="AT226" s="169" t="s">
        <v>176</v>
      </c>
      <c r="AU226" s="169" t="s">
        <v>88</v>
      </c>
      <c r="AY226" s="18" t="s">
        <v>173</v>
      </c>
      <c r="BE226" s="170">
        <f t="shared" si="44"/>
        <v>0</v>
      </c>
      <c r="BF226" s="170">
        <f t="shared" si="45"/>
        <v>0</v>
      </c>
      <c r="BG226" s="170">
        <f t="shared" si="46"/>
        <v>0</v>
      </c>
      <c r="BH226" s="170">
        <f t="shared" si="47"/>
        <v>0</v>
      </c>
      <c r="BI226" s="170">
        <f t="shared" si="48"/>
        <v>0</v>
      </c>
      <c r="BJ226" s="18" t="s">
        <v>88</v>
      </c>
      <c r="BK226" s="170">
        <f t="shared" si="49"/>
        <v>0</v>
      </c>
      <c r="BL226" s="18" t="s">
        <v>259</v>
      </c>
      <c r="BM226" s="169" t="s">
        <v>4117</v>
      </c>
    </row>
    <row r="227" spans="1:65" s="2" customFormat="1" ht="24.2" customHeight="1">
      <c r="A227" s="33"/>
      <c r="B227" s="156"/>
      <c r="C227" s="195" t="s">
        <v>1170</v>
      </c>
      <c r="D227" s="195" t="s">
        <v>186</v>
      </c>
      <c r="E227" s="196" t="s">
        <v>4118</v>
      </c>
      <c r="F227" s="197" t="s">
        <v>4119</v>
      </c>
      <c r="G227" s="198" t="s">
        <v>179</v>
      </c>
      <c r="H227" s="199">
        <v>1</v>
      </c>
      <c r="I227" s="200"/>
      <c r="J227" s="201">
        <f t="shared" si="40"/>
        <v>0</v>
      </c>
      <c r="K227" s="202"/>
      <c r="L227" s="203"/>
      <c r="M227" s="204" t="s">
        <v>1</v>
      </c>
      <c r="N227" s="205" t="s">
        <v>41</v>
      </c>
      <c r="O227" s="62"/>
      <c r="P227" s="167">
        <f t="shared" si="41"/>
        <v>0</v>
      </c>
      <c r="Q227" s="167">
        <v>0</v>
      </c>
      <c r="R227" s="167">
        <f t="shared" si="42"/>
        <v>0</v>
      </c>
      <c r="S227" s="167">
        <v>0</v>
      </c>
      <c r="T227" s="168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314</v>
      </c>
      <c r="AT227" s="169" t="s">
        <v>186</v>
      </c>
      <c r="AU227" s="169" t="s">
        <v>88</v>
      </c>
      <c r="AY227" s="18" t="s">
        <v>173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8" t="s">
        <v>88</v>
      </c>
      <c r="BK227" s="170">
        <f t="shared" si="49"/>
        <v>0</v>
      </c>
      <c r="BL227" s="18" t="s">
        <v>259</v>
      </c>
      <c r="BM227" s="169" t="s">
        <v>4120</v>
      </c>
    </row>
    <row r="228" spans="1:65" s="2" customFormat="1" ht="16.5" customHeight="1">
      <c r="A228" s="33"/>
      <c r="B228" s="156"/>
      <c r="C228" s="195" t="s">
        <v>1176</v>
      </c>
      <c r="D228" s="195" t="s">
        <v>186</v>
      </c>
      <c r="E228" s="196" t="s">
        <v>4121</v>
      </c>
      <c r="F228" s="197" t="s">
        <v>4122</v>
      </c>
      <c r="G228" s="198" t="s">
        <v>179</v>
      </c>
      <c r="H228" s="199">
        <v>1</v>
      </c>
      <c r="I228" s="200"/>
      <c r="J228" s="201">
        <f t="shared" si="40"/>
        <v>0</v>
      </c>
      <c r="K228" s="202"/>
      <c r="L228" s="203"/>
      <c r="M228" s="204" t="s">
        <v>1</v>
      </c>
      <c r="N228" s="205" t="s">
        <v>41</v>
      </c>
      <c r="O228" s="62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314</v>
      </c>
      <c r="AT228" s="169" t="s">
        <v>186</v>
      </c>
      <c r="AU228" s="169" t="s">
        <v>88</v>
      </c>
      <c r="AY228" s="18" t="s">
        <v>173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8" t="s">
        <v>88</v>
      </c>
      <c r="BK228" s="170">
        <f t="shared" si="49"/>
        <v>0</v>
      </c>
      <c r="BL228" s="18" t="s">
        <v>259</v>
      </c>
      <c r="BM228" s="169" t="s">
        <v>4123</v>
      </c>
    </row>
    <row r="229" spans="1:65" s="2" customFormat="1" ht="16.5" customHeight="1">
      <c r="A229" s="33"/>
      <c r="B229" s="156"/>
      <c r="C229" s="195" t="s">
        <v>281</v>
      </c>
      <c r="D229" s="195" t="s">
        <v>186</v>
      </c>
      <c r="E229" s="196" t="s">
        <v>4124</v>
      </c>
      <c r="F229" s="197" t="s">
        <v>4125</v>
      </c>
      <c r="G229" s="198" t="s">
        <v>179</v>
      </c>
      <c r="H229" s="199">
        <v>1</v>
      </c>
      <c r="I229" s="200"/>
      <c r="J229" s="201">
        <f t="shared" si="40"/>
        <v>0</v>
      </c>
      <c r="K229" s="202"/>
      <c r="L229" s="203"/>
      <c r="M229" s="204" t="s">
        <v>1</v>
      </c>
      <c r="N229" s="205" t="s">
        <v>41</v>
      </c>
      <c r="O229" s="62"/>
      <c r="P229" s="167">
        <f t="shared" si="41"/>
        <v>0</v>
      </c>
      <c r="Q229" s="167">
        <v>0</v>
      </c>
      <c r="R229" s="167">
        <f t="shared" si="42"/>
        <v>0</v>
      </c>
      <c r="S229" s="167">
        <v>0</v>
      </c>
      <c r="T229" s="168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314</v>
      </c>
      <c r="AT229" s="169" t="s">
        <v>186</v>
      </c>
      <c r="AU229" s="169" t="s">
        <v>88</v>
      </c>
      <c r="AY229" s="18" t="s">
        <v>173</v>
      </c>
      <c r="BE229" s="170">
        <f t="shared" si="44"/>
        <v>0</v>
      </c>
      <c r="BF229" s="170">
        <f t="shared" si="45"/>
        <v>0</v>
      </c>
      <c r="BG229" s="170">
        <f t="shared" si="46"/>
        <v>0</v>
      </c>
      <c r="BH229" s="170">
        <f t="shared" si="47"/>
        <v>0</v>
      </c>
      <c r="BI229" s="170">
        <f t="shared" si="48"/>
        <v>0</v>
      </c>
      <c r="BJ229" s="18" t="s">
        <v>88</v>
      </c>
      <c r="BK229" s="170">
        <f t="shared" si="49"/>
        <v>0</v>
      </c>
      <c r="BL229" s="18" t="s">
        <v>259</v>
      </c>
      <c r="BM229" s="169" t="s">
        <v>4126</v>
      </c>
    </row>
    <row r="230" spans="1:65" s="2" customFormat="1" ht="16.5" customHeight="1">
      <c r="A230" s="33"/>
      <c r="B230" s="156"/>
      <c r="C230" s="195" t="s">
        <v>1185</v>
      </c>
      <c r="D230" s="195" t="s">
        <v>186</v>
      </c>
      <c r="E230" s="196" t="s">
        <v>4127</v>
      </c>
      <c r="F230" s="197" t="s">
        <v>4128</v>
      </c>
      <c r="G230" s="198" t="s">
        <v>179</v>
      </c>
      <c r="H230" s="199">
        <v>1</v>
      </c>
      <c r="I230" s="200"/>
      <c r="J230" s="201">
        <f t="shared" si="40"/>
        <v>0</v>
      </c>
      <c r="K230" s="202"/>
      <c r="L230" s="203"/>
      <c r="M230" s="204" t="s">
        <v>1</v>
      </c>
      <c r="N230" s="205" t="s">
        <v>41</v>
      </c>
      <c r="O230" s="62"/>
      <c r="P230" s="167">
        <f t="shared" si="41"/>
        <v>0</v>
      </c>
      <c r="Q230" s="167">
        <v>0</v>
      </c>
      <c r="R230" s="167">
        <f t="shared" si="42"/>
        <v>0</v>
      </c>
      <c r="S230" s="167">
        <v>0</v>
      </c>
      <c r="T230" s="168">
        <f t="shared" si="4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314</v>
      </c>
      <c r="AT230" s="169" t="s">
        <v>186</v>
      </c>
      <c r="AU230" s="169" t="s">
        <v>88</v>
      </c>
      <c r="AY230" s="18" t="s">
        <v>173</v>
      </c>
      <c r="BE230" s="170">
        <f t="shared" si="44"/>
        <v>0</v>
      </c>
      <c r="BF230" s="170">
        <f t="shared" si="45"/>
        <v>0</v>
      </c>
      <c r="BG230" s="170">
        <f t="shared" si="46"/>
        <v>0</v>
      </c>
      <c r="BH230" s="170">
        <f t="shared" si="47"/>
        <v>0</v>
      </c>
      <c r="BI230" s="170">
        <f t="shared" si="48"/>
        <v>0</v>
      </c>
      <c r="BJ230" s="18" t="s">
        <v>88</v>
      </c>
      <c r="BK230" s="170">
        <f t="shared" si="49"/>
        <v>0</v>
      </c>
      <c r="BL230" s="18" t="s">
        <v>259</v>
      </c>
      <c r="BM230" s="169" t="s">
        <v>4129</v>
      </c>
    </row>
    <row r="231" spans="1:65" s="2" customFormat="1" ht="24.2" customHeight="1">
      <c r="A231" s="33"/>
      <c r="B231" s="156"/>
      <c r="C231" s="195" t="s">
        <v>1189</v>
      </c>
      <c r="D231" s="195" t="s">
        <v>186</v>
      </c>
      <c r="E231" s="196" t="s">
        <v>4130</v>
      </c>
      <c r="F231" s="197" t="s">
        <v>4131</v>
      </c>
      <c r="G231" s="198" t="s">
        <v>179</v>
      </c>
      <c r="H231" s="199">
        <v>1</v>
      </c>
      <c r="I231" s="200"/>
      <c r="J231" s="201">
        <f t="shared" si="40"/>
        <v>0</v>
      </c>
      <c r="K231" s="202"/>
      <c r="L231" s="203"/>
      <c r="M231" s="204" t="s">
        <v>1</v>
      </c>
      <c r="N231" s="205" t="s">
        <v>41</v>
      </c>
      <c r="O231" s="62"/>
      <c r="P231" s="167">
        <f t="shared" si="41"/>
        <v>0</v>
      </c>
      <c r="Q231" s="167">
        <v>0</v>
      </c>
      <c r="R231" s="167">
        <f t="shared" si="42"/>
        <v>0</v>
      </c>
      <c r="S231" s="167">
        <v>0</v>
      </c>
      <c r="T231" s="168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314</v>
      </c>
      <c r="AT231" s="169" t="s">
        <v>186</v>
      </c>
      <c r="AU231" s="169" t="s">
        <v>88</v>
      </c>
      <c r="AY231" s="18" t="s">
        <v>173</v>
      </c>
      <c r="BE231" s="170">
        <f t="shared" si="44"/>
        <v>0</v>
      </c>
      <c r="BF231" s="170">
        <f t="shared" si="45"/>
        <v>0</v>
      </c>
      <c r="BG231" s="170">
        <f t="shared" si="46"/>
        <v>0</v>
      </c>
      <c r="BH231" s="170">
        <f t="shared" si="47"/>
        <v>0</v>
      </c>
      <c r="BI231" s="170">
        <f t="shared" si="48"/>
        <v>0</v>
      </c>
      <c r="BJ231" s="18" t="s">
        <v>88</v>
      </c>
      <c r="BK231" s="170">
        <f t="shared" si="49"/>
        <v>0</v>
      </c>
      <c r="BL231" s="18" t="s">
        <v>259</v>
      </c>
      <c r="BM231" s="169" t="s">
        <v>4132</v>
      </c>
    </row>
    <row r="232" spans="1:65" s="2" customFormat="1" ht="24.2" customHeight="1">
      <c r="A232" s="33"/>
      <c r="B232" s="156"/>
      <c r="C232" s="195" t="s">
        <v>1193</v>
      </c>
      <c r="D232" s="195" t="s">
        <v>186</v>
      </c>
      <c r="E232" s="196" t="s">
        <v>4133</v>
      </c>
      <c r="F232" s="197" t="s">
        <v>4134</v>
      </c>
      <c r="G232" s="198" t="s">
        <v>179</v>
      </c>
      <c r="H232" s="199">
        <v>1</v>
      </c>
      <c r="I232" s="200"/>
      <c r="J232" s="201">
        <f t="shared" si="40"/>
        <v>0</v>
      </c>
      <c r="K232" s="202"/>
      <c r="L232" s="203"/>
      <c r="M232" s="204" t="s">
        <v>1</v>
      </c>
      <c r="N232" s="205" t="s">
        <v>41</v>
      </c>
      <c r="O232" s="62"/>
      <c r="P232" s="167">
        <f t="shared" si="41"/>
        <v>0</v>
      </c>
      <c r="Q232" s="167">
        <v>0</v>
      </c>
      <c r="R232" s="167">
        <f t="shared" si="42"/>
        <v>0</v>
      </c>
      <c r="S232" s="167">
        <v>0</v>
      </c>
      <c r="T232" s="168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314</v>
      </c>
      <c r="AT232" s="169" t="s">
        <v>186</v>
      </c>
      <c r="AU232" s="169" t="s">
        <v>88</v>
      </c>
      <c r="AY232" s="18" t="s">
        <v>173</v>
      </c>
      <c r="BE232" s="170">
        <f t="shared" si="44"/>
        <v>0</v>
      </c>
      <c r="BF232" s="170">
        <f t="shared" si="45"/>
        <v>0</v>
      </c>
      <c r="BG232" s="170">
        <f t="shared" si="46"/>
        <v>0</v>
      </c>
      <c r="BH232" s="170">
        <f t="shared" si="47"/>
        <v>0</v>
      </c>
      <c r="BI232" s="170">
        <f t="shared" si="48"/>
        <v>0</v>
      </c>
      <c r="BJ232" s="18" t="s">
        <v>88</v>
      </c>
      <c r="BK232" s="170">
        <f t="shared" si="49"/>
        <v>0</v>
      </c>
      <c r="BL232" s="18" t="s">
        <v>259</v>
      </c>
      <c r="BM232" s="169" t="s">
        <v>4135</v>
      </c>
    </row>
    <row r="233" spans="1:65" s="2" customFormat="1" ht="24.2" customHeight="1">
      <c r="A233" s="33"/>
      <c r="B233" s="156"/>
      <c r="C233" s="195" t="s">
        <v>1199</v>
      </c>
      <c r="D233" s="195" t="s">
        <v>186</v>
      </c>
      <c r="E233" s="196" t="s">
        <v>4136</v>
      </c>
      <c r="F233" s="197" t="s">
        <v>4137</v>
      </c>
      <c r="G233" s="198" t="s">
        <v>179</v>
      </c>
      <c r="H233" s="199">
        <v>1</v>
      </c>
      <c r="I233" s="200"/>
      <c r="J233" s="201">
        <f t="shared" si="40"/>
        <v>0</v>
      </c>
      <c r="K233" s="202"/>
      <c r="L233" s="203"/>
      <c r="M233" s="204" t="s">
        <v>1</v>
      </c>
      <c r="N233" s="205" t="s">
        <v>41</v>
      </c>
      <c r="O233" s="62"/>
      <c r="P233" s="167">
        <f t="shared" si="41"/>
        <v>0</v>
      </c>
      <c r="Q233" s="167">
        <v>0</v>
      </c>
      <c r="R233" s="167">
        <f t="shared" si="42"/>
        <v>0</v>
      </c>
      <c r="S233" s="167">
        <v>0</v>
      </c>
      <c r="T233" s="168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314</v>
      </c>
      <c r="AT233" s="169" t="s">
        <v>186</v>
      </c>
      <c r="AU233" s="169" t="s">
        <v>88</v>
      </c>
      <c r="AY233" s="18" t="s">
        <v>173</v>
      </c>
      <c r="BE233" s="170">
        <f t="shared" si="44"/>
        <v>0</v>
      </c>
      <c r="BF233" s="170">
        <f t="shared" si="45"/>
        <v>0</v>
      </c>
      <c r="BG233" s="170">
        <f t="shared" si="46"/>
        <v>0</v>
      </c>
      <c r="BH233" s="170">
        <f t="shared" si="47"/>
        <v>0</v>
      </c>
      <c r="BI233" s="170">
        <f t="shared" si="48"/>
        <v>0</v>
      </c>
      <c r="BJ233" s="18" t="s">
        <v>88</v>
      </c>
      <c r="BK233" s="170">
        <f t="shared" si="49"/>
        <v>0</v>
      </c>
      <c r="BL233" s="18" t="s">
        <v>259</v>
      </c>
      <c r="BM233" s="169" t="s">
        <v>4138</v>
      </c>
    </row>
    <row r="234" spans="1:65" s="2" customFormat="1" ht="24.2" customHeight="1">
      <c r="A234" s="33"/>
      <c r="B234" s="156"/>
      <c r="C234" s="157" t="s">
        <v>1205</v>
      </c>
      <c r="D234" s="157" t="s">
        <v>176</v>
      </c>
      <c r="E234" s="158" t="s">
        <v>4139</v>
      </c>
      <c r="F234" s="159" t="s">
        <v>4140</v>
      </c>
      <c r="G234" s="160" t="s">
        <v>339</v>
      </c>
      <c r="H234" s="214"/>
      <c r="I234" s="162"/>
      <c r="J234" s="163">
        <f t="shared" si="40"/>
        <v>0</v>
      </c>
      <c r="K234" s="164"/>
      <c r="L234" s="34"/>
      <c r="M234" s="215" t="s">
        <v>1</v>
      </c>
      <c r="N234" s="216" t="s">
        <v>41</v>
      </c>
      <c r="O234" s="217"/>
      <c r="P234" s="218">
        <f t="shared" si="41"/>
        <v>0</v>
      </c>
      <c r="Q234" s="218">
        <v>0</v>
      </c>
      <c r="R234" s="218">
        <f t="shared" si="42"/>
        <v>0</v>
      </c>
      <c r="S234" s="218">
        <v>0</v>
      </c>
      <c r="T234" s="219">
        <f t="shared" si="4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259</v>
      </c>
      <c r="AT234" s="169" t="s">
        <v>176</v>
      </c>
      <c r="AU234" s="169" t="s">
        <v>88</v>
      </c>
      <c r="AY234" s="18" t="s">
        <v>173</v>
      </c>
      <c r="BE234" s="170">
        <f t="shared" si="44"/>
        <v>0</v>
      </c>
      <c r="BF234" s="170">
        <f t="shared" si="45"/>
        <v>0</v>
      </c>
      <c r="BG234" s="170">
        <f t="shared" si="46"/>
        <v>0</v>
      </c>
      <c r="BH234" s="170">
        <f t="shared" si="47"/>
        <v>0</v>
      </c>
      <c r="BI234" s="170">
        <f t="shared" si="48"/>
        <v>0</v>
      </c>
      <c r="BJ234" s="18" t="s">
        <v>88</v>
      </c>
      <c r="BK234" s="170">
        <f t="shared" si="49"/>
        <v>0</v>
      </c>
      <c r="BL234" s="18" t="s">
        <v>259</v>
      </c>
      <c r="BM234" s="169" t="s">
        <v>4141</v>
      </c>
    </row>
    <row r="235" spans="1:65" s="2" customFormat="1" ht="6.95" customHeight="1">
      <c r="A235" s="33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34"/>
      <c r="M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</row>
  </sheetData>
  <autoFilter ref="C124:K23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133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4142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ROUND(J130,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ROUND((SUM(BE130:BE185)),  2)</f>
        <v>0</v>
      </c>
      <c r="G35" s="109"/>
      <c r="H35" s="109"/>
      <c r="I35" s="110">
        <v>0.2</v>
      </c>
      <c r="J35" s="108">
        <f>ROUND(((SUM(BE130:BE185))*I35),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ROUND((SUM(BF130:BF185)),  2)</f>
        <v>0</v>
      </c>
      <c r="G36" s="109"/>
      <c r="H36" s="109"/>
      <c r="I36" s="110">
        <v>0.2</v>
      </c>
      <c r="J36" s="108">
        <f>ROUND(((SUM(BF130:BF185))*I36),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ROUND((SUM(BG130:BG185)),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ROUND((SUM(BH130:BH185)),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ROUND((SUM(BI130:BI185)),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SO01.07 - SO01.07  Rekonštrukcia priestorov na ul. J.M.Hurbana 6 - Akustika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J130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586</v>
      </c>
      <c r="E99" s="126"/>
      <c r="F99" s="126"/>
      <c r="G99" s="126"/>
      <c r="H99" s="126"/>
      <c r="I99" s="126"/>
      <c r="J99" s="127">
        <f>J131</f>
        <v>0</v>
      </c>
      <c r="L99" s="124"/>
    </row>
    <row r="100" spans="1:47" s="10" customFormat="1" ht="19.899999999999999" customHeight="1">
      <c r="B100" s="128"/>
      <c r="D100" s="129" t="s">
        <v>4143</v>
      </c>
      <c r="E100" s="130"/>
      <c r="F100" s="130"/>
      <c r="G100" s="130"/>
      <c r="H100" s="130"/>
      <c r="I100" s="130"/>
      <c r="J100" s="131">
        <f>J132</f>
        <v>0</v>
      </c>
      <c r="L100" s="128"/>
    </row>
    <row r="101" spans="1:47" s="10" customFormat="1" ht="19.899999999999999" customHeight="1">
      <c r="B101" s="128"/>
      <c r="D101" s="129" t="s">
        <v>4144</v>
      </c>
      <c r="E101" s="130"/>
      <c r="F101" s="130"/>
      <c r="G101" s="130"/>
      <c r="H101" s="130"/>
      <c r="I101" s="130"/>
      <c r="J101" s="131">
        <f>J139</f>
        <v>0</v>
      </c>
      <c r="L101" s="128"/>
    </row>
    <row r="102" spans="1:47" s="10" customFormat="1" ht="19.899999999999999" customHeight="1">
      <c r="B102" s="128"/>
      <c r="D102" s="129" t="s">
        <v>4145</v>
      </c>
      <c r="E102" s="130"/>
      <c r="F102" s="130"/>
      <c r="G102" s="130"/>
      <c r="H102" s="130"/>
      <c r="I102" s="130"/>
      <c r="J102" s="131">
        <f>J144</f>
        <v>0</v>
      </c>
      <c r="L102" s="128"/>
    </row>
    <row r="103" spans="1:47" s="10" customFormat="1" ht="19.899999999999999" customHeight="1">
      <c r="B103" s="128"/>
      <c r="D103" s="129" t="s">
        <v>4146</v>
      </c>
      <c r="E103" s="130"/>
      <c r="F103" s="130"/>
      <c r="G103" s="130"/>
      <c r="H103" s="130"/>
      <c r="I103" s="130"/>
      <c r="J103" s="131">
        <f>J151</f>
        <v>0</v>
      </c>
      <c r="L103" s="128"/>
    </row>
    <row r="104" spans="1:47" s="10" customFormat="1" ht="19.899999999999999" customHeight="1">
      <c r="B104" s="128"/>
      <c r="D104" s="129" t="s">
        <v>4147</v>
      </c>
      <c r="E104" s="130"/>
      <c r="F104" s="130"/>
      <c r="G104" s="130"/>
      <c r="H104" s="130"/>
      <c r="I104" s="130"/>
      <c r="J104" s="131">
        <f>J160</f>
        <v>0</v>
      </c>
      <c r="L104" s="128"/>
    </row>
    <row r="105" spans="1:47" s="10" customFormat="1" ht="19.899999999999999" customHeight="1">
      <c r="B105" s="128"/>
      <c r="D105" s="129" t="s">
        <v>4148</v>
      </c>
      <c r="E105" s="130"/>
      <c r="F105" s="130"/>
      <c r="G105" s="130"/>
      <c r="H105" s="130"/>
      <c r="I105" s="130"/>
      <c r="J105" s="131">
        <f>J167</f>
        <v>0</v>
      </c>
      <c r="L105" s="128"/>
    </row>
    <row r="106" spans="1:47" s="10" customFormat="1" ht="19.899999999999999" customHeight="1">
      <c r="B106" s="128"/>
      <c r="D106" s="129" t="s">
        <v>4149</v>
      </c>
      <c r="E106" s="130"/>
      <c r="F106" s="130"/>
      <c r="G106" s="130"/>
      <c r="H106" s="130"/>
      <c r="I106" s="130"/>
      <c r="J106" s="131">
        <f>J172</f>
        <v>0</v>
      </c>
      <c r="L106" s="128"/>
    </row>
    <row r="107" spans="1:47" s="10" customFormat="1" ht="19.899999999999999" customHeight="1">
      <c r="B107" s="128"/>
      <c r="D107" s="129" t="s">
        <v>589</v>
      </c>
      <c r="E107" s="130"/>
      <c r="F107" s="130"/>
      <c r="G107" s="130"/>
      <c r="H107" s="130"/>
      <c r="I107" s="130"/>
      <c r="J107" s="131">
        <f>J179</f>
        <v>0</v>
      </c>
      <c r="L107" s="128"/>
    </row>
    <row r="108" spans="1:47" s="10" customFormat="1" ht="19.899999999999999" customHeight="1">
      <c r="B108" s="128"/>
      <c r="D108" s="129" t="s">
        <v>590</v>
      </c>
      <c r="E108" s="130"/>
      <c r="F108" s="130"/>
      <c r="G108" s="130"/>
      <c r="H108" s="130"/>
      <c r="I108" s="130"/>
      <c r="J108" s="131">
        <f>J181</f>
        <v>0</v>
      </c>
      <c r="L108" s="128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159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25" customHeight="1">
      <c r="A118" s="33"/>
      <c r="B118" s="34"/>
      <c r="C118" s="33"/>
      <c r="D118" s="33"/>
      <c r="E118" s="272" t="str">
        <f>E7</f>
        <v>Rekonštrukcia - Kreatívne centrum RTVS Banská Bystrica - zmena č.1</v>
      </c>
      <c r="F118" s="273"/>
      <c r="G118" s="273"/>
      <c r="H118" s="27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138</v>
      </c>
      <c r="L119" s="21"/>
    </row>
    <row r="120" spans="1:31" s="2" customFormat="1" ht="23.25" customHeight="1">
      <c r="A120" s="33"/>
      <c r="B120" s="34"/>
      <c r="C120" s="33"/>
      <c r="D120" s="33"/>
      <c r="E120" s="272" t="s">
        <v>657</v>
      </c>
      <c r="F120" s="274"/>
      <c r="G120" s="274"/>
      <c r="H120" s="274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140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30" customHeight="1">
      <c r="A122" s="33"/>
      <c r="B122" s="34"/>
      <c r="C122" s="33"/>
      <c r="D122" s="33"/>
      <c r="E122" s="231" t="str">
        <f>E11</f>
        <v>SO01.07 - SO01.07  Rekonštrukcia priestorov na ul. J.M.Hurbana 6 - Akustika - zmena č.1</v>
      </c>
      <c r="F122" s="274"/>
      <c r="G122" s="274"/>
      <c r="H122" s="274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F14</f>
        <v>Banská Bystrica</v>
      </c>
      <c r="G124" s="33"/>
      <c r="H124" s="33"/>
      <c r="I124" s="28" t="s">
        <v>21</v>
      </c>
      <c r="J124" s="59" t="str">
        <f>IF(J14="","",J14)</f>
        <v>25. 5. 2021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.7" customHeight="1">
      <c r="A126" s="33"/>
      <c r="B126" s="34"/>
      <c r="C126" s="28" t="s">
        <v>23</v>
      </c>
      <c r="D126" s="33"/>
      <c r="E126" s="33"/>
      <c r="F126" s="26" t="str">
        <f>E17</f>
        <v>RTVS Mlynská dolina, 845 45 Bratislava</v>
      </c>
      <c r="G126" s="33"/>
      <c r="H126" s="33"/>
      <c r="I126" s="28" t="s">
        <v>29</v>
      </c>
      <c r="J126" s="31" t="str">
        <f>E23</f>
        <v>akad. arch. Jaroslava Kubániová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27</v>
      </c>
      <c r="D127" s="33"/>
      <c r="E127" s="33"/>
      <c r="F127" s="26" t="str">
        <f>IF(E20="","",E20)</f>
        <v>Vyplň údaj</v>
      </c>
      <c r="G127" s="33"/>
      <c r="H127" s="33"/>
      <c r="I127" s="28" t="s">
        <v>32</v>
      </c>
      <c r="J127" s="31" t="str">
        <f>E26</f>
        <v>Ing.Jedlička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160</v>
      </c>
      <c r="D129" s="135" t="s">
        <v>60</v>
      </c>
      <c r="E129" s="135" t="s">
        <v>56</v>
      </c>
      <c r="F129" s="135" t="s">
        <v>57</v>
      </c>
      <c r="G129" s="135" t="s">
        <v>161</v>
      </c>
      <c r="H129" s="135" t="s">
        <v>162</v>
      </c>
      <c r="I129" s="135" t="s">
        <v>163</v>
      </c>
      <c r="J129" s="136" t="s">
        <v>144</v>
      </c>
      <c r="K129" s="137" t="s">
        <v>164</v>
      </c>
      <c r="L129" s="138"/>
      <c r="M129" s="66" t="s">
        <v>1</v>
      </c>
      <c r="N129" s="67" t="s">
        <v>39</v>
      </c>
      <c r="O129" s="67" t="s">
        <v>165</v>
      </c>
      <c r="P129" s="67" t="s">
        <v>166</v>
      </c>
      <c r="Q129" s="67" t="s">
        <v>167</v>
      </c>
      <c r="R129" s="67" t="s">
        <v>168</v>
      </c>
      <c r="S129" s="67" t="s">
        <v>169</v>
      </c>
      <c r="T129" s="68" t="s">
        <v>170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" customHeight="1">
      <c r="A130" s="33"/>
      <c r="B130" s="34"/>
      <c r="C130" s="73" t="s">
        <v>145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</f>
        <v>0</v>
      </c>
      <c r="Q130" s="70"/>
      <c r="R130" s="140">
        <f>R131</f>
        <v>0.88800000000000001</v>
      </c>
      <c r="S130" s="70"/>
      <c r="T130" s="141">
        <f>T131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74</v>
      </c>
      <c r="AU130" s="18" t="s">
        <v>146</v>
      </c>
      <c r="BK130" s="142">
        <f>BK131</f>
        <v>0</v>
      </c>
    </row>
    <row r="131" spans="1:65" s="12" customFormat="1" ht="25.9" customHeight="1">
      <c r="B131" s="143"/>
      <c r="D131" s="144" t="s">
        <v>74</v>
      </c>
      <c r="E131" s="145" t="s">
        <v>591</v>
      </c>
      <c r="F131" s="145" t="s">
        <v>592</v>
      </c>
      <c r="I131" s="146"/>
      <c r="J131" s="147">
        <f>BK131</f>
        <v>0</v>
      </c>
      <c r="L131" s="143"/>
      <c r="M131" s="148"/>
      <c r="N131" s="149"/>
      <c r="O131" s="149"/>
      <c r="P131" s="150">
        <f>P132+P139+P144+P151+P160+P167+P172+P179+P181</f>
        <v>0</v>
      </c>
      <c r="Q131" s="149"/>
      <c r="R131" s="150">
        <f>R132+R139+R144+R151+R160+R167+R172+R179+R181</f>
        <v>0.88800000000000001</v>
      </c>
      <c r="S131" s="149"/>
      <c r="T131" s="151">
        <f>T132+T139+T144+T151+T160+T167+T172+T179+T181</f>
        <v>0</v>
      </c>
      <c r="AR131" s="144" t="s">
        <v>180</v>
      </c>
      <c r="AT131" s="152" t="s">
        <v>74</v>
      </c>
      <c r="AU131" s="152" t="s">
        <v>75</v>
      </c>
      <c r="AY131" s="144" t="s">
        <v>173</v>
      </c>
      <c r="BK131" s="153">
        <f>BK132+BK139+BK144+BK151+BK160+BK167+BK172+BK179+BK181</f>
        <v>0</v>
      </c>
    </row>
    <row r="132" spans="1:65" s="12" customFormat="1" ht="22.9" customHeight="1">
      <c r="B132" s="143"/>
      <c r="D132" s="144" t="s">
        <v>74</v>
      </c>
      <c r="E132" s="154" t="s">
        <v>4150</v>
      </c>
      <c r="F132" s="154" t="s">
        <v>4151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SUM(P133:P138)</f>
        <v>0</v>
      </c>
      <c r="Q132" s="149"/>
      <c r="R132" s="150">
        <f>SUM(R133:R138)</f>
        <v>1.9E-2</v>
      </c>
      <c r="S132" s="149"/>
      <c r="T132" s="151">
        <f>SUM(T133:T138)</f>
        <v>0</v>
      </c>
      <c r="AR132" s="144" t="s">
        <v>180</v>
      </c>
      <c r="AT132" s="152" t="s">
        <v>74</v>
      </c>
      <c r="AU132" s="152" t="s">
        <v>82</v>
      </c>
      <c r="AY132" s="144" t="s">
        <v>173</v>
      </c>
      <c r="BK132" s="153">
        <f>SUM(BK133:BK138)</f>
        <v>0</v>
      </c>
    </row>
    <row r="133" spans="1:65" s="2" customFormat="1" ht="16.5" customHeight="1">
      <c r="A133" s="33"/>
      <c r="B133" s="156"/>
      <c r="C133" s="157" t="s">
        <v>82</v>
      </c>
      <c r="D133" s="157" t="s">
        <v>176</v>
      </c>
      <c r="E133" s="158" t="s">
        <v>595</v>
      </c>
      <c r="F133" s="159" t="s">
        <v>596</v>
      </c>
      <c r="G133" s="160" t="s">
        <v>179</v>
      </c>
      <c r="H133" s="161">
        <v>33</v>
      </c>
      <c r="I133" s="162"/>
      <c r="J133" s="163">
        <f t="shared" ref="J133:J138" si="0">ROUND(I133*H133,2)</f>
        <v>0</v>
      </c>
      <c r="K133" s="164"/>
      <c r="L133" s="34"/>
      <c r="M133" s="165" t="s">
        <v>1</v>
      </c>
      <c r="N133" s="166" t="s">
        <v>41</v>
      </c>
      <c r="O133" s="62"/>
      <c r="P133" s="167">
        <f t="shared" ref="P133:P138" si="1">O133*H133</f>
        <v>0</v>
      </c>
      <c r="Q133" s="167">
        <v>0</v>
      </c>
      <c r="R133" s="167">
        <f t="shared" ref="R133:R138" si="2">Q133*H133</f>
        <v>0</v>
      </c>
      <c r="S133" s="167">
        <v>0</v>
      </c>
      <c r="T133" s="168">
        <f t="shared" ref="T133:T138" si="3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4152</v>
      </c>
      <c r="AT133" s="169" t="s">
        <v>176</v>
      </c>
      <c r="AU133" s="169" t="s">
        <v>88</v>
      </c>
      <c r="AY133" s="18" t="s">
        <v>173</v>
      </c>
      <c r="BE133" s="170">
        <f t="shared" ref="BE133:BE138" si="4">IF(N133="základná",J133,0)</f>
        <v>0</v>
      </c>
      <c r="BF133" s="170">
        <f t="shared" ref="BF133:BF138" si="5">IF(N133="znížená",J133,0)</f>
        <v>0</v>
      </c>
      <c r="BG133" s="170">
        <f t="shared" ref="BG133:BG138" si="6">IF(N133="zákl. prenesená",J133,0)</f>
        <v>0</v>
      </c>
      <c r="BH133" s="170">
        <f t="shared" ref="BH133:BH138" si="7">IF(N133="zníž. prenesená",J133,0)</f>
        <v>0</v>
      </c>
      <c r="BI133" s="170">
        <f t="shared" ref="BI133:BI138" si="8">IF(N133="nulová",J133,0)</f>
        <v>0</v>
      </c>
      <c r="BJ133" s="18" t="s">
        <v>88</v>
      </c>
      <c r="BK133" s="170">
        <f t="shared" ref="BK133:BK138" si="9">ROUND(I133*H133,2)</f>
        <v>0</v>
      </c>
      <c r="BL133" s="18" t="s">
        <v>4152</v>
      </c>
      <c r="BM133" s="169" t="s">
        <v>4153</v>
      </c>
    </row>
    <row r="134" spans="1:65" s="2" customFormat="1" ht="55.5" customHeight="1">
      <c r="A134" s="33"/>
      <c r="B134" s="156"/>
      <c r="C134" s="195" t="s">
        <v>88</v>
      </c>
      <c r="D134" s="195" t="s">
        <v>186</v>
      </c>
      <c r="E134" s="196" t="s">
        <v>4154</v>
      </c>
      <c r="F134" s="197" t="s">
        <v>4155</v>
      </c>
      <c r="G134" s="198" t="s">
        <v>179</v>
      </c>
      <c r="H134" s="199">
        <v>33</v>
      </c>
      <c r="I134" s="200"/>
      <c r="J134" s="201">
        <f t="shared" si="0"/>
        <v>0</v>
      </c>
      <c r="K134" s="202"/>
      <c r="L134" s="203"/>
      <c r="M134" s="204" t="s">
        <v>1</v>
      </c>
      <c r="N134" s="205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189</v>
      </c>
      <c r="AT134" s="169" t="s">
        <v>186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180</v>
      </c>
      <c r="BM134" s="169" t="s">
        <v>4156</v>
      </c>
    </row>
    <row r="135" spans="1:65" s="2" customFormat="1" ht="16.5" customHeight="1">
      <c r="A135" s="33"/>
      <c r="B135" s="156"/>
      <c r="C135" s="157" t="s">
        <v>174</v>
      </c>
      <c r="D135" s="157" t="s">
        <v>176</v>
      </c>
      <c r="E135" s="158" t="s">
        <v>624</v>
      </c>
      <c r="F135" s="159" t="s">
        <v>625</v>
      </c>
      <c r="G135" s="160" t="s">
        <v>179</v>
      </c>
      <c r="H135" s="161">
        <v>4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180</v>
      </c>
      <c r="AT135" s="169" t="s">
        <v>176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180</v>
      </c>
      <c r="BM135" s="169" t="s">
        <v>4157</v>
      </c>
    </row>
    <row r="136" spans="1:65" s="2" customFormat="1" ht="44.25" customHeight="1">
      <c r="A136" s="33"/>
      <c r="B136" s="156"/>
      <c r="C136" s="195" t="s">
        <v>180</v>
      </c>
      <c r="D136" s="195" t="s">
        <v>186</v>
      </c>
      <c r="E136" s="196" t="s">
        <v>627</v>
      </c>
      <c r="F136" s="197" t="s">
        <v>628</v>
      </c>
      <c r="G136" s="198" t="s">
        <v>179</v>
      </c>
      <c r="H136" s="199">
        <v>4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1E-3</v>
      </c>
      <c r="R136" s="167">
        <f t="shared" si="2"/>
        <v>4.0000000000000001E-3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189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180</v>
      </c>
      <c r="BM136" s="169" t="s">
        <v>4158</v>
      </c>
    </row>
    <row r="137" spans="1:65" s="2" customFormat="1" ht="24.2" customHeight="1">
      <c r="A137" s="33"/>
      <c r="B137" s="156"/>
      <c r="C137" s="157" t="s">
        <v>203</v>
      </c>
      <c r="D137" s="157" t="s">
        <v>176</v>
      </c>
      <c r="E137" s="158" t="s">
        <v>601</v>
      </c>
      <c r="F137" s="159" t="s">
        <v>602</v>
      </c>
      <c r="G137" s="160" t="s">
        <v>179</v>
      </c>
      <c r="H137" s="161">
        <v>15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180</v>
      </c>
      <c r="AT137" s="169" t="s">
        <v>176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180</v>
      </c>
      <c r="BM137" s="169" t="s">
        <v>4159</v>
      </c>
    </row>
    <row r="138" spans="1:65" s="2" customFormat="1" ht="37.9" customHeight="1">
      <c r="A138" s="33"/>
      <c r="B138" s="156"/>
      <c r="C138" s="195" t="s">
        <v>208</v>
      </c>
      <c r="D138" s="195" t="s">
        <v>186</v>
      </c>
      <c r="E138" s="196" t="s">
        <v>604</v>
      </c>
      <c r="F138" s="197" t="s">
        <v>605</v>
      </c>
      <c r="G138" s="198" t="s">
        <v>179</v>
      </c>
      <c r="H138" s="199">
        <v>15</v>
      </c>
      <c r="I138" s="200"/>
      <c r="J138" s="201">
        <f t="shared" si="0"/>
        <v>0</v>
      </c>
      <c r="K138" s="202"/>
      <c r="L138" s="203"/>
      <c r="M138" s="204" t="s">
        <v>1</v>
      </c>
      <c r="N138" s="205" t="s">
        <v>41</v>
      </c>
      <c r="O138" s="62"/>
      <c r="P138" s="167">
        <f t="shared" si="1"/>
        <v>0</v>
      </c>
      <c r="Q138" s="167">
        <v>1E-3</v>
      </c>
      <c r="R138" s="167">
        <f t="shared" si="2"/>
        <v>1.4999999999999999E-2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189</v>
      </c>
      <c r="AT138" s="169" t="s">
        <v>186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180</v>
      </c>
      <c r="BM138" s="169" t="s">
        <v>4160</v>
      </c>
    </row>
    <row r="139" spans="1:65" s="12" customFormat="1" ht="22.9" customHeight="1">
      <c r="B139" s="143"/>
      <c r="D139" s="144" t="s">
        <v>74</v>
      </c>
      <c r="E139" s="154" t="s">
        <v>4161</v>
      </c>
      <c r="F139" s="154" t="s">
        <v>4162</v>
      </c>
      <c r="I139" s="146"/>
      <c r="J139" s="155">
        <f>BK139</f>
        <v>0</v>
      </c>
      <c r="L139" s="143"/>
      <c r="M139" s="148"/>
      <c r="N139" s="149"/>
      <c r="O139" s="149"/>
      <c r="P139" s="150">
        <f>SUM(P140:P143)</f>
        <v>0</v>
      </c>
      <c r="Q139" s="149"/>
      <c r="R139" s="150">
        <f>SUM(R140:R143)</f>
        <v>0.17100000000000001</v>
      </c>
      <c r="S139" s="149"/>
      <c r="T139" s="151">
        <f>SUM(T140:T143)</f>
        <v>0</v>
      </c>
      <c r="AR139" s="144" t="s">
        <v>180</v>
      </c>
      <c r="AT139" s="152" t="s">
        <v>74</v>
      </c>
      <c r="AU139" s="152" t="s">
        <v>82</v>
      </c>
      <c r="AY139" s="144" t="s">
        <v>173</v>
      </c>
      <c r="BK139" s="153">
        <f>SUM(BK140:BK143)</f>
        <v>0</v>
      </c>
    </row>
    <row r="140" spans="1:65" s="2" customFormat="1" ht="16.5" customHeight="1">
      <c r="A140" s="33"/>
      <c r="B140" s="156"/>
      <c r="C140" s="157" t="s">
        <v>213</v>
      </c>
      <c r="D140" s="157" t="s">
        <v>176</v>
      </c>
      <c r="E140" s="158" t="s">
        <v>595</v>
      </c>
      <c r="F140" s="159" t="s">
        <v>596</v>
      </c>
      <c r="G140" s="160" t="s">
        <v>179</v>
      </c>
      <c r="H140" s="161">
        <v>114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41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4152</v>
      </c>
      <c r="AT140" s="169" t="s">
        <v>176</v>
      </c>
      <c r="AU140" s="169" t="s">
        <v>88</v>
      </c>
      <c r="AY140" s="18" t="s">
        <v>173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88</v>
      </c>
      <c r="BK140" s="170">
        <f>ROUND(I140*H140,2)</f>
        <v>0</v>
      </c>
      <c r="BL140" s="18" t="s">
        <v>4152</v>
      </c>
      <c r="BM140" s="169" t="s">
        <v>4163</v>
      </c>
    </row>
    <row r="141" spans="1:65" s="2" customFormat="1" ht="49.15" customHeight="1">
      <c r="A141" s="33"/>
      <c r="B141" s="156"/>
      <c r="C141" s="195" t="s">
        <v>189</v>
      </c>
      <c r="D141" s="195" t="s">
        <v>186</v>
      </c>
      <c r="E141" s="196" t="s">
        <v>622</v>
      </c>
      <c r="F141" s="197" t="s">
        <v>599</v>
      </c>
      <c r="G141" s="198" t="s">
        <v>179</v>
      </c>
      <c r="H141" s="199">
        <v>114</v>
      </c>
      <c r="I141" s="200"/>
      <c r="J141" s="201">
        <f>ROUND(I141*H141,2)</f>
        <v>0</v>
      </c>
      <c r="K141" s="202"/>
      <c r="L141" s="203"/>
      <c r="M141" s="204" t="s">
        <v>1</v>
      </c>
      <c r="N141" s="205" t="s">
        <v>41</v>
      </c>
      <c r="O141" s="62"/>
      <c r="P141" s="167">
        <f>O141*H141</f>
        <v>0</v>
      </c>
      <c r="Q141" s="167">
        <v>1E-3</v>
      </c>
      <c r="R141" s="167">
        <f>Q141*H141</f>
        <v>0.114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4152</v>
      </c>
      <c r="AT141" s="169" t="s">
        <v>186</v>
      </c>
      <c r="AU141" s="169" t="s">
        <v>88</v>
      </c>
      <c r="AY141" s="18" t="s">
        <v>173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88</v>
      </c>
      <c r="BK141" s="170">
        <f>ROUND(I141*H141,2)</f>
        <v>0</v>
      </c>
      <c r="BL141" s="18" t="s">
        <v>4152</v>
      </c>
      <c r="BM141" s="169" t="s">
        <v>4164</v>
      </c>
    </row>
    <row r="142" spans="1:65" s="2" customFormat="1" ht="24.2" customHeight="1">
      <c r="A142" s="33"/>
      <c r="B142" s="156"/>
      <c r="C142" s="157" t="s">
        <v>192</v>
      </c>
      <c r="D142" s="157" t="s">
        <v>176</v>
      </c>
      <c r="E142" s="158" t="s">
        <v>601</v>
      </c>
      <c r="F142" s="159" t="s">
        <v>602</v>
      </c>
      <c r="G142" s="160" t="s">
        <v>179</v>
      </c>
      <c r="H142" s="161">
        <v>57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41</v>
      </c>
      <c r="O142" s="62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4152</v>
      </c>
      <c r="AT142" s="169" t="s">
        <v>176</v>
      </c>
      <c r="AU142" s="169" t="s">
        <v>88</v>
      </c>
      <c r="AY142" s="18" t="s">
        <v>173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88</v>
      </c>
      <c r="BK142" s="170">
        <f>ROUND(I142*H142,2)</f>
        <v>0</v>
      </c>
      <c r="BL142" s="18" t="s">
        <v>4152</v>
      </c>
      <c r="BM142" s="169" t="s">
        <v>4165</v>
      </c>
    </row>
    <row r="143" spans="1:65" s="2" customFormat="1" ht="37.9" customHeight="1">
      <c r="A143" s="33"/>
      <c r="B143" s="156"/>
      <c r="C143" s="195" t="s">
        <v>229</v>
      </c>
      <c r="D143" s="195" t="s">
        <v>186</v>
      </c>
      <c r="E143" s="196" t="s">
        <v>604</v>
      </c>
      <c r="F143" s="197" t="s">
        <v>605</v>
      </c>
      <c r="G143" s="198" t="s">
        <v>179</v>
      </c>
      <c r="H143" s="199">
        <v>57</v>
      </c>
      <c r="I143" s="200"/>
      <c r="J143" s="201">
        <f>ROUND(I143*H143,2)</f>
        <v>0</v>
      </c>
      <c r="K143" s="202"/>
      <c r="L143" s="203"/>
      <c r="M143" s="204" t="s">
        <v>1</v>
      </c>
      <c r="N143" s="205" t="s">
        <v>41</v>
      </c>
      <c r="O143" s="62"/>
      <c r="P143" s="167">
        <f>O143*H143</f>
        <v>0</v>
      </c>
      <c r="Q143" s="167">
        <v>1E-3</v>
      </c>
      <c r="R143" s="167">
        <f>Q143*H143</f>
        <v>5.7000000000000002E-2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4152</v>
      </c>
      <c r="AT143" s="169" t="s">
        <v>186</v>
      </c>
      <c r="AU143" s="169" t="s">
        <v>88</v>
      </c>
      <c r="AY143" s="18" t="s">
        <v>173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88</v>
      </c>
      <c r="BK143" s="170">
        <f>ROUND(I143*H143,2)</f>
        <v>0</v>
      </c>
      <c r="BL143" s="18" t="s">
        <v>4152</v>
      </c>
      <c r="BM143" s="169" t="s">
        <v>4166</v>
      </c>
    </row>
    <row r="144" spans="1:65" s="12" customFormat="1" ht="22.9" customHeight="1">
      <c r="B144" s="143"/>
      <c r="D144" s="144" t="s">
        <v>74</v>
      </c>
      <c r="E144" s="154" t="s">
        <v>4167</v>
      </c>
      <c r="F144" s="154" t="s">
        <v>4168</v>
      </c>
      <c r="I144" s="146"/>
      <c r="J144" s="155">
        <f>BK144</f>
        <v>0</v>
      </c>
      <c r="L144" s="143"/>
      <c r="M144" s="148"/>
      <c r="N144" s="149"/>
      <c r="O144" s="149"/>
      <c r="P144" s="150">
        <f>SUM(P145:P150)</f>
        <v>0</v>
      </c>
      <c r="Q144" s="149"/>
      <c r="R144" s="150">
        <f>SUM(R145:R150)</f>
        <v>0.13500000000000001</v>
      </c>
      <c r="S144" s="149"/>
      <c r="T144" s="151">
        <f>SUM(T145:T150)</f>
        <v>0</v>
      </c>
      <c r="AR144" s="144" t="s">
        <v>180</v>
      </c>
      <c r="AT144" s="152" t="s">
        <v>74</v>
      </c>
      <c r="AU144" s="152" t="s">
        <v>82</v>
      </c>
      <c r="AY144" s="144" t="s">
        <v>173</v>
      </c>
      <c r="BK144" s="153">
        <f>SUM(BK145:BK150)</f>
        <v>0</v>
      </c>
    </row>
    <row r="145" spans="1:65" s="2" customFormat="1" ht="16.5" customHeight="1">
      <c r="A145" s="33"/>
      <c r="B145" s="156"/>
      <c r="C145" s="157" t="s">
        <v>237</v>
      </c>
      <c r="D145" s="157" t="s">
        <v>176</v>
      </c>
      <c r="E145" s="158" t="s">
        <v>595</v>
      </c>
      <c r="F145" s="159" t="s">
        <v>596</v>
      </c>
      <c r="G145" s="160" t="s">
        <v>179</v>
      </c>
      <c r="H145" s="161">
        <v>82</v>
      </c>
      <c r="I145" s="162"/>
      <c r="J145" s="163">
        <f t="shared" ref="J145:J150" si="10">ROUND(I145*H145,2)</f>
        <v>0</v>
      </c>
      <c r="K145" s="164"/>
      <c r="L145" s="34"/>
      <c r="M145" s="165" t="s">
        <v>1</v>
      </c>
      <c r="N145" s="166" t="s">
        <v>41</v>
      </c>
      <c r="O145" s="62"/>
      <c r="P145" s="167">
        <f t="shared" ref="P145:P150" si="11">O145*H145</f>
        <v>0</v>
      </c>
      <c r="Q145" s="167">
        <v>0</v>
      </c>
      <c r="R145" s="167">
        <f t="shared" ref="R145:R150" si="12">Q145*H145</f>
        <v>0</v>
      </c>
      <c r="S145" s="167">
        <v>0</v>
      </c>
      <c r="T145" s="168">
        <f t="shared" ref="T145:T150" si="1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180</v>
      </c>
      <c r="AT145" s="169" t="s">
        <v>176</v>
      </c>
      <c r="AU145" s="169" t="s">
        <v>88</v>
      </c>
      <c r="AY145" s="18" t="s">
        <v>173</v>
      </c>
      <c r="BE145" s="170">
        <f t="shared" ref="BE145:BE150" si="14">IF(N145="základná",J145,0)</f>
        <v>0</v>
      </c>
      <c r="BF145" s="170">
        <f t="shared" ref="BF145:BF150" si="15">IF(N145="znížená",J145,0)</f>
        <v>0</v>
      </c>
      <c r="BG145" s="170">
        <f t="shared" ref="BG145:BG150" si="16">IF(N145="zákl. prenesená",J145,0)</f>
        <v>0</v>
      </c>
      <c r="BH145" s="170">
        <f t="shared" ref="BH145:BH150" si="17">IF(N145="zníž. prenesená",J145,0)</f>
        <v>0</v>
      </c>
      <c r="BI145" s="170">
        <f t="shared" ref="BI145:BI150" si="18">IF(N145="nulová",J145,0)</f>
        <v>0</v>
      </c>
      <c r="BJ145" s="18" t="s">
        <v>88</v>
      </c>
      <c r="BK145" s="170">
        <f t="shared" ref="BK145:BK150" si="19">ROUND(I145*H145,2)</f>
        <v>0</v>
      </c>
      <c r="BL145" s="18" t="s">
        <v>180</v>
      </c>
      <c r="BM145" s="169" t="s">
        <v>4169</v>
      </c>
    </row>
    <row r="146" spans="1:65" s="2" customFormat="1" ht="55.5" customHeight="1">
      <c r="A146" s="33"/>
      <c r="B146" s="156"/>
      <c r="C146" s="195" t="s">
        <v>241</v>
      </c>
      <c r="D146" s="195" t="s">
        <v>186</v>
      </c>
      <c r="E146" s="196" t="s">
        <v>4154</v>
      </c>
      <c r="F146" s="197" t="s">
        <v>4155</v>
      </c>
      <c r="G146" s="198" t="s">
        <v>179</v>
      </c>
      <c r="H146" s="199">
        <v>82</v>
      </c>
      <c r="I146" s="200"/>
      <c r="J146" s="201">
        <f t="shared" si="10"/>
        <v>0</v>
      </c>
      <c r="K146" s="202"/>
      <c r="L146" s="203"/>
      <c r="M146" s="204" t="s">
        <v>1</v>
      </c>
      <c r="N146" s="205" t="s">
        <v>41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189</v>
      </c>
      <c r="AT146" s="169" t="s">
        <v>186</v>
      </c>
      <c r="AU146" s="169" t="s">
        <v>88</v>
      </c>
      <c r="AY146" s="18" t="s">
        <v>173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88</v>
      </c>
      <c r="BK146" s="170">
        <f t="shared" si="19"/>
        <v>0</v>
      </c>
      <c r="BL146" s="18" t="s">
        <v>180</v>
      </c>
      <c r="BM146" s="169" t="s">
        <v>4170</v>
      </c>
    </row>
    <row r="147" spans="1:65" s="2" customFormat="1" ht="24.2" customHeight="1">
      <c r="A147" s="33"/>
      <c r="B147" s="156"/>
      <c r="C147" s="157" t="s">
        <v>245</v>
      </c>
      <c r="D147" s="157" t="s">
        <v>176</v>
      </c>
      <c r="E147" s="158" t="s">
        <v>601</v>
      </c>
      <c r="F147" s="159" t="s">
        <v>602</v>
      </c>
      <c r="G147" s="160" t="s">
        <v>179</v>
      </c>
      <c r="H147" s="161">
        <v>46</v>
      </c>
      <c r="I147" s="162"/>
      <c r="J147" s="163">
        <f t="shared" si="10"/>
        <v>0</v>
      </c>
      <c r="K147" s="164"/>
      <c r="L147" s="34"/>
      <c r="M147" s="165" t="s">
        <v>1</v>
      </c>
      <c r="N147" s="166" t="s">
        <v>41</v>
      </c>
      <c r="O147" s="62"/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180</v>
      </c>
      <c r="AT147" s="169" t="s">
        <v>176</v>
      </c>
      <c r="AU147" s="169" t="s">
        <v>88</v>
      </c>
      <c r="AY147" s="18" t="s">
        <v>173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88</v>
      </c>
      <c r="BK147" s="170">
        <f t="shared" si="19"/>
        <v>0</v>
      </c>
      <c r="BL147" s="18" t="s">
        <v>180</v>
      </c>
      <c r="BM147" s="169" t="s">
        <v>4171</v>
      </c>
    </row>
    <row r="148" spans="1:65" s="2" customFormat="1" ht="37.9" customHeight="1">
      <c r="A148" s="33"/>
      <c r="B148" s="156"/>
      <c r="C148" s="195" t="s">
        <v>250</v>
      </c>
      <c r="D148" s="195" t="s">
        <v>186</v>
      </c>
      <c r="E148" s="196" t="s">
        <v>604</v>
      </c>
      <c r="F148" s="197" t="s">
        <v>605</v>
      </c>
      <c r="G148" s="198" t="s">
        <v>179</v>
      </c>
      <c r="H148" s="199">
        <v>46</v>
      </c>
      <c r="I148" s="200"/>
      <c r="J148" s="201">
        <f t="shared" si="10"/>
        <v>0</v>
      </c>
      <c r="K148" s="202"/>
      <c r="L148" s="203"/>
      <c r="M148" s="204" t="s">
        <v>1</v>
      </c>
      <c r="N148" s="205" t="s">
        <v>41</v>
      </c>
      <c r="O148" s="62"/>
      <c r="P148" s="167">
        <f t="shared" si="11"/>
        <v>0</v>
      </c>
      <c r="Q148" s="167">
        <v>1E-3</v>
      </c>
      <c r="R148" s="167">
        <f t="shared" si="12"/>
        <v>4.5999999999999999E-2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189</v>
      </c>
      <c r="AT148" s="169" t="s">
        <v>186</v>
      </c>
      <c r="AU148" s="169" t="s">
        <v>88</v>
      </c>
      <c r="AY148" s="18" t="s">
        <v>173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88</v>
      </c>
      <c r="BK148" s="170">
        <f t="shared" si="19"/>
        <v>0</v>
      </c>
      <c r="BL148" s="18" t="s">
        <v>180</v>
      </c>
      <c r="BM148" s="169" t="s">
        <v>4172</v>
      </c>
    </row>
    <row r="149" spans="1:65" s="2" customFormat="1" ht="21.75" customHeight="1">
      <c r="A149" s="33"/>
      <c r="B149" s="156"/>
      <c r="C149" s="157" t="s">
        <v>255</v>
      </c>
      <c r="D149" s="157" t="s">
        <v>176</v>
      </c>
      <c r="E149" s="158" t="s">
        <v>607</v>
      </c>
      <c r="F149" s="159" t="s">
        <v>608</v>
      </c>
      <c r="G149" s="160" t="s">
        <v>179</v>
      </c>
      <c r="H149" s="161">
        <v>89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41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180</v>
      </c>
      <c r="AT149" s="169" t="s">
        <v>176</v>
      </c>
      <c r="AU149" s="169" t="s">
        <v>88</v>
      </c>
      <c r="AY149" s="18" t="s">
        <v>173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88</v>
      </c>
      <c r="BK149" s="170">
        <f t="shared" si="19"/>
        <v>0</v>
      </c>
      <c r="BL149" s="18" t="s">
        <v>180</v>
      </c>
      <c r="BM149" s="169" t="s">
        <v>4173</v>
      </c>
    </row>
    <row r="150" spans="1:65" s="2" customFormat="1" ht="37.9" customHeight="1">
      <c r="A150" s="33"/>
      <c r="B150" s="156"/>
      <c r="C150" s="195" t="s">
        <v>259</v>
      </c>
      <c r="D150" s="195" t="s">
        <v>186</v>
      </c>
      <c r="E150" s="196" t="s">
        <v>4174</v>
      </c>
      <c r="F150" s="197" t="s">
        <v>611</v>
      </c>
      <c r="G150" s="198" t="s">
        <v>179</v>
      </c>
      <c r="H150" s="199">
        <v>89</v>
      </c>
      <c r="I150" s="200"/>
      <c r="J150" s="201">
        <f t="shared" si="10"/>
        <v>0</v>
      </c>
      <c r="K150" s="202"/>
      <c r="L150" s="203"/>
      <c r="M150" s="204" t="s">
        <v>1</v>
      </c>
      <c r="N150" s="205" t="s">
        <v>41</v>
      </c>
      <c r="O150" s="62"/>
      <c r="P150" s="167">
        <f t="shared" si="11"/>
        <v>0</v>
      </c>
      <c r="Q150" s="167">
        <v>1E-3</v>
      </c>
      <c r="R150" s="167">
        <f t="shared" si="12"/>
        <v>8.8999999999999996E-2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189</v>
      </c>
      <c r="AT150" s="169" t="s">
        <v>186</v>
      </c>
      <c r="AU150" s="169" t="s">
        <v>88</v>
      </c>
      <c r="AY150" s="18" t="s">
        <v>173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88</v>
      </c>
      <c r="BK150" s="170">
        <f t="shared" si="19"/>
        <v>0</v>
      </c>
      <c r="BL150" s="18" t="s">
        <v>180</v>
      </c>
      <c r="BM150" s="169" t="s">
        <v>4175</v>
      </c>
    </row>
    <row r="151" spans="1:65" s="12" customFormat="1" ht="22.9" customHeight="1">
      <c r="B151" s="143"/>
      <c r="D151" s="144" t="s">
        <v>74</v>
      </c>
      <c r="E151" s="154" t="s">
        <v>4176</v>
      </c>
      <c r="F151" s="154" t="s">
        <v>4177</v>
      </c>
      <c r="I151" s="146"/>
      <c r="J151" s="155">
        <f>BK151</f>
        <v>0</v>
      </c>
      <c r="L151" s="143"/>
      <c r="M151" s="148"/>
      <c r="N151" s="149"/>
      <c r="O151" s="149"/>
      <c r="P151" s="150">
        <f>SUM(P152:P159)</f>
        <v>0</v>
      </c>
      <c r="Q151" s="149"/>
      <c r="R151" s="150">
        <f>SUM(R152:R159)</f>
        <v>0.16300000000000001</v>
      </c>
      <c r="S151" s="149"/>
      <c r="T151" s="151">
        <f>SUM(T152:T159)</f>
        <v>0</v>
      </c>
      <c r="AR151" s="144" t="s">
        <v>180</v>
      </c>
      <c r="AT151" s="152" t="s">
        <v>74</v>
      </c>
      <c r="AU151" s="152" t="s">
        <v>82</v>
      </c>
      <c r="AY151" s="144" t="s">
        <v>173</v>
      </c>
      <c r="BK151" s="153">
        <f>SUM(BK152:BK159)</f>
        <v>0</v>
      </c>
    </row>
    <row r="152" spans="1:65" s="2" customFormat="1" ht="16.5" customHeight="1">
      <c r="A152" s="33"/>
      <c r="B152" s="156"/>
      <c r="C152" s="157" t="s">
        <v>264</v>
      </c>
      <c r="D152" s="157" t="s">
        <v>176</v>
      </c>
      <c r="E152" s="158" t="s">
        <v>595</v>
      </c>
      <c r="F152" s="159" t="s">
        <v>596</v>
      </c>
      <c r="G152" s="160" t="s">
        <v>179</v>
      </c>
      <c r="H152" s="161">
        <v>58</v>
      </c>
      <c r="I152" s="162"/>
      <c r="J152" s="163">
        <f t="shared" ref="J152:J159" si="20">ROUND(I152*H152,2)</f>
        <v>0</v>
      </c>
      <c r="K152" s="164"/>
      <c r="L152" s="34"/>
      <c r="M152" s="165" t="s">
        <v>1</v>
      </c>
      <c r="N152" s="166" t="s">
        <v>41</v>
      </c>
      <c r="O152" s="62"/>
      <c r="P152" s="167">
        <f t="shared" ref="P152:P159" si="21">O152*H152</f>
        <v>0</v>
      </c>
      <c r="Q152" s="167">
        <v>0</v>
      </c>
      <c r="R152" s="167">
        <f t="shared" ref="R152:R159" si="22">Q152*H152</f>
        <v>0</v>
      </c>
      <c r="S152" s="167">
        <v>0</v>
      </c>
      <c r="T152" s="168">
        <f t="shared" ref="T152:T159" si="2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180</v>
      </c>
      <c r="AT152" s="169" t="s">
        <v>176</v>
      </c>
      <c r="AU152" s="169" t="s">
        <v>88</v>
      </c>
      <c r="AY152" s="18" t="s">
        <v>173</v>
      </c>
      <c r="BE152" s="170">
        <f t="shared" ref="BE152:BE159" si="24">IF(N152="základná",J152,0)</f>
        <v>0</v>
      </c>
      <c r="BF152" s="170">
        <f t="shared" ref="BF152:BF159" si="25">IF(N152="znížená",J152,0)</f>
        <v>0</v>
      </c>
      <c r="BG152" s="170">
        <f t="shared" ref="BG152:BG159" si="26">IF(N152="zákl. prenesená",J152,0)</f>
        <v>0</v>
      </c>
      <c r="BH152" s="170">
        <f t="shared" ref="BH152:BH159" si="27">IF(N152="zníž. prenesená",J152,0)</f>
        <v>0</v>
      </c>
      <c r="BI152" s="170">
        <f t="shared" ref="BI152:BI159" si="28">IF(N152="nulová",J152,0)</f>
        <v>0</v>
      </c>
      <c r="BJ152" s="18" t="s">
        <v>88</v>
      </c>
      <c r="BK152" s="170">
        <f t="shared" ref="BK152:BK159" si="29">ROUND(I152*H152,2)</f>
        <v>0</v>
      </c>
      <c r="BL152" s="18" t="s">
        <v>180</v>
      </c>
      <c r="BM152" s="169" t="s">
        <v>4178</v>
      </c>
    </row>
    <row r="153" spans="1:65" s="2" customFormat="1" ht="49.15" customHeight="1">
      <c r="A153" s="33"/>
      <c r="B153" s="156"/>
      <c r="C153" s="195" t="s">
        <v>269</v>
      </c>
      <c r="D153" s="195" t="s">
        <v>186</v>
      </c>
      <c r="E153" s="196" t="s">
        <v>622</v>
      </c>
      <c r="F153" s="197" t="s">
        <v>599</v>
      </c>
      <c r="G153" s="198" t="s">
        <v>179</v>
      </c>
      <c r="H153" s="199">
        <v>58</v>
      </c>
      <c r="I153" s="200"/>
      <c r="J153" s="201">
        <f t="shared" si="20"/>
        <v>0</v>
      </c>
      <c r="K153" s="202"/>
      <c r="L153" s="203"/>
      <c r="M153" s="204" t="s">
        <v>1</v>
      </c>
      <c r="N153" s="205" t="s">
        <v>41</v>
      </c>
      <c r="O153" s="62"/>
      <c r="P153" s="167">
        <f t="shared" si="21"/>
        <v>0</v>
      </c>
      <c r="Q153" s="167">
        <v>1E-3</v>
      </c>
      <c r="R153" s="167">
        <f t="shared" si="22"/>
        <v>5.8000000000000003E-2</v>
      </c>
      <c r="S153" s="167">
        <v>0</v>
      </c>
      <c r="T153" s="168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189</v>
      </c>
      <c r="AT153" s="169" t="s">
        <v>186</v>
      </c>
      <c r="AU153" s="169" t="s">
        <v>88</v>
      </c>
      <c r="AY153" s="18" t="s">
        <v>173</v>
      </c>
      <c r="BE153" s="170">
        <f t="shared" si="24"/>
        <v>0</v>
      </c>
      <c r="BF153" s="170">
        <f t="shared" si="25"/>
        <v>0</v>
      </c>
      <c r="BG153" s="170">
        <f t="shared" si="26"/>
        <v>0</v>
      </c>
      <c r="BH153" s="170">
        <f t="shared" si="27"/>
        <v>0</v>
      </c>
      <c r="BI153" s="170">
        <f t="shared" si="28"/>
        <v>0</v>
      </c>
      <c r="BJ153" s="18" t="s">
        <v>88</v>
      </c>
      <c r="BK153" s="170">
        <f t="shared" si="29"/>
        <v>0</v>
      </c>
      <c r="BL153" s="18" t="s">
        <v>180</v>
      </c>
      <c r="BM153" s="169" t="s">
        <v>4179</v>
      </c>
    </row>
    <row r="154" spans="1:65" s="2" customFormat="1" ht="16.5" customHeight="1">
      <c r="A154" s="33"/>
      <c r="B154" s="156"/>
      <c r="C154" s="157" t="s">
        <v>274</v>
      </c>
      <c r="D154" s="157" t="s">
        <v>176</v>
      </c>
      <c r="E154" s="158" t="s">
        <v>624</v>
      </c>
      <c r="F154" s="159" t="s">
        <v>625</v>
      </c>
      <c r="G154" s="160" t="s">
        <v>179</v>
      </c>
      <c r="H154" s="161">
        <v>8</v>
      </c>
      <c r="I154" s="162"/>
      <c r="J154" s="163">
        <f t="shared" si="20"/>
        <v>0</v>
      </c>
      <c r="K154" s="164"/>
      <c r="L154" s="34"/>
      <c r="M154" s="165" t="s">
        <v>1</v>
      </c>
      <c r="N154" s="166" t="s">
        <v>41</v>
      </c>
      <c r="O154" s="62"/>
      <c r="P154" s="167">
        <f t="shared" si="21"/>
        <v>0</v>
      </c>
      <c r="Q154" s="167">
        <v>0</v>
      </c>
      <c r="R154" s="167">
        <f t="shared" si="22"/>
        <v>0</v>
      </c>
      <c r="S154" s="167">
        <v>0</v>
      </c>
      <c r="T154" s="168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180</v>
      </c>
      <c r="AT154" s="169" t="s">
        <v>176</v>
      </c>
      <c r="AU154" s="169" t="s">
        <v>88</v>
      </c>
      <c r="AY154" s="18" t="s">
        <v>173</v>
      </c>
      <c r="BE154" s="170">
        <f t="shared" si="24"/>
        <v>0</v>
      </c>
      <c r="BF154" s="170">
        <f t="shared" si="25"/>
        <v>0</v>
      </c>
      <c r="BG154" s="170">
        <f t="shared" si="26"/>
        <v>0</v>
      </c>
      <c r="BH154" s="170">
        <f t="shared" si="27"/>
        <v>0</v>
      </c>
      <c r="BI154" s="170">
        <f t="shared" si="28"/>
        <v>0</v>
      </c>
      <c r="BJ154" s="18" t="s">
        <v>88</v>
      </c>
      <c r="BK154" s="170">
        <f t="shared" si="29"/>
        <v>0</v>
      </c>
      <c r="BL154" s="18" t="s">
        <v>180</v>
      </c>
      <c r="BM154" s="169" t="s">
        <v>4180</v>
      </c>
    </row>
    <row r="155" spans="1:65" s="2" customFormat="1" ht="44.25" customHeight="1">
      <c r="A155" s="33"/>
      <c r="B155" s="156"/>
      <c r="C155" s="195" t="s">
        <v>7</v>
      </c>
      <c r="D155" s="195" t="s">
        <v>186</v>
      </c>
      <c r="E155" s="196" t="s">
        <v>627</v>
      </c>
      <c r="F155" s="197" t="s">
        <v>628</v>
      </c>
      <c r="G155" s="198" t="s">
        <v>179</v>
      </c>
      <c r="H155" s="199">
        <v>8</v>
      </c>
      <c r="I155" s="200"/>
      <c r="J155" s="201">
        <f t="shared" si="20"/>
        <v>0</v>
      </c>
      <c r="K155" s="202"/>
      <c r="L155" s="203"/>
      <c r="M155" s="204" t="s">
        <v>1</v>
      </c>
      <c r="N155" s="205" t="s">
        <v>41</v>
      </c>
      <c r="O155" s="62"/>
      <c r="P155" s="167">
        <f t="shared" si="21"/>
        <v>0</v>
      </c>
      <c r="Q155" s="167">
        <v>1E-3</v>
      </c>
      <c r="R155" s="167">
        <f t="shared" si="22"/>
        <v>8.0000000000000002E-3</v>
      </c>
      <c r="S155" s="167">
        <v>0</v>
      </c>
      <c r="T155" s="168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189</v>
      </c>
      <c r="AT155" s="169" t="s">
        <v>186</v>
      </c>
      <c r="AU155" s="169" t="s">
        <v>88</v>
      </c>
      <c r="AY155" s="18" t="s">
        <v>173</v>
      </c>
      <c r="BE155" s="170">
        <f t="shared" si="24"/>
        <v>0</v>
      </c>
      <c r="BF155" s="170">
        <f t="shared" si="25"/>
        <v>0</v>
      </c>
      <c r="BG155" s="170">
        <f t="shared" si="26"/>
        <v>0</v>
      </c>
      <c r="BH155" s="170">
        <f t="shared" si="27"/>
        <v>0</v>
      </c>
      <c r="BI155" s="170">
        <f t="shared" si="28"/>
        <v>0</v>
      </c>
      <c r="BJ155" s="18" t="s">
        <v>88</v>
      </c>
      <c r="BK155" s="170">
        <f t="shared" si="29"/>
        <v>0</v>
      </c>
      <c r="BL155" s="18" t="s">
        <v>180</v>
      </c>
      <c r="BM155" s="169" t="s">
        <v>4181</v>
      </c>
    </row>
    <row r="156" spans="1:65" s="2" customFormat="1" ht="24.2" customHeight="1">
      <c r="A156" s="33"/>
      <c r="B156" s="156"/>
      <c r="C156" s="157" t="s">
        <v>283</v>
      </c>
      <c r="D156" s="157" t="s">
        <v>176</v>
      </c>
      <c r="E156" s="158" t="s">
        <v>601</v>
      </c>
      <c r="F156" s="159" t="s">
        <v>602</v>
      </c>
      <c r="G156" s="160" t="s">
        <v>179</v>
      </c>
      <c r="H156" s="161">
        <v>32</v>
      </c>
      <c r="I156" s="162"/>
      <c r="J156" s="163">
        <f t="shared" si="20"/>
        <v>0</v>
      </c>
      <c r="K156" s="164"/>
      <c r="L156" s="34"/>
      <c r="M156" s="165" t="s">
        <v>1</v>
      </c>
      <c r="N156" s="166" t="s">
        <v>41</v>
      </c>
      <c r="O156" s="62"/>
      <c r="P156" s="167">
        <f t="shared" si="21"/>
        <v>0</v>
      </c>
      <c r="Q156" s="167">
        <v>0</v>
      </c>
      <c r="R156" s="167">
        <f t="shared" si="22"/>
        <v>0</v>
      </c>
      <c r="S156" s="167">
        <v>0</v>
      </c>
      <c r="T156" s="168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180</v>
      </c>
      <c r="AT156" s="169" t="s">
        <v>176</v>
      </c>
      <c r="AU156" s="169" t="s">
        <v>88</v>
      </c>
      <c r="AY156" s="18" t="s">
        <v>173</v>
      </c>
      <c r="BE156" s="170">
        <f t="shared" si="24"/>
        <v>0</v>
      </c>
      <c r="BF156" s="170">
        <f t="shared" si="25"/>
        <v>0</v>
      </c>
      <c r="BG156" s="170">
        <f t="shared" si="26"/>
        <v>0</v>
      </c>
      <c r="BH156" s="170">
        <f t="shared" si="27"/>
        <v>0</v>
      </c>
      <c r="BI156" s="170">
        <f t="shared" si="28"/>
        <v>0</v>
      </c>
      <c r="BJ156" s="18" t="s">
        <v>88</v>
      </c>
      <c r="BK156" s="170">
        <f t="shared" si="29"/>
        <v>0</v>
      </c>
      <c r="BL156" s="18" t="s">
        <v>180</v>
      </c>
      <c r="BM156" s="169" t="s">
        <v>4182</v>
      </c>
    </row>
    <row r="157" spans="1:65" s="2" customFormat="1" ht="37.9" customHeight="1">
      <c r="A157" s="33"/>
      <c r="B157" s="156"/>
      <c r="C157" s="195" t="s">
        <v>291</v>
      </c>
      <c r="D157" s="195" t="s">
        <v>186</v>
      </c>
      <c r="E157" s="196" t="s">
        <v>604</v>
      </c>
      <c r="F157" s="197" t="s">
        <v>605</v>
      </c>
      <c r="G157" s="198" t="s">
        <v>179</v>
      </c>
      <c r="H157" s="199">
        <v>32</v>
      </c>
      <c r="I157" s="200"/>
      <c r="J157" s="201">
        <f t="shared" si="20"/>
        <v>0</v>
      </c>
      <c r="K157" s="202"/>
      <c r="L157" s="203"/>
      <c r="M157" s="204" t="s">
        <v>1</v>
      </c>
      <c r="N157" s="205" t="s">
        <v>41</v>
      </c>
      <c r="O157" s="62"/>
      <c r="P157" s="167">
        <f t="shared" si="21"/>
        <v>0</v>
      </c>
      <c r="Q157" s="167">
        <v>1E-3</v>
      </c>
      <c r="R157" s="167">
        <f t="shared" si="22"/>
        <v>3.2000000000000001E-2</v>
      </c>
      <c r="S157" s="167">
        <v>0</v>
      </c>
      <c r="T157" s="168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189</v>
      </c>
      <c r="AT157" s="169" t="s">
        <v>186</v>
      </c>
      <c r="AU157" s="169" t="s">
        <v>88</v>
      </c>
      <c r="AY157" s="18" t="s">
        <v>173</v>
      </c>
      <c r="BE157" s="170">
        <f t="shared" si="24"/>
        <v>0</v>
      </c>
      <c r="BF157" s="170">
        <f t="shared" si="25"/>
        <v>0</v>
      </c>
      <c r="BG157" s="170">
        <f t="shared" si="26"/>
        <v>0</v>
      </c>
      <c r="BH157" s="170">
        <f t="shared" si="27"/>
        <v>0</v>
      </c>
      <c r="BI157" s="170">
        <f t="shared" si="28"/>
        <v>0</v>
      </c>
      <c r="BJ157" s="18" t="s">
        <v>88</v>
      </c>
      <c r="BK157" s="170">
        <f t="shared" si="29"/>
        <v>0</v>
      </c>
      <c r="BL157" s="18" t="s">
        <v>180</v>
      </c>
      <c r="BM157" s="169" t="s">
        <v>4183</v>
      </c>
    </row>
    <row r="158" spans="1:65" s="2" customFormat="1" ht="21.75" customHeight="1">
      <c r="A158" s="33"/>
      <c r="B158" s="156"/>
      <c r="C158" s="157" t="s">
        <v>302</v>
      </c>
      <c r="D158" s="157" t="s">
        <v>176</v>
      </c>
      <c r="E158" s="158" t="s">
        <v>607</v>
      </c>
      <c r="F158" s="159" t="s">
        <v>608</v>
      </c>
      <c r="G158" s="160" t="s">
        <v>179</v>
      </c>
      <c r="H158" s="161">
        <v>65</v>
      </c>
      <c r="I158" s="162"/>
      <c r="J158" s="163">
        <f t="shared" si="20"/>
        <v>0</v>
      </c>
      <c r="K158" s="164"/>
      <c r="L158" s="34"/>
      <c r="M158" s="165" t="s">
        <v>1</v>
      </c>
      <c r="N158" s="166" t="s">
        <v>41</v>
      </c>
      <c r="O158" s="62"/>
      <c r="P158" s="167">
        <f t="shared" si="21"/>
        <v>0</v>
      </c>
      <c r="Q158" s="167">
        <v>0</v>
      </c>
      <c r="R158" s="167">
        <f t="shared" si="22"/>
        <v>0</v>
      </c>
      <c r="S158" s="167">
        <v>0</v>
      </c>
      <c r="T158" s="168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180</v>
      </c>
      <c r="AT158" s="169" t="s">
        <v>176</v>
      </c>
      <c r="AU158" s="169" t="s">
        <v>88</v>
      </c>
      <c r="AY158" s="18" t="s">
        <v>173</v>
      </c>
      <c r="BE158" s="170">
        <f t="shared" si="24"/>
        <v>0</v>
      </c>
      <c r="BF158" s="170">
        <f t="shared" si="25"/>
        <v>0</v>
      </c>
      <c r="BG158" s="170">
        <f t="shared" si="26"/>
        <v>0</v>
      </c>
      <c r="BH158" s="170">
        <f t="shared" si="27"/>
        <v>0</v>
      </c>
      <c r="BI158" s="170">
        <f t="shared" si="28"/>
        <v>0</v>
      </c>
      <c r="BJ158" s="18" t="s">
        <v>88</v>
      </c>
      <c r="BK158" s="170">
        <f t="shared" si="29"/>
        <v>0</v>
      </c>
      <c r="BL158" s="18" t="s">
        <v>180</v>
      </c>
      <c r="BM158" s="169" t="s">
        <v>4184</v>
      </c>
    </row>
    <row r="159" spans="1:65" s="2" customFormat="1" ht="37.9" customHeight="1">
      <c r="A159" s="33"/>
      <c r="B159" s="156"/>
      <c r="C159" s="195" t="s">
        <v>306</v>
      </c>
      <c r="D159" s="195" t="s">
        <v>186</v>
      </c>
      <c r="E159" s="196" t="s">
        <v>4174</v>
      </c>
      <c r="F159" s="197" t="s">
        <v>611</v>
      </c>
      <c r="G159" s="198" t="s">
        <v>179</v>
      </c>
      <c r="H159" s="199">
        <v>65</v>
      </c>
      <c r="I159" s="200"/>
      <c r="J159" s="201">
        <f t="shared" si="20"/>
        <v>0</v>
      </c>
      <c r="K159" s="202"/>
      <c r="L159" s="203"/>
      <c r="M159" s="204" t="s">
        <v>1</v>
      </c>
      <c r="N159" s="205" t="s">
        <v>41</v>
      </c>
      <c r="O159" s="62"/>
      <c r="P159" s="167">
        <f t="shared" si="21"/>
        <v>0</v>
      </c>
      <c r="Q159" s="167">
        <v>1E-3</v>
      </c>
      <c r="R159" s="167">
        <f t="shared" si="22"/>
        <v>6.5000000000000002E-2</v>
      </c>
      <c r="S159" s="167">
        <v>0</v>
      </c>
      <c r="T159" s="168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189</v>
      </c>
      <c r="AT159" s="169" t="s">
        <v>186</v>
      </c>
      <c r="AU159" s="169" t="s">
        <v>88</v>
      </c>
      <c r="AY159" s="18" t="s">
        <v>173</v>
      </c>
      <c r="BE159" s="170">
        <f t="shared" si="24"/>
        <v>0</v>
      </c>
      <c r="BF159" s="170">
        <f t="shared" si="25"/>
        <v>0</v>
      </c>
      <c r="BG159" s="170">
        <f t="shared" si="26"/>
        <v>0</v>
      </c>
      <c r="BH159" s="170">
        <f t="shared" si="27"/>
        <v>0</v>
      </c>
      <c r="BI159" s="170">
        <f t="shared" si="28"/>
        <v>0</v>
      </c>
      <c r="BJ159" s="18" t="s">
        <v>88</v>
      </c>
      <c r="BK159" s="170">
        <f t="shared" si="29"/>
        <v>0</v>
      </c>
      <c r="BL159" s="18" t="s">
        <v>180</v>
      </c>
      <c r="BM159" s="169" t="s">
        <v>4185</v>
      </c>
    </row>
    <row r="160" spans="1:65" s="12" customFormat="1" ht="22.9" customHeight="1">
      <c r="B160" s="143"/>
      <c r="D160" s="144" t="s">
        <v>74</v>
      </c>
      <c r="E160" s="154" t="s">
        <v>4186</v>
      </c>
      <c r="F160" s="154" t="s">
        <v>4187</v>
      </c>
      <c r="I160" s="146"/>
      <c r="J160" s="155">
        <f>BK160</f>
        <v>0</v>
      </c>
      <c r="L160" s="143"/>
      <c r="M160" s="148"/>
      <c r="N160" s="149"/>
      <c r="O160" s="149"/>
      <c r="P160" s="150">
        <f>SUM(P161:P166)</f>
        <v>0</v>
      </c>
      <c r="Q160" s="149"/>
      <c r="R160" s="150">
        <f>SUM(R161:R166)</f>
        <v>2.3E-2</v>
      </c>
      <c r="S160" s="149"/>
      <c r="T160" s="151">
        <f>SUM(T161:T166)</f>
        <v>0</v>
      </c>
      <c r="AR160" s="144" t="s">
        <v>180</v>
      </c>
      <c r="AT160" s="152" t="s">
        <v>74</v>
      </c>
      <c r="AU160" s="152" t="s">
        <v>82</v>
      </c>
      <c r="AY160" s="144" t="s">
        <v>173</v>
      </c>
      <c r="BK160" s="153">
        <f>SUM(BK161:BK166)</f>
        <v>0</v>
      </c>
    </row>
    <row r="161" spans="1:65" s="2" customFormat="1" ht="16.5" customHeight="1">
      <c r="A161" s="33"/>
      <c r="B161" s="156"/>
      <c r="C161" s="157" t="s">
        <v>311</v>
      </c>
      <c r="D161" s="157" t="s">
        <v>176</v>
      </c>
      <c r="E161" s="158" t="s">
        <v>595</v>
      </c>
      <c r="F161" s="159" t="s">
        <v>596</v>
      </c>
      <c r="G161" s="160" t="s">
        <v>179</v>
      </c>
      <c r="H161" s="161">
        <v>49</v>
      </c>
      <c r="I161" s="162"/>
      <c r="J161" s="163">
        <f t="shared" ref="J161:J166" si="30">ROUND(I161*H161,2)</f>
        <v>0</v>
      </c>
      <c r="K161" s="164"/>
      <c r="L161" s="34"/>
      <c r="M161" s="165" t="s">
        <v>1</v>
      </c>
      <c r="N161" s="166" t="s">
        <v>41</v>
      </c>
      <c r="O161" s="62"/>
      <c r="P161" s="167">
        <f t="shared" ref="P161:P166" si="31">O161*H161</f>
        <v>0</v>
      </c>
      <c r="Q161" s="167">
        <v>0</v>
      </c>
      <c r="R161" s="167">
        <f t="shared" ref="R161:R166" si="32">Q161*H161</f>
        <v>0</v>
      </c>
      <c r="S161" s="167">
        <v>0</v>
      </c>
      <c r="T161" s="168">
        <f t="shared" ref="T161:T166" si="3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180</v>
      </c>
      <c r="AT161" s="169" t="s">
        <v>176</v>
      </c>
      <c r="AU161" s="169" t="s">
        <v>88</v>
      </c>
      <c r="AY161" s="18" t="s">
        <v>173</v>
      </c>
      <c r="BE161" s="170">
        <f t="shared" ref="BE161:BE166" si="34">IF(N161="základná",J161,0)</f>
        <v>0</v>
      </c>
      <c r="BF161" s="170">
        <f t="shared" ref="BF161:BF166" si="35">IF(N161="znížená",J161,0)</f>
        <v>0</v>
      </c>
      <c r="BG161" s="170">
        <f t="shared" ref="BG161:BG166" si="36">IF(N161="zákl. prenesená",J161,0)</f>
        <v>0</v>
      </c>
      <c r="BH161" s="170">
        <f t="shared" ref="BH161:BH166" si="37">IF(N161="zníž. prenesená",J161,0)</f>
        <v>0</v>
      </c>
      <c r="BI161" s="170">
        <f t="shared" ref="BI161:BI166" si="38">IF(N161="nulová",J161,0)</f>
        <v>0</v>
      </c>
      <c r="BJ161" s="18" t="s">
        <v>88</v>
      </c>
      <c r="BK161" s="170">
        <f t="shared" ref="BK161:BK166" si="39">ROUND(I161*H161,2)</f>
        <v>0</v>
      </c>
      <c r="BL161" s="18" t="s">
        <v>180</v>
      </c>
      <c r="BM161" s="169" t="s">
        <v>4188</v>
      </c>
    </row>
    <row r="162" spans="1:65" s="2" customFormat="1" ht="49.15" customHeight="1">
      <c r="A162" s="33"/>
      <c r="B162" s="156"/>
      <c r="C162" s="195" t="s">
        <v>327</v>
      </c>
      <c r="D162" s="195" t="s">
        <v>186</v>
      </c>
      <c r="E162" s="196" t="s">
        <v>4189</v>
      </c>
      <c r="F162" s="197" t="s">
        <v>4190</v>
      </c>
      <c r="G162" s="198" t="s">
        <v>179</v>
      </c>
      <c r="H162" s="199">
        <v>49</v>
      </c>
      <c r="I162" s="200"/>
      <c r="J162" s="201">
        <f t="shared" si="30"/>
        <v>0</v>
      </c>
      <c r="K162" s="202"/>
      <c r="L162" s="203"/>
      <c r="M162" s="204" t="s">
        <v>1</v>
      </c>
      <c r="N162" s="205" t="s">
        <v>41</v>
      </c>
      <c r="O162" s="62"/>
      <c r="P162" s="167">
        <f t="shared" si="31"/>
        <v>0</v>
      </c>
      <c r="Q162" s="167">
        <v>0</v>
      </c>
      <c r="R162" s="167">
        <f t="shared" si="32"/>
        <v>0</v>
      </c>
      <c r="S162" s="167">
        <v>0</v>
      </c>
      <c r="T162" s="168">
        <f t="shared" si="3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189</v>
      </c>
      <c r="AT162" s="169" t="s">
        <v>186</v>
      </c>
      <c r="AU162" s="169" t="s">
        <v>88</v>
      </c>
      <c r="AY162" s="18" t="s">
        <v>173</v>
      </c>
      <c r="BE162" s="170">
        <f t="shared" si="34"/>
        <v>0</v>
      </c>
      <c r="BF162" s="170">
        <f t="shared" si="35"/>
        <v>0</v>
      </c>
      <c r="BG162" s="170">
        <f t="shared" si="36"/>
        <v>0</v>
      </c>
      <c r="BH162" s="170">
        <f t="shared" si="37"/>
        <v>0</v>
      </c>
      <c r="BI162" s="170">
        <f t="shared" si="38"/>
        <v>0</v>
      </c>
      <c r="BJ162" s="18" t="s">
        <v>88</v>
      </c>
      <c r="BK162" s="170">
        <f t="shared" si="39"/>
        <v>0</v>
      </c>
      <c r="BL162" s="18" t="s">
        <v>180</v>
      </c>
      <c r="BM162" s="169" t="s">
        <v>4191</v>
      </c>
    </row>
    <row r="163" spans="1:65" s="2" customFormat="1" ht="16.5" customHeight="1">
      <c r="A163" s="33"/>
      <c r="B163" s="156"/>
      <c r="C163" s="157" t="s">
        <v>332</v>
      </c>
      <c r="D163" s="157" t="s">
        <v>176</v>
      </c>
      <c r="E163" s="158" t="s">
        <v>624</v>
      </c>
      <c r="F163" s="159" t="s">
        <v>625</v>
      </c>
      <c r="G163" s="160" t="s">
        <v>179</v>
      </c>
      <c r="H163" s="161">
        <v>8</v>
      </c>
      <c r="I163" s="162"/>
      <c r="J163" s="163">
        <f t="shared" si="30"/>
        <v>0</v>
      </c>
      <c r="K163" s="164"/>
      <c r="L163" s="34"/>
      <c r="M163" s="165" t="s">
        <v>1</v>
      </c>
      <c r="N163" s="166" t="s">
        <v>41</v>
      </c>
      <c r="O163" s="62"/>
      <c r="P163" s="167">
        <f t="shared" si="31"/>
        <v>0</v>
      </c>
      <c r="Q163" s="167">
        <v>0</v>
      </c>
      <c r="R163" s="167">
        <f t="shared" si="32"/>
        <v>0</v>
      </c>
      <c r="S163" s="167">
        <v>0</v>
      </c>
      <c r="T163" s="168">
        <f t="shared" si="3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180</v>
      </c>
      <c r="AT163" s="169" t="s">
        <v>176</v>
      </c>
      <c r="AU163" s="169" t="s">
        <v>88</v>
      </c>
      <c r="AY163" s="18" t="s">
        <v>173</v>
      </c>
      <c r="BE163" s="170">
        <f t="shared" si="34"/>
        <v>0</v>
      </c>
      <c r="BF163" s="170">
        <f t="shared" si="35"/>
        <v>0</v>
      </c>
      <c r="BG163" s="170">
        <f t="shared" si="36"/>
        <v>0</v>
      </c>
      <c r="BH163" s="170">
        <f t="shared" si="37"/>
        <v>0</v>
      </c>
      <c r="BI163" s="170">
        <f t="shared" si="38"/>
        <v>0</v>
      </c>
      <c r="BJ163" s="18" t="s">
        <v>88</v>
      </c>
      <c r="BK163" s="170">
        <f t="shared" si="39"/>
        <v>0</v>
      </c>
      <c r="BL163" s="18" t="s">
        <v>180</v>
      </c>
      <c r="BM163" s="169" t="s">
        <v>4192</v>
      </c>
    </row>
    <row r="164" spans="1:65" s="2" customFormat="1" ht="44.25" customHeight="1">
      <c r="A164" s="33"/>
      <c r="B164" s="156"/>
      <c r="C164" s="195" t="s">
        <v>336</v>
      </c>
      <c r="D164" s="195" t="s">
        <v>186</v>
      </c>
      <c r="E164" s="196" t="s">
        <v>4193</v>
      </c>
      <c r="F164" s="197" t="s">
        <v>4194</v>
      </c>
      <c r="G164" s="198" t="s">
        <v>179</v>
      </c>
      <c r="H164" s="199">
        <v>8</v>
      </c>
      <c r="I164" s="200"/>
      <c r="J164" s="201">
        <f t="shared" si="30"/>
        <v>0</v>
      </c>
      <c r="K164" s="202"/>
      <c r="L164" s="203"/>
      <c r="M164" s="204" t="s">
        <v>1</v>
      </c>
      <c r="N164" s="205" t="s">
        <v>41</v>
      </c>
      <c r="O164" s="62"/>
      <c r="P164" s="167">
        <f t="shared" si="31"/>
        <v>0</v>
      </c>
      <c r="Q164" s="167">
        <v>0</v>
      </c>
      <c r="R164" s="167">
        <f t="shared" si="32"/>
        <v>0</v>
      </c>
      <c r="S164" s="167">
        <v>0</v>
      </c>
      <c r="T164" s="168">
        <f t="shared" si="3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189</v>
      </c>
      <c r="AT164" s="169" t="s">
        <v>186</v>
      </c>
      <c r="AU164" s="169" t="s">
        <v>88</v>
      </c>
      <c r="AY164" s="18" t="s">
        <v>173</v>
      </c>
      <c r="BE164" s="170">
        <f t="shared" si="34"/>
        <v>0</v>
      </c>
      <c r="BF164" s="170">
        <f t="shared" si="35"/>
        <v>0</v>
      </c>
      <c r="BG164" s="170">
        <f t="shared" si="36"/>
        <v>0</v>
      </c>
      <c r="BH164" s="170">
        <f t="shared" si="37"/>
        <v>0</v>
      </c>
      <c r="BI164" s="170">
        <f t="shared" si="38"/>
        <v>0</v>
      </c>
      <c r="BJ164" s="18" t="s">
        <v>88</v>
      </c>
      <c r="BK164" s="170">
        <f t="shared" si="39"/>
        <v>0</v>
      </c>
      <c r="BL164" s="18" t="s">
        <v>180</v>
      </c>
      <c r="BM164" s="169" t="s">
        <v>4195</v>
      </c>
    </row>
    <row r="165" spans="1:65" s="2" customFormat="1" ht="24.2" customHeight="1">
      <c r="A165" s="33"/>
      <c r="B165" s="156"/>
      <c r="C165" s="157" t="s">
        <v>343</v>
      </c>
      <c r="D165" s="157" t="s">
        <v>176</v>
      </c>
      <c r="E165" s="158" t="s">
        <v>601</v>
      </c>
      <c r="F165" s="159" t="s">
        <v>602</v>
      </c>
      <c r="G165" s="160" t="s">
        <v>179</v>
      </c>
      <c r="H165" s="161">
        <v>23</v>
      </c>
      <c r="I165" s="162"/>
      <c r="J165" s="163">
        <f t="shared" si="30"/>
        <v>0</v>
      </c>
      <c r="K165" s="164"/>
      <c r="L165" s="34"/>
      <c r="M165" s="165" t="s">
        <v>1</v>
      </c>
      <c r="N165" s="166" t="s">
        <v>41</v>
      </c>
      <c r="O165" s="62"/>
      <c r="P165" s="167">
        <f t="shared" si="31"/>
        <v>0</v>
      </c>
      <c r="Q165" s="167">
        <v>0</v>
      </c>
      <c r="R165" s="167">
        <f t="shared" si="32"/>
        <v>0</v>
      </c>
      <c r="S165" s="167">
        <v>0</v>
      </c>
      <c r="T165" s="168">
        <f t="shared" si="3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180</v>
      </c>
      <c r="AT165" s="169" t="s">
        <v>176</v>
      </c>
      <c r="AU165" s="169" t="s">
        <v>88</v>
      </c>
      <c r="AY165" s="18" t="s">
        <v>173</v>
      </c>
      <c r="BE165" s="170">
        <f t="shared" si="34"/>
        <v>0</v>
      </c>
      <c r="BF165" s="170">
        <f t="shared" si="35"/>
        <v>0</v>
      </c>
      <c r="BG165" s="170">
        <f t="shared" si="36"/>
        <v>0</v>
      </c>
      <c r="BH165" s="170">
        <f t="shared" si="37"/>
        <v>0</v>
      </c>
      <c r="BI165" s="170">
        <f t="shared" si="38"/>
        <v>0</v>
      </c>
      <c r="BJ165" s="18" t="s">
        <v>88</v>
      </c>
      <c r="BK165" s="170">
        <f t="shared" si="39"/>
        <v>0</v>
      </c>
      <c r="BL165" s="18" t="s">
        <v>180</v>
      </c>
      <c r="BM165" s="169" t="s">
        <v>4196</v>
      </c>
    </row>
    <row r="166" spans="1:65" s="2" customFormat="1" ht="37.9" customHeight="1">
      <c r="A166" s="33"/>
      <c r="B166" s="156"/>
      <c r="C166" s="195" t="s">
        <v>350</v>
      </c>
      <c r="D166" s="195" t="s">
        <v>186</v>
      </c>
      <c r="E166" s="196" t="s">
        <v>604</v>
      </c>
      <c r="F166" s="197" t="s">
        <v>605</v>
      </c>
      <c r="G166" s="198" t="s">
        <v>179</v>
      </c>
      <c r="H166" s="199">
        <v>23</v>
      </c>
      <c r="I166" s="200"/>
      <c r="J166" s="201">
        <f t="shared" si="30"/>
        <v>0</v>
      </c>
      <c r="K166" s="202"/>
      <c r="L166" s="203"/>
      <c r="M166" s="204" t="s">
        <v>1</v>
      </c>
      <c r="N166" s="205" t="s">
        <v>41</v>
      </c>
      <c r="O166" s="62"/>
      <c r="P166" s="167">
        <f t="shared" si="31"/>
        <v>0</v>
      </c>
      <c r="Q166" s="167">
        <v>1E-3</v>
      </c>
      <c r="R166" s="167">
        <f t="shared" si="32"/>
        <v>2.3E-2</v>
      </c>
      <c r="S166" s="167">
        <v>0</v>
      </c>
      <c r="T166" s="168">
        <f t="shared" si="3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189</v>
      </c>
      <c r="AT166" s="169" t="s">
        <v>186</v>
      </c>
      <c r="AU166" s="169" t="s">
        <v>88</v>
      </c>
      <c r="AY166" s="18" t="s">
        <v>173</v>
      </c>
      <c r="BE166" s="170">
        <f t="shared" si="34"/>
        <v>0</v>
      </c>
      <c r="BF166" s="170">
        <f t="shared" si="35"/>
        <v>0</v>
      </c>
      <c r="BG166" s="170">
        <f t="shared" si="36"/>
        <v>0</v>
      </c>
      <c r="BH166" s="170">
        <f t="shared" si="37"/>
        <v>0</v>
      </c>
      <c r="BI166" s="170">
        <f t="shared" si="38"/>
        <v>0</v>
      </c>
      <c r="BJ166" s="18" t="s">
        <v>88</v>
      </c>
      <c r="BK166" s="170">
        <f t="shared" si="39"/>
        <v>0</v>
      </c>
      <c r="BL166" s="18" t="s">
        <v>180</v>
      </c>
      <c r="BM166" s="169" t="s">
        <v>4197</v>
      </c>
    </row>
    <row r="167" spans="1:65" s="12" customFormat="1" ht="22.9" customHeight="1">
      <c r="B167" s="143"/>
      <c r="D167" s="144" t="s">
        <v>74</v>
      </c>
      <c r="E167" s="154" t="s">
        <v>4198</v>
      </c>
      <c r="F167" s="154" t="s">
        <v>4199</v>
      </c>
      <c r="I167" s="146"/>
      <c r="J167" s="155">
        <f>BK167</f>
        <v>0</v>
      </c>
      <c r="L167" s="143"/>
      <c r="M167" s="148"/>
      <c r="N167" s="149"/>
      <c r="O167" s="149"/>
      <c r="P167" s="150">
        <f>SUM(P168:P171)</f>
        <v>0</v>
      </c>
      <c r="Q167" s="149"/>
      <c r="R167" s="150">
        <f>SUM(R168:R171)</f>
        <v>8.4000000000000005E-2</v>
      </c>
      <c r="S167" s="149"/>
      <c r="T167" s="151">
        <f>SUM(T168:T171)</f>
        <v>0</v>
      </c>
      <c r="AR167" s="144" t="s">
        <v>180</v>
      </c>
      <c r="AT167" s="152" t="s">
        <v>74</v>
      </c>
      <c r="AU167" s="152" t="s">
        <v>82</v>
      </c>
      <c r="AY167" s="144" t="s">
        <v>173</v>
      </c>
      <c r="BK167" s="153">
        <f>SUM(BK168:BK171)</f>
        <v>0</v>
      </c>
    </row>
    <row r="168" spans="1:65" s="2" customFormat="1" ht="16.5" customHeight="1">
      <c r="A168" s="33"/>
      <c r="B168" s="156"/>
      <c r="C168" s="157" t="s">
        <v>355</v>
      </c>
      <c r="D168" s="157" t="s">
        <v>176</v>
      </c>
      <c r="E168" s="158" t="s">
        <v>595</v>
      </c>
      <c r="F168" s="159" t="s">
        <v>596</v>
      </c>
      <c r="G168" s="160" t="s">
        <v>179</v>
      </c>
      <c r="H168" s="161">
        <v>56</v>
      </c>
      <c r="I168" s="162"/>
      <c r="J168" s="163">
        <f>ROUND(I168*H168,2)</f>
        <v>0</v>
      </c>
      <c r="K168" s="164"/>
      <c r="L168" s="34"/>
      <c r="M168" s="165" t="s">
        <v>1</v>
      </c>
      <c r="N168" s="166" t="s">
        <v>41</v>
      </c>
      <c r="O168" s="62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180</v>
      </c>
      <c r="AT168" s="169" t="s">
        <v>176</v>
      </c>
      <c r="AU168" s="169" t="s">
        <v>88</v>
      </c>
      <c r="AY168" s="18" t="s">
        <v>173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8" t="s">
        <v>88</v>
      </c>
      <c r="BK168" s="170">
        <f>ROUND(I168*H168,2)</f>
        <v>0</v>
      </c>
      <c r="BL168" s="18" t="s">
        <v>180</v>
      </c>
      <c r="BM168" s="169" t="s">
        <v>4200</v>
      </c>
    </row>
    <row r="169" spans="1:65" s="2" customFormat="1" ht="49.15" customHeight="1">
      <c r="A169" s="33"/>
      <c r="B169" s="156"/>
      <c r="C169" s="195" t="s">
        <v>314</v>
      </c>
      <c r="D169" s="195" t="s">
        <v>186</v>
      </c>
      <c r="E169" s="196" t="s">
        <v>622</v>
      </c>
      <c r="F169" s="197" t="s">
        <v>599</v>
      </c>
      <c r="G169" s="198" t="s">
        <v>179</v>
      </c>
      <c r="H169" s="199">
        <v>56</v>
      </c>
      <c r="I169" s="200"/>
      <c r="J169" s="201">
        <f>ROUND(I169*H169,2)</f>
        <v>0</v>
      </c>
      <c r="K169" s="202"/>
      <c r="L169" s="203"/>
      <c r="M169" s="204" t="s">
        <v>1</v>
      </c>
      <c r="N169" s="205" t="s">
        <v>41</v>
      </c>
      <c r="O169" s="62"/>
      <c r="P169" s="167">
        <f>O169*H169</f>
        <v>0</v>
      </c>
      <c r="Q169" s="167">
        <v>1E-3</v>
      </c>
      <c r="R169" s="167">
        <f>Q169*H169</f>
        <v>5.6000000000000001E-2</v>
      </c>
      <c r="S169" s="167">
        <v>0</v>
      </c>
      <c r="T169" s="16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189</v>
      </c>
      <c r="AT169" s="169" t="s">
        <v>186</v>
      </c>
      <c r="AU169" s="169" t="s">
        <v>88</v>
      </c>
      <c r="AY169" s="18" t="s">
        <v>173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88</v>
      </c>
      <c r="BK169" s="170">
        <f>ROUND(I169*H169,2)</f>
        <v>0</v>
      </c>
      <c r="BL169" s="18" t="s">
        <v>180</v>
      </c>
      <c r="BM169" s="169" t="s">
        <v>4201</v>
      </c>
    </row>
    <row r="170" spans="1:65" s="2" customFormat="1" ht="24.2" customHeight="1">
      <c r="A170" s="33"/>
      <c r="B170" s="156"/>
      <c r="C170" s="157" t="s">
        <v>363</v>
      </c>
      <c r="D170" s="157" t="s">
        <v>176</v>
      </c>
      <c r="E170" s="158" t="s">
        <v>601</v>
      </c>
      <c r="F170" s="159" t="s">
        <v>602</v>
      </c>
      <c r="G170" s="160" t="s">
        <v>179</v>
      </c>
      <c r="H170" s="161">
        <v>28</v>
      </c>
      <c r="I170" s="162"/>
      <c r="J170" s="163">
        <f>ROUND(I170*H170,2)</f>
        <v>0</v>
      </c>
      <c r="K170" s="164"/>
      <c r="L170" s="34"/>
      <c r="M170" s="165" t="s">
        <v>1</v>
      </c>
      <c r="N170" s="166" t="s">
        <v>41</v>
      </c>
      <c r="O170" s="62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180</v>
      </c>
      <c r="AT170" s="169" t="s">
        <v>176</v>
      </c>
      <c r="AU170" s="169" t="s">
        <v>88</v>
      </c>
      <c r="AY170" s="18" t="s">
        <v>173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8" t="s">
        <v>88</v>
      </c>
      <c r="BK170" s="170">
        <f>ROUND(I170*H170,2)</f>
        <v>0</v>
      </c>
      <c r="BL170" s="18" t="s">
        <v>180</v>
      </c>
      <c r="BM170" s="169" t="s">
        <v>4202</v>
      </c>
    </row>
    <row r="171" spans="1:65" s="2" customFormat="1" ht="37.9" customHeight="1">
      <c r="A171" s="33"/>
      <c r="B171" s="156"/>
      <c r="C171" s="195" t="s">
        <v>368</v>
      </c>
      <c r="D171" s="195" t="s">
        <v>186</v>
      </c>
      <c r="E171" s="196" t="s">
        <v>604</v>
      </c>
      <c r="F171" s="197" t="s">
        <v>605</v>
      </c>
      <c r="G171" s="198" t="s">
        <v>179</v>
      </c>
      <c r="H171" s="199">
        <v>28</v>
      </c>
      <c r="I171" s="200"/>
      <c r="J171" s="201">
        <f>ROUND(I171*H171,2)</f>
        <v>0</v>
      </c>
      <c r="K171" s="202"/>
      <c r="L171" s="203"/>
      <c r="M171" s="204" t="s">
        <v>1</v>
      </c>
      <c r="N171" s="205" t="s">
        <v>41</v>
      </c>
      <c r="O171" s="62"/>
      <c r="P171" s="167">
        <f>O171*H171</f>
        <v>0</v>
      </c>
      <c r="Q171" s="167">
        <v>1E-3</v>
      </c>
      <c r="R171" s="167">
        <f>Q171*H171</f>
        <v>2.8000000000000001E-2</v>
      </c>
      <c r="S171" s="167">
        <v>0</v>
      </c>
      <c r="T171" s="16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189</v>
      </c>
      <c r="AT171" s="169" t="s">
        <v>186</v>
      </c>
      <c r="AU171" s="169" t="s">
        <v>88</v>
      </c>
      <c r="AY171" s="18" t="s">
        <v>173</v>
      </c>
      <c r="BE171" s="170">
        <f>IF(N171="základná",J171,0)</f>
        <v>0</v>
      </c>
      <c r="BF171" s="170">
        <f>IF(N171="znížená",J171,0)</f>
        <v>0</v>
      </c>
      <c r="BG171" s="170">
        <f>IF(N171="zákl. prenesená",J171,0)</f>
        <v>0</v>
      </c>
      <c r="BH171" s="170">
        <f>IF(N171="zníž. prenesená",J171,0)</f>
        <v>0</v>
      </c>
      <c r="BI171" s="170">
        <f>IF(N171="nulová",J171,0)</f>
        <v>0</v>
      </c>
      <c r="BJ171" s="18" t="s">
        <v>88</v>
      </c>
      <c r="BK171" s="170">
        <f>ROUND(I171*H171,2)</f>
        <v>0</v>
      </c>
      <c r="BL171" s="18" t="s">
        <v>180</v>
      </c>
      <c r="BM171" s="169" t="s">
        <v>4203</v>
      </c>
    </row>
    <row r="172" spans="1:65" s="12" customFormat="1" ht="22.9" customHeight="1">
      <c r="B172" s="143"/>
      <c r="D172" s="144" t="s">
        <v>74</v>
      </c>
      <c r="E172" s="154" t="s">
        <v>4204</v>
      </c>
      <c r="F172" s="154" t="s">
        <v>4205</v>
      </c>
      <c r="I172" s="146"/>
      <c r="J172" s="155">
        <f>BK172</f>
        <v>0</v>
      </c>
      <c r="L172" s="143"/>
      <c r="M172" s="148"/>
      <c r="N172" s="149"/>
      <c r="O172" s="149"/>
      <c r="P172" s="150">
        <f>SUM(P173:P178)</f>
        <v>0</v>
      </c>
      <c r="Q172" s="149"/>
      <c r="R172" s="150">
        <f>SUM(R173:R178)</f>
        <v>3.4000000000000002E-2</v>
      </c>
      <c r="S172" s="149"/>
      <c r="T172" s="151">
        <f>SUM(T173:T178)</f>
        <v>0</v>
      </c>
      <c r="AR172" s="144" t="s">
        <v>180</v>
      </c>
      <c r="AT172" s="152" t="s">
        <v>74</v>
      </c>
      <c r="AU172" s="152" t="s">
        <v>82</v>
      </c>
      <c r="AY172" s="144" t="s">
        <v>173</v>
      </c>
      <c r="BK172" s="153">
        <f>SUM(BK173:BK178)</f>
        <v>0</v>
      </c>
    </row>
    <row r="173" spans="1:65" s="2" customFormat="1" ht="16.5" customHeight="1">
      <c r="A173" s="33"/>
      <c r="B173" s="156"/>
      <c r="C173" s="157" t="s">
        <v>374</v>
      </c>
      <c r="D173" s="157" t="s">
        <v>176</v>
      </c>
      <c r="E173" s="158" t="s">
        <v>595</v>
      </c>
      <c r="F173" s="159" t="s">
        <v>596</v>
      </c>
      <c r="G173" s="160" t="s">
        <v>179</v>
      </c>
      <c r="H173" s="161">
        <v>42</v>
      </c>
      <c r="I173" s="162"/>
      <c r="J173" s="163">
        <f t="shared" ref="J173:J178" si="40">ROUND(I173*H173,2)</f>
        <v>0</v>
      </c>
      <c r="K173" s="164"/>
      <c r="L173" s="34"/>
      <c r="M173" s="165" t="s">
        <v>1</v>
      </c>
      <c r="N173" s="166" t="s">
        <v>41</v>
      </c>
      <c r="O173" s="62"/>
      <c r="P173" s="167">
        <f t="shared" ref="P173:P178" si="41">O173*H173</f>
        <v>0</v>
      </c>
      <c r="Q173" s="167">
        <v>0</v>
      </c>
      <c r="R173" s="167">
        <f t="shared" ref="R173:R178" si="42">Q173*H173</f>
        <v>0</v>
      </c>
      <c r="S173" s="167">
        <v>0</v>
      </c>
      <c r="T173" s="168">
        <f t="shared" ref="T173:T178" si="43"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180</v>
      </c>
      <c r="AT173" s="169" t="s">
        <v>176</v>
      </c>
      <c r="AU173" s="169" t="s">
        <v>88</v>
      </c>
      <c r="AY173" s="18" t="s">
        <v>173</v>
      </c>
      <c r="BE173" s="170">
        <f t="shared" ref="BE173:BE178" si="44">IF(N173="základná",J173,0)</f>
        <v>0</v>
      </c>
      <c r="BF173" s="170">
        <f t="shared" ref="BF173:BF178" si="45">IF(N173="znížená",J173,0)</f>
        <v>0</v>
      </c>
      <c r="BG173" s="170">
        <f t="shared" ref="BG173:BG178" si="46">IF(N173="zákl. prenesená",J173,0)</f>
        <v>0</v>
      </c>
      <c r="BH173" s="170">
        <f t="shared" ref="BH173:BH178" si="47">IF(N173="zníž. prenesená",J173,0)</f>
        <v>0</v>
      </c>
      <c r="BI173" s="170">
        <f t="shared" ref="BI173:BI178" si="48">IF(N173="nulová",J173,0)</f>
        <v>0</v>
      </c>
      <c r="BJ173" s="18" t="s">
        <v>88</v>
      </c>
      <c r="BK173" s="170">
        <f t="shared" ref="BK173:BK178" si="49">ROUND(I173*H173,2)</f>
        <v>0</v>
      </c>
      <c r="BL173" s="18" t="s">
        <v>180</v>
      </c>
      <c r="BM173" s="169" t="s">
        <v>4206</v>
      </c>
    </row>
    <row r="174" spans="1:65" s="2" customFormat="1" ht="49.15" customHeight="1">
      <c r="A174" s="33"/>
      <c r="B174" s="156"/>
      <c r="C174" s="195" t="s">
        <v>381</v>
      </c>
      <c r="D174" s="195" t="s">
        <v>186</v>
      </c>
      <c r="E174" s="196" t="s">
        <v>598</v>
      </c>
      <c r="F174" s="197" t="s">
        <v>599</v>
      </c>
      <c r="G174" s="198" t="s">
        <v>179</v>
      </c>
      <c r="H174" s="199">
        <v>42</v>
      </c>
      <c r="I174" s="200"/>
      <c r="J174" s="201">
        <f t="shared" si="40"/>
        <v>0</v>
      </c>
      <c r="K174" s="202"/>
      <c r="L174" s="203"/>
      <c r="M174" s="204" t="s">
        <v>1</v>
      </c>
      <c r="N174" s="205" t="s">
        <v>41</v>
      </c>
      <c r="O174" s="62"/>
      <c r="P174" s="167">
        <f t="shared" si="41"/>
        <v>0</v>
      </c>
      <c r="Q174" s="167">
        <v>0</v>
      </c>
      <c r="R174" s="167">
        <f t="shared" si="42"/>
        <v>0</v>
      </c>
      <c r="S174" s="167">
        <v>0</v>
      </c>
      <c r="T174" s="168">
        <f t="shared" si="4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189</v>
      </c>
      <c r="AT174" s="169" t="s">
        <v>186</v>
      </c>
      <c r="AU174" s="169" t="s">
        <v>88</v>
      </c>
      <c r="AY174" s="18" t="s">
        <v>173</v>
      </c>
      <c r="BE174" s="170">
        <f t="shared" si="44"/>
        <v>0</v>
      </c>
      <c r="BF174" s="170">
        <f t="shared" si="45"/>
        <v>0</v>
      </c>
      <c r="BG174" s="170">
        <f t="shared" si="46"/>
        <v>0</v>
      </c>
      <c r="BH174" s="170">
        <f t="shared" si="47"/>
        <v>0</v>
      </c>
      <c r="BI174" s="170">
        <f t="shared" si="48"/>
        <v>0</v>
      </c>
      <c r="BJ174" s="18" t="s">
        <v>88</v>
      </c>
      <c r="BK174" s="170">
        <f t="shared" si="49"/>
        <v>0</v>
      </c>
      <c r="BL174" s="18" t="s">
        <v>180</v>
      </c>
      <c r="BM174" s="169" t="s">
        <v>4207</v>
      </c>
    </row>
    <row r="175" spans="1:65" s="2" customFormat="1" ht="16.5" customHeight="1">
      <c r="A175" s="33"/>
      <c r="B175" s="156"/>
      <c r="C175" s="157" t="s">
        <v>387</v>
      </c>
      <c r="D175" s="157" t="s">
        <v>176</v>
      </c>
      <c r="E175" s="158" t="s">
        <v>624</v>
      </c>
      <c r="F175" s="159" t="s">
        <v>625</v>
      </c>
      <c r="G175" s="160" t="s">
        <v>179</v>
      </c>
      <c r="H175" s="161">
        <v>16</v>
      </c>
      <c r="I175" s="162"/>
      <c r="J175" s="163">
        <f t="shared" si="40"/>
        <v>0</v>
      </c>
      <c r="K175" s="164"/>
      <c r="L175" s="34"/>
      <c r="M175" s="165" t="s">
        <v>1</v>
      </c>
      <c r="N175" s="166" t="s">
        <v>41</v>
      </c>
      <c r="O175" s="62"/>
      <c r="P175" s="167">
        <f t="shared" si="41"/>
        <v>0</v>
      </c>
      <c r="Q175" s="167">
        <v>0</v>
      </c>
      <c r="R175" s="167">
        <f t="shared" si="42"/>
        <v>0</v>
      </c>
      <c r="S175" s="167">
        <v>0</v>
      </c>
      <c r="T175" s="168">
        <f t="shared" si="4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180</v>
      </c>
      <c r="AT175" s="169" t="s">
        <v>176</v>
      </c>
      <c r="AU175" s="169" t="s">
        <v>88</v>
      </c>
      <c r="AY175" s="18" t="s">
        <v>173</v>
      </c>
      <c r="BE175" s="170">
        <f t="shared" si="44"/>
        <v>0</v>
      </c>
      <c r="BF175" s="170">
        <f t="shared" si="45"/>
        <v>0</v>
      </c>
      <c r="BG175" s="170">
        <f t="shared" si="46"/>
        <v>0</v>
      </c>
      <c r="BH175" s="170">
        <f t="shared" si="47"/>
        <v>0</v>
      </c>
      <c r="BI175" s="170">
        <f t="shared" si="48"/>
        <v>0</v>
      </c>
      <c r="BJ175" s="18" t="s">
        <v>88</v>
      </c>
      <c r="BK175" s="170">
        <f t="shared" si="49"/>
        <v>0</v>
      </c>
      <c r="BL175" s="18" t="s">
        <v>180</v>
      </c>
      <c r="BM175" s="169" t="s">
        <v>4208</v>
      </c>
    </row>
    <row r="176" spans="1:65" s="2" customFormat="1" ht="44.25" customHeight="1">
      <c r="A176" s="33"/>
      <c r="B176" s="156"/>
      <c r="C176" s="195" t="s">
        <v>392</v>
      </c>
      <c r="D176" s="195" t="s">
        <v>186</v>
      </c>
      <c r="E176" s="196" t="s">
        <v>627</v>
      </c>
      <c r="F176" s="197" t="s">
        <v>628</v>
      </c>
      <c r="G176" s="198" t="s">
        <v>179</v>
      </c>
      <c r="H176" s="199">
        <v>16</v>
      </c>
      <c r="I176" s="200"/>
      <c r="J176" s="201">
        <f t="shared" si="40"/>
        <v>0</v>
      </c>
      <c r="K176" s="202"/>
      <c r="L176" s="203"/>
      <c r="M176" s="204" t="s">
        <v>1</v>
      </c>
      <c r="N176" s="205" t="s">
        <v>41</v>
      </c>
      <c r="O176" s="62"/>
      <c r="P176" s="167">
        <f t="shared" si="41"/>
        <v>0</v>
      </c>
      <c r="Q176" s="167">
        <v>1E-3</v>
      </c>
      <c r="R176" s="167">
        <f t="shared" si="42"/>
        <v>1.6E-2</v>
      </c>
      <c r="S176" s="167">
        <v>0</v>
      </c>
      <c r="T176" s="168">
        <f t="shared" si="4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189</v>
      </c>
      <c r="AT176" s="169" t="s">
        <v>186</v>
      </c>
      <c r="AU176" s="169" t="s">
        <v>88</v>
      </c>
      <c r="AY176" s="18" t="s">
        <v>173</v>
      </c>
      <c r="BE176" s="170">
        <f t="shared" si="44"/>
        <v>0</v>
      </c>
      <c r="BF176" s="170">
        <f t="shared" si="45"/>
        <v>0</v>
      </c>
      <c r="BG176" s="170">
        <f t="shared" si="46"/>
        <v>0</v>
      </c>
      <c r="BH176" s="170">
        <f t="shared" si="47"/>
        <v>0</v>
      </c>
      <c r="BI176" s="170">
        <f t="shared" si="48"/>
        <v>0</v>
      </c>
      <c r="BJ176" s="18" t="s">
        <v>88</v>
      </c>
      <c r="BK176" s="170">
        <f t="shared" si="49"/>
        <v>0</v>
      </c>
      <c r="BL176" s="18" t="s">
        <v>180</v>
      </c>
      <c r="BM176" s="169" t="s">
        <v>4209</v>
      </c>
    </row>
    <row r="177" spans="1:65" s="2" customFormat="1" ht="24.2" customHeight="1">
      <c r="A177" s="33"/>
      <c r="B177" s="156"/>
      <c r="C177" s="157" t="s">
        <v>397</v>
      </c>
      <c r="D177" s="157" t="s">
        <v>176</v>
      </c>
      <c r="E177" s="158" t="s">
        <v>601</v>
      </c>
      <c r="F177" s="159" t="s">
        <v>602</v>
      </c>
      <c r="G177" s="160" t="s">
        <v>179</v>
      </c>
      <c r="H177" s="161">
        <v>18</v>
      </c>
      <c r="I177" s="162"/>
      <c r="J177" s="163">
        <f t="shared" si="40"/>
        <v>0</v>
      </c>
      <c r="K177" s="164"/>
      <c r="L177" s="34"/>
      <c r="M177" s="165" t="s">
        <v>1</v>
      </c>
      <c r="N177" s="166" t="s">
        <v>41</v>
      </c>
      <c r="O177" s="62"/>
      <c r="P177" s="167">
        <f t="shared" si="41"/>
        <v>0</v>
      </c>
      <c r="Q177" s="167">
        <v>0</v>
      </c>
      <c r="R177" s="167">
        <f t="shared" si="42"/>
        <v>0</v>
      </c>
      <c r="S177" s="167">
        <v>0</v>
      </c>
      <c r="T177" s="168">
        <f t="shared" si="4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180</v>
      </c>
      <c r="AT177" s="169" t="s">
        <v>176</v>
      </c>
      <c r="AU177" s="169" t="s">
        <v>88</v>
      </c>
      <c r="AY177" s="18" t="s">
        <v>173</v>
      </c>
      <c r="BE177" s="170">
        <f t="shared" si="44"/>
        <v>0</v>
      </c>
      <c r="BF177" s="170">
        <f t="shared" si="45"/>
        <v>0</v>
      </c>
      <c r="BG177" s="170">
        <f t="shared" si="46"/>
        <v>0</v>
      </c>
      <c r="BH177" s="170">
        <f t="shared" si="47"/>
        <v>0</v>
      </c>
      <c r="BI177" s="170">
        <f t="shared" si="48"/>
        <v>0</v>
      </c>
      <c r="BJ177" s="18" t="s">
        <v>88</v>
      </c>
      <c r="BK177" s="170">
        <f t="shared" si="49"/>
        <v>0</v>
      </c>
      <c r="BL177" s="18" t="s">
        <v>180</v>
      </c>
      <c r="BM177" s="169" t="s">
        <v>4210</v>
      </c>
    </row>
    <row r="178" spans="1:65" s="2" customFormat="1" ht="37.9" customHeight="1">
      <c r="A178" s="33"/>
      <c r="B178" s="156"/>
      <c r="C178" s="195" t="s">
        <v>403</v>
      </c>
      <c r="D178" s="195" t="s">
        <v>186</v>
      </c>
      <c r="E178" s="196" t="s">
        <v>604</v>
      </c>
      <c r="F178" s="197" t="s">
        <v>605</v>
      </c>
      <c r="G178" s="198" t="s">
        <v>179</v>
      </c>
      <c r="H178" s="199">
        <v>18</v>
      </c>
      <c r="I178" s="200"/>
      <c r="J178" s="201">
        <f t="shared" si="40"/>
        <v>0</v>
      </c>
      <c r="K178" s="202"/>
      <c r="L178" s="203"/>
      <c r="M178" s="204" t="s">
        <v>1</v>
      </c>
      <c r="N178" s="205" t="s">
        <v>41</v>
      </c>
      <c r="O178" s="62"/>
      <c r="P178" s="167">
        <f t="shared" si="41"/>
        <v>0</v>
      </c>
      <c r="Q178" s="167">
        <v>1E-3</v>
      </c>
      <c r="R178" s="167">
        <f t="shared" si="42"/>
        <v>1.8000000000000002E-2</v>
      </c>
      <c r="S178" s="167">
        <v>0</v>
      </c>
      <c r="T178" s="168">
        <f t="shared" si="4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189</v>
      </c>
      <c r="AT178" s="169" t="s">
        <v>186</v>
      </c>
      <c r="AU178" s="169" t="s">
        <v>88</v>
      </c>
      <c r="AY178" s="18" t="s">
        <v>173</v>
      </c>
      <c r="BE178" s="170">
        <f t="shared" si="44"/>
        <v>0</v>
      </c>
      <c r="BF178" s="170">
        <f t="shared" si="45"/>
        <v>0</v>
      </c>
      <c r="BG178" s="170">
        <f t="shared" si="46"/>
        <v>0</v>
      </c>
      <c r="BH178" s="170">
        <f t="shared" si="47"/>
        <v>0</v>
      </c>
      <c r="BI178" s="170">
        <f t="shared" si="48"/>
        <v>0</v>
      </c>
      <c r="BJ178" s="18" t="s">
        <v>88</v>
      </c>
      <c r="BK178" s="170">
        <f t="shared" si="49"/>
        <v>0</v>
      </c>
      <c r="BL178" s="18" t="s">
        <v>180</v>
      </c>
      <c r="BM178" s="169" t="s">
        <v>4211</v>
      </c>
    </row>
    <row r="179" spans="1:65" s="12" customFormat="1" ht="22.9" customHeight="1">
      <c r="B179" s="143"/>
      <c r="D179" s="144" t="s">
        <v>74</v>
      </c>
      <c r="E179" s="154" t="s">
        <v>637</v>
      </c>
      <c r="F179" s="154" t="s">
        <v>638</v>
      </c>
      <c r="I179" s="146"/>
      <c r="J179" s="155">
        <f>BK179</f>
        <v>0</v>
      </c>
      <c r="L179" s="143"/>
      <c r="M179" s="148"/>
      <c r="N179" s="149"/>
      <c r="O179" s="149"/>
      <c r="P179" s="150">
        <f>P180</f>
        <v>0</v>
      </c>
      <c r="Q179" s="149"/>
      <c r="R179" s="150">
        <f>R180</f>
        <v>0.25900000000000001</v>
      </c>
      <c r="S179" s="149"/>
      <c r="T179" s="151">
        <f>T180</f>
        <v>0</v>
      </c>
      <c r="AR179" s="144" t="s">
        <v>180</v>
      </c>
      <c r="AT179" s="152" t="s">
        <v>74</v>
      </c>
      <c r="AU179" s="152" t="s">
        <v>82</v>
      </c>
      <c r="AY179" s="144" t="s">
        <v>173</v>
      </c>
      <c r="BK179" s="153">
        <f>BK180</f>
        <v>0</v>
      </c>
    </row>
    <row r="180" spans="1:65" s="2" customFormat="1" ht="24.2" customHeight="1">
      <c r="A180" s="33"/>
      <c r="B180" s="156"/>
      <c r="C180" s="195" t="s">
        <v>409</v>
      </c>
      <c r="D180" s="195" t="s">
        <v>186</v>
      </c>
      <c r="E180" s="196" t="s">
        <v>639</v>
      </c>
      <c r="F180" s="197" t="s">
        <v>640</v>
      </c>
      <c r="G180" s="198" t="s">
        <v>179</v>
      </c>
      <c r="H180" s="199">
        <v>259</v>
      </c>
      <c r="I180" s="200"/>
      <c r="J180" s="201">
        <f>ROUND(I180*H180,2)</f>
        <v>0</v>
      </c>
      <c r="K180" s="202"/>
      <c r="L180" s="203"/>
      <c r="M180" s="204" t="s">
        <v>1</v>
      </c>
      <c r="N180" s="205" t="s">
        <v>41</v>
      </c>
      <c r="O180" s="62"/>
      <c r="P180" s="167">
        <f>O180*H180</f>
        <v>0</v>
      </c>
      <c r="Q180" s="167">
        <v>1E-3</v>
      </c>
      <c r="R180" s="167">
        <f>Q180*H180</f>
        <v>0.25900000000000001</v>
      </c>
      <c r="S180" s="167">
        <v>0</v>
      </c>
      <c r="T180" s="16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189</v>
      </c>
      <c r="AT180" s="169" t="s">
        <v>186</v>
      </c>
      <c r="AU180" s="169" t="s">
        <v>88</v>
      </c>
      <c r="AY180" s="18" t="s">
        <v>173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88</v>
      </c>
      <c r="BK180" s="170">
        <f>ROUND(I180*H180,2)</f>
        <v>0</v>
      </c>
      <c r="BL180" s="18" t="s">
        <v>180</v>
      </c>
      <c r="BM180" s="169" t="s">
        <v>4212</v>
      </c>
    </row>
    <row r="181" spans="1:65" s="12" customFormat="1" ht="22.9" customHeight="1">
      <c r="B181" s="143"/>
      <c r="D181" s="144" t="s">
        <v>74</v>
      </c>
      <c r="E181" s="154" t="s">
        <v>642</v>
      </c>
      <c r="F181" s="154" t="s">
        <v>643</v>
      </c>
      <c r="I181" s="146"/>
      <c r="J181" s="155">
        <f>BK181</f>
        <v>0</v>
      </c>
      <c r="L181" s="143"/>
      <c r="M181" s="148"/>
      <c r="N181" s="149"/>
      <c r="O181" s="149"/>
      <c r="P181" s="150">
        <f>SUM(P182:P185)</f>
        <v>0</v>
      </c>
      <c r="Q181" s="149"/>
      <c r="R181" s="150">
        <f>SUM(R182:R185)</f>
        <v>0</v>
      </c>
      <c r="S181" s="149"/>
      <c r="T181" s="151">
        <f>SUM(T182:T185)</f>
        <v>0</v>
      </c>
      <c r="AR181" s="144" t="s">
        <v>180</v>
      </c>
      <c r="AT181" s="152" t="s">
        <v>74</v>
      </c>
      <c r="AU181" s="152" t="s">
        <v>82</v>
      </c>
      <c r="AY181" s="144" t="s">
        <v>173</v>
      </c>
      <c r="BK181" s="153">
        <f>SUM(BK182:BK185)</f>
        <v>0</v>
      </c>
    </row>
    <row r="182" spans="1:65" s="2" customFormat="1" ht="16.5" customHeight="1">
      <c r="A182" s="33"/>
      <c r="B182" s="156"/>
      <c r="C182" s="157" t="s">
        <v>413</v>
      </c>
      <c r="D182" s="157" t="s">
        <v>176</v>
      </c>
      <c r="E182" s="158" t="s">
        <v>644</v>
      </c>
      <c r="F182" s="159" t="s">
        <v>645</v>
      </c>
      <c r="G182" s="160" t="s">
        <v>646</v>
      </c>
      <c r="H182" s="161">
        <v>1</v>
      </c>
      <c r="I182" s="162"/>
      <c r="J182" s="163">
        <f>ROUND(I182*H182,2)</f>
        <v>0</v>
      </c>
      <c r="K182" s="164"/>
      <c r="L182" s="34"/>
      <c r="M182" s="165" t="s">
        <v>1</v>
      </c>
      <c r="N182" s="166" t="s">
        <v>41</v>
      </c>
      <c r="O182" s="62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180</v>
      </c>
      <c r="AT182" s="169" t="s">
        <v>176</v>
      </c>
      <c r="AU182" s="169" t="s">
        <v>88</v>
      </c>
      <c r="AY182" s="18" t="s">
        <v>173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8" t="s">
        <v>88</v>
      </c>
      <c r="BK182" s="170">
        <f>ROUND(I182*H182,2)</f>
        <v>0</v>
      </c>
      <c r="BL182" s="18" t="s">
        <v>180</v>
      </c>
      <c r="BM182" s="169" t="s">
        <v>4213</v>
      </c>
    </row>
    <row r="183" spans="1:65" s="2" customFormat="1" ht="24.2" customHeight="1">
      <c r="A183" s="33"/>
      <c r="B183" s="156"/>
      <c r="C183" s="157" t="s">
        <v>418</v>
      </c>
      <c r="D183" s="157" t="s">
        <v>176</v>
      </c>
      <c r="E183" s="158" t="s">
        <v>648</v>
      </c>
      <c r="F183" s="159" t="s">
        <v>649</v>
      </c>
      <c r="G183" s="160" t="s">
        <v>646</v>
      </c>
      <c r="H183" s="161">
        <v>1</v>
      </c>
      <c r="I183" s="162"/>
      <c r="J183" s="163">
        <f>ROUND(I183*H183,2)</f>
        <v>0</v>
      </c>
      <c r="K183" s="164"/>
      <c r="L183" s="34"/>
      <c r="M183" s="165" t="s">
        <v>1</v>
      </c>
      <c r="N183" s="166" t="s">
        <v>41</v>
      </c>
      <c r="O183" s="6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180</v>
      </c>
      <c r="AT183" s="169" t="s">
        <v>176</v>
      </c>
      <c r="AU183" s="169" t="s">
        <v>88</v>
      </c>
      <c r="AY183" s="18" t="s">
        <v>173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88</v>
      </c>
      <c r="BK183" s="170">
        <f>ROUND(I183*H183,2)</f>
        <v>0</v>
      </c>
      <c r="BL183" s="18" t="s">
        <v>180</v>
      </c>
      <c r="BM183" s="169" t="s">
        <v>4214</v>
      </c>
    </row>
    <row r="184" spans="1:65" s="2" customFormat="1" ht="24.2" customHeight="1">
      <c r="A184" s="33"/>
      <c r="B184" s="156"/>
      <c r="C184" s="157" t="s">
        <v>424</v>
      </c>
      <c r="D184" s="157" t="s">
        <v>176</v>
      </c>
      <c r="E184" s="158" t="s">
        <v>651</v>
      </c>
      <c r="F184" s="159" t="s">
        <v>652</v>
      </c>
      <c r="G184" s="160" t="s">
        <v>646</v>
      </c>
      <c r="H184" s="161">
        <v>1</v>
      </c>
      <c r="I184" s="162"/>
      <c r="J184" s="163">
        <f>ROUND(I184*H184,2)</f>
        <v>0</v>
      </c>
      <c r="K184" s="164"/>
      <c r="L184" s="34"/>
      <c r="M184" s="165" t="s">
        <v>1</v>
      </c>
      <c r="N184" s="166" t="s">
        <v>41</v>
      </c>
      <c r="O184" s="62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180</v>
      </c>
      <c r="AT184" s="169" t="s">
        <v>176</v>
      </c>
      <c r="AU184" s="169" t="s">
        <v>88</v>
      </c>
      <c r="AY184" s="18" t="s">
        <v>173</v>
      </c>
      <c r="BE184" s="170">
        <f>IF(N184="základná",J184,0)</f>
        <v>0</v>
      </c>
      <c r="BF184" s="170">
        <f>IF(N184="znížená",J184,0)</f>
        <v>0</v>
      </c>
      <c r="BG184" s="170">
        <f>IF(N184="zákl. prenesená",J184,0)</f>
        <v>0</v>
      </c>
      <c r="BH184" s="170">
        <f>IF(N184="zníž. prenesená",J184,0)</f>
        <v>0</v>
      </c>
      <c r="BI184" s="170">
        <f>IF(N184="nulová",J184,0)</f>
        <v>0</v>
      </c>
      <c r="BJ184" s="18" t="s">
        <v>88</v>
      </c>
      <c r="BK184" s="170">
        <f>ROUND(I184*H184,2)</f>
        <v>0</v>
      </c>
      <c r="BL184" s="18" t="s">
        <v>180</v>
      </c>
      <c r="BM184" s="169" t="s">
        <v>4215</v>
      </c>
    </row>
    <row r="185" spans="1:65" s="2" customFormat="1" ht="24.2" customHeight="1">
      <c r="A185" s="33"/>
      <c r="B185" s="156"/>
      <c r="C185" s="157" t="s">
        <v>429</v>
      </c>
      <c r="D185" s="157" t="s">
        <v>176</v>
      </c>
      <c r="E185" s="158" t="s">
        <v>654</v>
      </c>
      <c r="F185" s="159" t="s">
        <v>655</v>
      </c>
      <c r="G185" s="160" t="s">
        <v>646</v>
      </c>
      <c r="H185" s="161">
        <v>1</v>
      </c>
      <c r="I185" s="162"/>
      <c r="J185" s="163">
        <f>ROUND(I185*H185,2)</f>
        <v>0</v>
      </c>
      <c r="K185" s="164"/>
      <c r="L185" s="34"/>
      <c r="M185" s="215" t="s">
        <v>1</v>
      </c>
      <c r="N185" s="216" t="s">
        <v>41</v>
      </c>
      <c r="O185" s="217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180</v>
      </c>
      <c r="AT185" s="169" t="s">
        <v>176</v>
      </c>
      <c r="AU185" s="169" t="s">
        <v>88</v>
      </c>
      <c r="AY185" s="18" t="s">
        <v>173</v>
      </c>
      <c r="BE185" s="170">
        <f>IF(N185="základná",J185,0)</f>
        <v>0</v>
      </c>
      <c r="BF185" s="170">
        <f>IF(N185="znížená",J185,0)</f>
        <v>0</v>
      </c>
      <c r="BG185" s="170">
        <f>IF(N185="zákl. prenesená",J185,0)</f>
        <v>0</v>
      </c>
      <c r="BH185" s="170">
        <f>IF(N185="zníž. prenesená",J185,0)</f>
        <v>0</v>
      </c>
      <c r="BI185" s="170">
        <f>IF(N185="nulová",J185,0)</f>
        <v>0</v>
      </c>
      <c r="BJ185" s="18" t="s">
        <v>88</v>
      </c>
      <c r="BK185" s="170">
        <f>ROUND(I185*H185,2)</f>
        <v>0</v>
      </c>
      <c r="BL185" s="18" t="s">
        <v>180</v>
      </c>
      <c r="BM185" s="169" t="s">
        <v>4216</v>
      </c>
    </row>
    <row r="186" spans="1:65" s="2" customFormat="1" ht="6.95" customHeight="1">
      <c r="A186" s="33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34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autoFilter ref="C129:K185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136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4217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ROUND(J130,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ROUND((SUM(BE130:BE267)),  2)</f>
        <v>0</v>
      </c>
      <c r="G35" s="109"/>
      <c r="H35" s="109"/>
      <c r="I35" s="110">
        <v>0.2</v>
      </c>
      <c r="J35" s="108">
        <f>ROUND(((SUM(BE130:BE267))*I35),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ROUND((SUM(BF130:BF267)),  2)</f>
        <v>0</v>
      </c>
      <c r="G36" s="109"/>
      <c r="H36" s="109"/>
      <c r="I36" s="110">
        <v>0.2</v>
      </c>
      <c r="J36" s="108">
        <f>ROUND(((SUM(BF130:BF267))*I36),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ROUND((SUM(BG130:BG267)),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ROUND((SUM(BH130:BH267)),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ROUND((SUM(BI130:BI267)),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SO01.09 - SO01.07  Rekonštrukcia priestorov na ul. J.M.Hurbana 6 - Statika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J130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147</v>
      </c>
      <c r="E99" s="126"/>
      <c r="F99" s="126"/>
      <c r="G99" s="126"/>
      <c r="H99" s="126"/>
      <c r="I99" s="126"/>
      <c r="J99" s="127">
        <f>J131</f>
        <v>0</v>
      </c>
      <c r="L99" s="124"/>
    </row>
    <row r="100" spans="1:47" s="10" customFormat="1" ht="19.899999999999999" customHeight="1">
      <c r="B100" s="128"/>
      <c r="D100" s="129" t="s">
        <v>148</v>
      </c>
      <c r="E100" s="130"/>
      <c r="F100" s="130"/>
      <c r="G100" s="130"/>
      <c r="H100" s="130"/>
      <c r="I100" s="130"/>
      <c r="J100" s="131">
        <f>J132</f>
        <v>0</v>
      </c>
      <c r="L100" s="128"/>
    </row>
    <row r="101" spans="1:47" s="10" customFormat="1" ht="19.899999999999999" customHeight="1">
      <c r="B101" s="128"/>
      <c r="D101" s="129" t="s">
        <v>149</v>
      </c>
      <c r="E101" s="130"/>
      <c r="F101" s="130"/>
      <c r="G101" s="130"/>
      <c r="H101" s="130"/>
      <c r="I101" s="130"/>
      <c r="J101" s="131">
        <f>J136</f>
        <v>0</v>
      </c>
      <c r="L101" s="128"/>
    </row>
    <row r="102" spans="1:47" s="10" customFormat="1" ht="19.899999999999999" customHeight="1">
      <c r="B102" s="128"/>
      <c r="D102" s="129" t="s">
        <v>150</v>
      </c>
      <c r="E102" s="130"/>
      <c r="F102" s="130"/>
      <c r="G102" s="130"/>
      <c r="H102" s="130"/>
      <c r="I102" s="130"/>
      <c r="J102" s="131">
        <f>J172</f>
        <v>0</v>
      </c>
      <c r="L102" s="128"/>
    </row>
    <row r="103" spans="1:47" s="9" customFormat="1" ht="24.95" customHeight="1">
      <c r="B103" s="124"/>
      <c r="D103" s="125" t="s">
        <v>151</v>
      </c>
      <c r="E103" s="126"/>
      <c r="F103" s="126"/>
      <c r="G103" s="126"/>
      <c r="H103" s="126"/>
      <c r="I103" s="126"/>
      <c r="J103" s="127">
        <f>J174</f>
        <v>0</v>
      </c>
      <c r="L103" s="124"/>
    </row>
    <row r="104" spans="1:47" s="10" customFormat="1" ht="19.899999999999999" customHeight="1">
      <c r="B104" s="128"/>
      <c r="D104" s="129" t="s">
        <v>4218</v>
      </c>
      <c r="E104" s="130"/>
      <c r="F104" s="130"/>
      <c r="G104" s="130"/>
      <c r="H104" s="130"/>
      <c r="I104" s="130"/>
      <c r="J104" s="131">
        <f>J175</f>
        <v>0</v>
      </c>
      <c r="L104" s="128"/>
    </row>
    <row r="105" spans="1:47" s="10" customFormat="1" ht="19.899999999999999" customHeight="1">
      <c r="B105" s="128"/>
      <c r="D105" s="129" t="s">
        <v>4219</v>
      </c>
      <c r="E105" s="130"/>
      <c r="F105" s="130"/>
      <c r="G105" s="130"/>
      <c r="H105" s="130"/>
      <c r="I105" s="130"/>
      <c r="J105" s="131">
        <f>J199</f>
        <v>0</v>
      </c>
      <c r="L105" s="128"/>
    </row>
    <row r="106" spans="1:47" s="10" customFormat="1" ht="19.899999999999999" customHeight="1">
      <c r="B106" s="128"/>
      <c r="D106" s="129" t="s">
        <v>669</v>
      </c>
      <c r="E106" s="130"/>
      <c r="F106" s="130"/>
      <c r="G106" s="130"/>
      <c r="H106" s="130"/>
      <c r="I106" s="130"/>
      <c r="J106" s="131">
        <f>J214</f>
        <v>0</v>
      </c>
      <c r="L106" s="128"/>
    </row>
    <row r="107" spans="1:47" s="9" customFormat="1" ht="24.95" customHeight="1">
      <c r="B107" s="124"/>
      <c r="D107" s="125" t="s">
        <v>490</v>
      </c>
      <c r="E107" s="126"/>
      <c r="F107" s="126"/>
      <c r="G107" s="126"/>
      <c r="H107" s="126"/>
      <c r="I107" s="126"/>
      <c r="J107" s="127">
        <f>J223</f>
        <v>0</v>
      </c>
      <c r="L107" s="124"/>
    </row>
    <row r="108" spans="1:47" s="10" customFormat="1" ht="19.899999999999999" customHeight="1">
      <c r="B108" s="128"/>
      <c r="D108" s="129" t="s">
        <v>4220</v>
      </c>
      <c r="E108" s="130"/>
      <c r="F108" s="130"/>
      <c r="G108" s="130"/>
      <c r="H108" s="130"/>
      <c r="I108" s="130"/>
      <c r="J108" s="131">
        <f>J224</f>
        <v>0</v>
      </c>
      <c r="L108" s="128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159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25" customHeight="1">
      <c r="A118" s="33"/>
      <c r="B118" s="34"/>
      <c r="C118" s="33"/>
      <c r="D118" s="33"/>
      <c r="E118" s="272" t="str">
        <f>E7</f>
        <v>Rekonštrukcia - Kreatívne centrum RTVS Banská Bystrica - zmena č.1</v>
      </c>
      <c r="F118" s="273"/>
      <c r="G118" s="273"/>
      <c r="H118" s="27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138</v>
      </c>
      <c r="L119" s="21"/>
    </row>
    <row r="120" spans="1:31" s="2" customFormat="1" ht="23.25" customHeight="1">
      <c r="A120" s="33"/>
      <c r="B120" s="34"/>
      <c r="C120" s="33"/>
      <c r="D120" s="33"/>
      <c r="E120" s="272" t="s">
        <v>657</v>
      </c>
      <c r="F120" s="274"/>
      <c r="G120" s="274"/>
      <c r="H120" s="274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140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30" customHeight="1">
      <c r="A122" s="33"/>
      <c r="B122" s="34"/>
      <c r="C122" s="33"/>
      <c r="D122" s="33"/>
      <c r="E122" s="231" t="str">
        <f>E11</f>
        <v>SO01.09 - SO01.07  Rekonštrukcia priestorov na ul. J.M.Hurbana 6 - Statika - zmena č.1</v>
      </c>
      <c r="F122" s="274"/>
      <c r="G122" s="274"/>
      <c r="H122" s="274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F14</f>
        <v>Banská Bystrica</v>
      </c>
      <c r="G124" s="33"/>
      <c r="H124" s="33"/>
      <c r="I124" s="28" t="s">
        <v>21</v>
      </c>
      <c r="J124" s="59" t="str">
        <f>IF(J14="","",J14)</f>
        <v>25. 5. 2021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.7" customHeight="1">
      <c r="A126" s="33"/>
      <c r="B126" s="34"/>
      <c r="C126" s="28" t="s">
        <v>23</v>
      </c>
      <c r="D126" s="33"/>
      <c r="E126" s="33"/>
      <c r="F126" s="26" t="str">
        <f>E17</f>
        <v>RTVS Mlynská dolina, 845 45 Bratislava</v>
      </c>
      <c r="G126" s="33"/>
      <c r="H126" s="33"/>
      <c r="I126" s="28" t="s">
        <v>29</v>
      </c>
      <c r="J126" s="31" t="str">
        <f>E23</f>
        <v>akad. arch. Jaroslava Kubániová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27</v>
      </c>
      <c r="D127" s="33"/>
      <c r="E127" s="33"/>
      <c r="F127" s="26" t="str">
        <f>IF(E20="","",E20)</f>
        <v>Vyplň údaj</v>
      </c>
      <c r="G127" s="33"/>
      <c r="H127" s="33"/>
      <c r="I127" s="28" t="s">
        <v>32</v>
      </c>
      <c r="J127" s="31" t="str">
        <f>E26</f>
        <v>Ing.Jedlička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160</v>
      </c>
      <c r="D129" s="135" t="s">
        <v>60</v>
      </c>
      <c r="E129" s="135" t="s">
        <v>56</v>
      </c>
      <c r="F129" s="135" t="s">
        <v>57</v>
      </c>
      <c r="G129" s="135" t="s">
        <v>161</v>
      </c>
      <c r="H129" s="135" t="s">
        <v>162</v>
      </c>
      <c r="I129" s="135" t="s">
        <v>163</v>
      </c>
      <c r="J129" s="136" t="s">
        <v>144</v>
      </c>
      <c r="K129" s="137" t="s">
        <v>164</v>
      </c>
      <c r="L129" s="138"/>
      <c r="M129" s="66" t="s">
        <v>1</v>
      </c>
      <c r="N129" s="67" t="s">
        <v>39</v>
      </c>
      <c r="O129" s="67" t="s">
        <v>165</v>
      </c>
      <c r="P129" s="67" t="s">
        <v>166</v>
      </c>
      <c r="Q129" s="67" t="s">
        <v>167</v>
      </c>
      <c r="R129" s="67" t="s">
        <v>168</v>
      </c>
      <c r="S129" s="67" t="s">
        <v>169</v>
      </c>
      <c r="T129" s="68" t="s">
        <v>170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" customHeight="1">
      <c r="A130" s="33"/>
      <c r="B130" s="34"/>
      <c r="C130" s="73" t="s">
        <v>145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P131+P174+P223</f>
        <v>0</v>
      </c>
      <c r="Q130" s="70"/>
      <c r="R130" s="140">
        <f>R131+R174+R223</f>
        <v>912.67886395000005</v>
      </c>
      <c r="S130" s="70"/>
      <c r="T130" s="141">
        <f>T131+T174+T223</f>
        <v>1.3427199999999999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74</v>
      </c>
      <c r="AU130" s="18" t="s">
        <v>146</v>
      </c>
      <c r="BK130" s="142">
        <f>BK131+BK174+BK223</f>
        <v>0</v>
      </c>
    </row>
    <row r="131" spans="1:65" s="12" customFormat="1" ht="25.9" customHeight="1">
      <c r="B131" s="143"/>
      <c r="D131" s="144" t="s">
        <v>74</v>
      </c>
      <c r="E131" s="145" t="s">
        <v>171</v>
      </c>
      <c r="F131" s="145" t="s">
        <v>172</v>
      </c>
      <c r="I131" s="146"/>
      <c r="J131" s="147">
        <f>BK131</f>
        <v>0</v>
      </c>
      <c r="L131" s="143"/>
      <c r="M131" s="148"/>
      <c r="N131" s="149"/>
      <c r="O131" s="149"/>
      <c r="P131" s="150">
        <f>P132+P136+P172</f>
        <v>0</v>
      </c>
      <c r="Q131" s="149"/>
      <c r="R131" s="150">
        <f>R132+R136+R172</f>
        <v>6.1516749999999995E-2</v>
      </c>
      <c r="S131" s="149"/>
      <c r="T131" s="151">
        <f>T132+T136+T172</f>
        <v>1.2387199999999998</v>
      </c>
      <c r="AR131" s="144" t="s">
        <v>82</v>
      </c>
      <c r="AT131" s="152" t="s">
        <v>74</v>
      </c>
      <c r="AU131" s="152" t="s">
        <v>75</v>
      </c>
      <c r="AY131" s="144" t="s">
        <v>173</v>
      </c>
      <c r="BK131" s="153">
        <f>BK132+BK136+BK172</f>
        <v>0</v>
      </c>
    </row>
    <row r="132" spans="1:65" s="12" customFormat="1" ht="22.9" customHeight="1">
      <c r="B132" s="143"/>
      <c r="D132" s="144" t="s">
        <v>74</v>
      </c>
      <c r="E132" s="154" t="s">
        <v>174</v>
      </c>
      <c r="F132" s="154" t="s">
        <v>175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SUM(P133:P135)</f>
        <v>0</v>
      </c>
      <c r="Q132" s="149"/>
      <c r="R132" s="150">
        <f>SUM(R133:R135)</f>
        <v>5.169675E-2</v>
      </c>
      <c r="S132" s="149"/>
      <c r="T132" s="151">
        <f>SUM(T133:T135)</f>
        <v>0</v>
      </c>
      <c r="AR132" s="144" t="s">
        <v>82</v>
      </c>
      <c r="AT132" s="152" t="s">
        <v>74</v>
      </c>
      <c r="AU132" s="152" t="s">
        <v>82</v>
      </c>
      <c r="AY132" s="144" t="s">
        <v>173</v>
      </c>
      <c r="BK132" s="153">
        <f>SUM(BK133:BK135)</f>
        <v>0</v>
      </c>
    </row>
    <row r="133" spans="1:65" s="2" customFormat="1" ht="24.2" customHeight="1">
      <c r="A133" s="33"/>
      <c r="B133" s="156"/>
      <c r="C133" s="157" t="s">
        <v>82</v>
      </c>
      <c r="D133" s="157" t="s">
        <v>176</v>
      </c>
      <c r="E133" s="158" t="s">
        <v>4221</v>
      </c>
      <c r="F133" s="159" t="s">
        <v>4222</v>
      </c>
      <c r="G133" s="160" t="s">
        <v>226</v>
      </c>
      <c r="H133" s="161">
        <v>2.1000000000000001E-2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41</v>
      </c>
      <c r="O133" s="62"/>
      <c r="P133" s="167">
        <f>O133*H133</f>
        <v>0</v>
      </c>
      <c r="Q133" s="167">
        <v>2.4617499999999999</v>
      </c>
      <c r="R133" s="167">
        <f>Q133*H133</f>
        <v>5.169675E-2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180</v>
      </c>
      <c r="AT133" s="169" t="s">
        <v>176</v>
      </c>
      <c r="AU133" s="169" t="s">
        <v>88</v>
      </c>
      <c r="AY133" s="18" t="s">
        <v>173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88</v>
      </c>
      <c r="BK133" s="170">
        <f>ROUND(I133*H133,2)</f>
        <v>0</v>
      </c>
      <c r="BL133" s="18" t="s">
        <v>180</v>
      </c>
      <c r="BM133" s="169" t="s">
        <v>4223</v>
      </c>
    </row>
    <row r="134" spans="1:65" s="14" customFormat="1" ht="11.25">
      <c r="B134" s="179"/>
      <c r="D134" s="172" t="s">
        <v>182</v>
      </c>
      <c r="E134" s="180" t="s">
        <v>1</v>
      </c>
      <c r="F134" s="181" t="s">
        <v>4224</v>
      </c>
      <c r="H134" s="182">
        <v>2.1000000000000001E-2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182</v>
      </c>
      <c r="AU134" s="180" t="s">
        <v>88</v>
      </c>
      <c r="AV134" s="14" t="s">
        <v>88</v>
      </c>
      <c r="AW134" s="14" t="s">
        <v>31</v>
      </c>
      <c r="AX134" s="14" t="s">
        <v>75</v>
      </c>
      <c r="AY134" s="180" t="s">
        <v>173</v>
      </c>
    </row>
    <row r="135" spans="1:65" s="15" customFormat="1" ht="11.25">
      <c r="B135" s="187"/>
      <c r="D135" s="172" t="s">
        <v>182</v>
      </c>
      <c r="E135" s="188" t="s">
        <v>1</v>
      </c>
      <c r="F135" s="189" t="s">
        <v>185</v>
      </c>
      <c r="H135" s="190">
        <v>2.1000000000000001E-2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182</v>
      </c>
      <c r="AU135" s="188" t="s">
        <v>88</v>
      </c>
      <c r="AV135" s="15" t="s">
        <v>180</v>
      </c>
      <c r="AW135" s="15" t="s">
        <v>31</v>
      </c>
      <c r="AX135" s="15" t="s">
        <v>82</v>
      </c>
      <c r="AY135" s="188" t="s">
        <v>173</v>
      </c>
    </row>
    <row r="136" spans="1:65" s="12" customFormat="1" ht="22.9" customHeight="1">
      <c r="B136" s="143"/>
      <c r="D136" s="144" t="s">
        <v>74</v>
      </c>
      <c r="E136" s="154" t="s">
        <v>192</v>
      </c>
      <c r="F136" s="154" t="s">
        <v>193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SUM(P137:P171)</f>
        <v>0</v>
      </c>
      <c r="Q136" s="149"/>
      <c r="R136" s="150">
        <f>SUM(R137:R171)</f>
        <v>9.8199999999999989E-3</v>
      </c>
      <c r="S136" s="149"/>
      <c r="T136" s="151">
        <f>SUM(T137:T171)</f>
        <v>1.2387199999999998</v>
      </c>
      <c r="AR136" s="144" t="s">
        <v>82</v>
      </c>
      <c r="AT136" s="152" t="s">
        <v>74</v>
      </c>
      <c r="AU136" s="152" t="s">
        <v>82</v>
      </c>
      <c r="AY136" s="144" t="s">
        <v>173</v>
      </c>
      <c r="BK136" s="153">
        <f>SUM(BK137:BK171)</f>
        <v>0</v>
      </c>
    </row>
    <row r="137" spans="1:65" s="2" customFormat="1" ht="44.25" customHeight="1">
      <c r="A137" s="33"/>
      <c r="B137" s="156"/>
      <c r="C137" s="157" t="s">
        <v>88</v>
      </c>
      <c r="D137" s="157" t="s">
        <v>176</v>
      </c>
      <c r="E137" s="158" t="s">
        <v>4225</v>
      </c>
      <c r="F137" s="159" t="s">
        <v>4226</v>
      </c>
      <c r="G137" s="160" t="s">
        <v>179</v>
      </c>
      <c r="H137" s="161">
        <v>8</v>
      </c>
      <c r="I137" s="162"/>
      <c r="J137" s="163">
        <f>ROUND(I137*H137,2)</f>
        <v>0</v>
      </c>
      <c r="K137" s="164"/>
      <c r="L137" s="34"/>
      <c r="M137" s="165" t="s">
        <v>1</v>
      </c>
      <c r="N137" s="166" t="s">
        <v>41</v>
      </c>
      <c r="O137" s="62"/>
      <c r="P137" s="167">
        <f>O137*H137</f>
        <v>0</v>
      </c>
      <c r="Q137" s="167">
        <v>7.6999999999999996E-4</v>
      </c>
      <c r="R137" s="167">
        <f>Q137*H137</f>
        <v>6.1599999999999997E-3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180</v>
      </c>
      <c r="AT137" s="169" t="s">
        <v>176</v>
      </c>
      <c r="AU137" s="169" t="s">
        <v>88</v>
      </c>
      <c r="AY137" s="18" t="s">
        <v>173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88</v>
      </c>
      <c r="BK137" s="170">
        <f>ROUND(I137*H137,2)</f>
        <v>0</v>
      </c>
      <c r="BL137" s="18" t="s">
        <v>180</v>
      </c>
      <c r="BM137" s="169" t="s">
        <v>4227</v>
      </c>
    </row>
    <row r="138" spans="1:65" s="14" customFormat="1" ht="11.25">
      <c r="B138" s="179"/>
      <c r="D138" s="172" t="s">
        <v>182</v>
      </c>
      <c r="E138" s="180" t="s">
        <v>1</v>
      </c>
      <c r="F138" s="181" t="s">
        <v>4228</v>
      </c>
      <c r="H138" s="182">
        <v>8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182</v>
      </c>
      <c r="AU138" s="180" t="s">
        <v>88</v>
      </c>
      <c r="AV138" s="14" t="s">
        <v>88</v>
      </c>
      <c r="AW138" s="14" t="s">
        <v>31</v>
      </c>
      <c r="AX138" s="14" t="s">
        <v>75</v>
      </c>
      <c r="AY138" s="180" t="s">
        <v>173</v>
      </c>
    </row>
    <row r="139" spans="1:65" s="15" customFormat="1" ht="11.25">
      <c r="B139" s="187"/>
      <c r="D139" s="172" t="s">
        <v>182</v>
      </c>
      <c r="E139" s="188" t="s">
        <v>1</v>
      </c>
      <c r="F139" s="189" t="s">
        <v>185</v>
      </c>
      <c r="H139" s="190">
        <v>8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182</v>
      </c>
      <c r="AU139" s="188" t="s">
        <v>88</v>
      </c>
      <c r="AV139" s="15" t="s">
        <v>180</v>
      </c>
      <c r="AW139" s="15" t="s">
        <v>31</v>
      </c>
      <c r="AX139" s="15" t="s">
        <v>82</v>
      </c>
      <c r="AY139" s="188" t="s">
        <v>173</v>
      </c>
    </row>
    <row r="140" spans="1:65" s="2" customFormat="1" ht="24.2" customHeight="1">
      <c r="A140" s="33"/>
      <c r="B140" s="156"/>
      <c r="C140" s="195" t="s">
        <v>174</v>
      </c>
      <c r="D140" s="195" t="s">
        <v>186</v>
      </c>
      <c r="E140" s="196" t="s">
        <v>4229</v>
      </c>
      <c r="F140" s="197" t="s">
        <v>4230</v>
      </c>
      <c r="G140" s="198" t="s">
        <v>179</v>
      </c>
      <c r="H140" s="199">
        <v>8</v>
      </c>
      <c r="I140" s="200"/>
      <c r="J140" s="201">
        <f>ROUND(I140*H140,2)</f>
        <v>0</v>
      </c>
      <c r="K140" s="202"/>
      <c r="L140" s="203"/>
      <c r="M140" s="204" t="s">
        <v>1</v>
      </c>
      <c r="N140" s="205" t="s">
        <v>41</v>
      </c>
      <c r="O140" s="62"/>
      <c r="P140" s="167">
        <f>O140*H140</f>
        <v>0</v>
      </c>
      <c r="Q140" s="167">
        <v>2.5999999999999998E-4</v>
      </c>
      <c r="R140" s="167">
        <f>Q140*H140</f>
        <v>2.0799999999999998E-3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189</v>
      </c>
      <c r="AT140" s="169" t="s">
        <v>186</v>
      </c>
      <c r="AU140" s="169" t="s">
        <v>88</v>
      </c>
      <c r="AY140" s="18" t="s">
        <v>173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88</v>
      </c>
      <c r="BK140" s="170">
        <f>ROUND(I140*H140,2)</f>
        <v>0</v>
      </c>
      <c r="BL140" s="18" t="s">
        <v>180</v>
      </c>
      <c r="BM140" s="169" t="s">
        <v>4231</v>
      </c>
    </row>
    <row r="141" spans="1:65" s="2" customFormat="1" ht="24.2" customHeight="1">
      <c r="A141" s="33"/>
      <c r="B141" s="156"/>
      <c r="C141" s="157" t="s">
        <v>180</v>
      </c>
      <c r="D141" s="157" t="s">
        <v>176</v>
      </c>
      <c r="E141" s="158" t="s">
        <v>4232</v>
      </c>
      <c r="F141" s="159" t="s">
        <v>4233</v>
      </c>
      <c r="G141" s="160" t="s">
        <v>196</v>
      </c>
      <c r="H141" s="161">
        <v>1.96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41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0.122</v>
      </c>
      <c r="T141" s="168">
        <f>S141*H141</f>
        <v>0.23912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180</v>
      </c>
      <c r="AT141" s="169" t="s">
        <v>176</v>
      </c>
      <c r="AU141" s="169" t="s">
        <v>88</v>
      </c>
      <c r="AY141" s="18" t="s">
        <v>173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88</v>
      </c>
      <c r="BK141" s="170">
        <f>ROUND(I141*H141,2)</f>
        <v>0</v>
      </c>
      <c r="BL141" s="18" t="s">
        <v>180</v>
      </c>
      <c r="BM141" s="169" t="s">
        <v>4234</v>
      </c>
    </row>
    <row r="142" spans="1:65" s="13" customFormat="1" ht="22.5">
      <c r="B142" s="171"/>
      <c r="D142" s="172" t="s">
        <v>182</v>
      </c>
      <c r="E142" s="173" t="s">
        <v>1</v>
      </c>
      <c r="F142" s="174" t="s">
        <v>4235</v>
      </c>
      <c r="H142" s="173" t="s">
        <v>1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3" t="s">
        <v>182</v>
      </c>
      <c r="AU142" s="173" t="s">
        <v>88</v>
      </c>
      <c r="AV142" s="13" t="s">
        <v>82</v>
      </c>
      <c r="AW142" s="13" t="s">
        <v>31</v>
      </c>
      <c r="AX142" s="13" t="s">
        <v>75</v>
      </c>
      <c r="AY142" s="173" t="s">
        <v>173</v>
      </c>
    </row>
    <row r="143" spans="1:65" s="14" customFormat="1" ht="11.25">
      <c r="B143" s="179"/>
      <c r="D143" s="172" t="s">
        <v>182</v>
      </c>
      <c r="E143" s="180" t="s">
        <v>1</v>
      </c>
      <c r="F143" s="181" t="s">
        <v>4236</v>
      </c>
      <c r="H143" s="182">
        <v>1.96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182</v>
      </c>
      <c r="AU143" s="180" t="s">
        <v>88</v>
      </c>
      <c r="AV143" s="14" t="s">
        <v>88</v>
      </c>
      <c r="AW143" s="14" t="s">
        <v>31</v>
      </c>
      <c r="AX143" s="14" t="s">
        <v>75</v>
      </c>
      <c r="AY143" s="180" t="s">
        <v>173</v>
      </c>
    </row>
    <row r="144" spans="1:65" s="15" customFormat="1" ht="11.25">
      <c r="B144" s="187"/>
      <c r="D144" s="172" t="s">
        <v>182</v>
      </c>
      <c r="E144" s="188" t="s">
        <v>1</v>
      </c>
      <c r="F144" s="189" t="s">
        <v>185</v>
      </c>
      <c r="H144" s="190">
        <v>1.96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182</v>
      </c>
      <c r="AU144" s="188" t="s">
        <v>88</v>
      </c>
      <c r="AV144" s="15" t="s">
        <v>180</v>
      </c>
      <c r="AW144" s="15" t="s">
        <v>31</v>
      </c>
      <c r="AX144" s="15" t="s">
        <v>82</v>
      </c>
      <c r="AY144" s="188" t="s">
        <v>173</v>
      </c>
    </row>
    <row r="145" spans="1:65" s="2" customFormat="1" ht="33" customHeight="1">
      <c r="A145" s="33"/>
      <c r="B145" s="156"/>
      <c r="C145" s="157" t="s">
        <v>203</v>
      </c>
      <c r="D145" s="157" t="s">
        <v>176</v>
      </c>
      <c r="E145" s="158" t="s">
        <v>4237</v>
      </c>
      <c r="F145" s="159" t="s">
        <v>4238</v>
      </c>
      <c r="G145" s="160" t="s">
        <v>196</v>
      </c>
      <c r="H145" s="161">
        <v>1.96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41</v>
      </c>
      <c r="O145" s="62"/>
      <c r="P145" s="167">
        <f>O145*H145</f>
        <v>0</v>
      </c>
      <c r="Q145" s="167">
        <v>0</v>
      </c>
      <c r="R145" s="167">
        <f>Q145*H145</f>
        <v>0</v>
      </c>
      <c r="S145" s="167">
        <v>0.09</v>
      </c>
      <c r="T145" s="168">
        <f>S145*H145</f>
        <v>0.1764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180</v>
      </c>
      <c r="AT145" s="169" t="s">
        <v>176</v>
      </c>
      <c r="AU145" s="169" t="s">
        <v>88</v>
      </c>
      <c r="AY145" s="18" t="s">
        <v>173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88</v>
      </c>
      <c r="BK145" s="170">
        <f>ROUND(I145*H145,2)</f>
        <v>0</v>
      </c>
      <c r="BL145" s="18" t="s">
        <v>180</v>
      </c>
      <c r="BM145" s="169" t="s">
        <v>4239</v>
      </c>
    </row>
    <row r="146" spans="1:65" s="13" customFormat="1" ht="22.5">
      <c r="B146" s="171"/>
      <c r="D146" s="172" t="s">
        <v>182</v>
      </c>
      <c r="E146" s="173" t="s">
        <v>1</v>
      </c>
      <c r="F146" s="174" t="s">
        <v>4240</v>
      </c>
      <c r="H146" s="173" t="s">
        <v>1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3" t="s">
        <v>182</v>
      </c>
      <c r="AU146" s="173" t="s">
        <v>88</v>
      </c>
      <c r="AV146" s="13" t="s">
        <v>82</v>
      </c>
      <c r="AW146" s="13" t="s">
        <v>31</v>
      </c>
      <c r="AX146" s="13" t="s">
        <v>75</v>
      </c>
      <c r="AY146" s="173" t="s">
        <v>173</v>
      </c>
    </row>
    <row r="147" spans="1:65" s="14" customFormat="1" ht="11.25">
      <c r="B147" s="179"/>
      <c r="D147" s="172" t="s">
        <v>182</v>
      </c>
      <c r="E147" s="180" t="s">
        <v>1</v>
      </c>
      <c r="F147" s="181" t="s">
        <v>4236</v>
      </c>
      <c r="H147" s="182">
        <v>1.96</v>
      </c>
      <c r="I147" s="183"/>
      <c r="L147" s="179"/>
      <c r="M147" s="184"/>
      <c r="N147" s="185"/>
      <c r="O147" s="185"/>
      <c r="P147" s="185"/>
      <c r="Q147" s="185"/>
      <c r="R147" s="185"/>
      <c r="S147" s="185"/>
      <c r="T147" s="186"/>
      <c r="AT147" s="180" t="s">
        <v>182</v>
      </c>
      <c r="AU147" s="180" t="s">
        <v>88</v>
      </c>
      <c r="AV147" s="14" t="s">
        <v>88</v>
      </c>
      <c r="AW147" s="14" t="s">
        <v>31</v>
      </c>
      <c r="AX147" s="14" t="s">
        <v>75</v>
      </c>
      <c r="AY147" s="180" t="s">
        <v>173</v>
      </c>
    </row>
    <row r="148" spans="1:65" s="15" customFormat="1" ht="11.25">
      <c r="B148" s="187"/>
      <c r="D148" s="172" t="s">
        <v>182</v>
      </c>
      <c r="E148" s="188" t="s">
        <v>1</v>
      </c>
      <c r="F148" s="189" t="s">
        <v>185</v>
      </c>
      <c r="H148" s="190">
        <v>1.96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182</v>
      </c>
      <c r="AU148" s="188" t="s">
        <v>88</v>
      </c>
      <c r="AV148" s="15" t="s">
        <v>180</v>
      </c>
      <c r="AW148" s="15" t="s">
        <v>31</v>
      </c>
      <c r="AX148" s="15" t="s">
        <v>82</v>
      </c>
      <c r="AY148" s="188" t="s">
        <v>173</v>
      </c>
    </row>
    <row r="149" spans="1:65" s="2" customFormat="1" ht="24.2" customHeight="1">
      <c r="A149" s="33"/>
      <c r="B149" s="156"/>
      <c r="C149" s="157" t="s">
        <v>208</v>
      </c>
      <c r="D149" s="157" t="s">
        <v>176</v>
      </c>
      <c r="E149" s="158" t="s">
        <v>4241</v>
      </c>
      <c r="F149" s="159" t="s">
        <v>4242</v>
      </c>
      <c r="G149" s="160" t="s">
        <v>226</v>
      </c>
      <c r="H149" s="161">
        <v>0.58799999999999997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41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1.4</v>
      </c>
      <c r="T149" s="168">
        <f>S149*H149</f>
        <v>0.82319999999999993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180</v>
      </c>
      <c r="AT149" s="169" t="s">
        <v>176</v>
      </c>
      <c r="AU149" s="169" t="s">
        <v>88</v>
      </c>
      <c r="AY149" s="18" t="s">
        <v>173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88</v>
      </c>
      <c r="BK149" s="170">
        <f>ROUND(I149*H149,2)</f>
        <v>0</v>
      </c>
      <c r="BL149" s="18" t="s">
        <v>180</v>
      </c>
      <c r="BM149" s="169" t="s">
        <v>4243</v>
      </c>
    </row>
    <row r="150" spans="1:65" s="13" customFormat="1" ht="22.5">
      <c r="B150" s="171"/>
      <c r="D150" s="172" t="s">
        <v>182</v>
      </c>
      <c r="E150" s="173" t="s">
        <v>1</v>
      </c>
      <c r="F150" s="174" t="s">
        <v>4244</v>
      </c>
      <c r="H150" s="173" t="s">
        <v>1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3" t="s">
        <v>182</v>
      </c>
      <c r="AU150" s="173" t="s">
        <v>88</v>
      </c>
      <c r="AV150" s="13" t="s">
        <v>82</v>
      </c>
      <c r="AW150" s="13" t="s">
        <v>31</v>
      </c>
      <c r="AX150" s="13" t="s">
        <v>75</v>
      </c>
      <c r="AY150" s="173" t="s">
        <v>173</v>
      </c>
    </row>
    <row r="151" spans="1:65" s="14" customFormat="1" ht="11.25">
      <c r="B151" s="179"/>
      <c r="D151" s="172" t="s">
        <v>182</v>
      </c>
      <c r="E151" s="180" t="s">
        <v>1</v>
      </c>
      <c r="F151" s="181" t="s">
        <v>4245</v>
      </c>
      <c r="H151" s="182">
        <v>0.58799999999999997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182</v>
      </c>
      <c r="AU151" s="180" t="s">
        <v>88</v>
      </c>
      <c r="AV151" s="14" t="s">
        <v>88</v>
      </c>
      <c r="AW151" s="14" t="s">
        <v>31</v>
      </c>
      <c r="AX151" s="14" t="s">
        <v>75</v>
      </c>
      <c r="AY151" s="180" t="s">
        <v>173</v>
      </c>
    </row>
    <row r="152" spans="1:65" s="15" customFormat="1" ht="11.25">
      <c r="B152" s="187"/>
      <c r="D152" s="172" t="s">
        <v>182</v>
      </c>
      <c r="E152" s="188" t="s">
        <v>1</v>
      </c>
      <c r="F152" s="189" t="s">
        <v>185</v>
      </c>
      <c r="H152" s="190">
        <v>0.58799999999999997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182</v>
      </c>
      <c r="AU152" s="188" t="s">
        <v>88</v>
      </c>
      <c r="AV152" s="15" t="s">
        <v>180</v>
      </c>
      <c r="AW152" s="15" t="s">
        <v>31</v>
      </c>
      <c r="AX152" s="15" t="s">
        <v>82</v>
      </c>
      <c r="AY152" s="188" t="s">
        <v>173</v>
      </c>
    </row>
    <row r="153" spans="1:65" s="2" customFormat="1" ht="16.5" customHeight="1">
      <c r="A153" s="33"/>
      <c r="B153" s="156"/>
      <c r="C153" s="157" t="s">
        <v>213</v>
      </c>
      <c r="D153" s="157" t="s">
        <v>176</v>
      </c>
      <c r="E153" s="158" t="s">
        <v>238</v>
      </c>
      <c r="F153" s="159" t="s">
        <v>239</v>
      </c>
      <c r="G153" s="160" t="s">
        <v>179</v>
      </c>
      <c r="H153" s="161">
        <v>1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41</v>
      </c>
      <c r="O153" s="62"/>
      <c r="P153" s="167">
        <f>O153*H153</f>
        <v>0</v>
      </c>
      <c r="Q153" s="167">
        <v>1.58E-3</v>
      </c>
      <c r="R153" s="167">
        <f>Q153*H153</f>
        <v>1.58E-3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180</v>
      </c>
      <c r="AT153" s="169" t="s">
        <v>176</v>
      </c>
      <c r="AU153" s="169" t="s">
        <v>88</v>
      </c>
      <c r="AY153" s="18" t="s">
        <v>173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88</v>
      </c>
      <c r="BK153" s="170">
        <f>ROUND(I153*H153,2)</f>
        <v>0</v>
      </c>
      <c r="BL153" s="18" t="s">
        <v>180</v>
      </c>
      <c r="BM153" s="169" t="s">
        <v>4246</v>
      </c>
    </row>
    <row r="154" spans="1:65" s="2" customFormat="1" ht="21.75" customHeight="1">
      <c r="A154" s="33"/>
      <c r="B154" s="156"/>
      <c r="C154" s="157" t="s">
        <v>189</v>
      </c>
      <c r="D154" s="157" t="s">
        <v>176</v>
      </c>
      <c r="E154" s="158" t="s">
        <v>242</v>
      </c>
      <c r="F154" s="159" t="s">
        <v>243</v>
      </c>
      <c r="G154" s="160" t="s">
        <v>232</v>
      </c>
      <c r="H154" s="161">
        <v>1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41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180</v>
      </c>
      <c r="AT154" s="169" t="s">
        <v>176</v>
      </c>
      <c r="AU154" s="169" t="s">
        <v>88</v>
      </c>
      <c r="AY154" s="18" t="s">
        <v>173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88</v>
      </c>
      <c r="BK154" s="170">
        <f>ROUND(I154*H154,2)</f>
        <v>0</v>
      </c>
      <c r="BL154" s="18" t="s">
        <v>180</v>
      </c>
      <c r="BM154" s="169" t="s">
        <v>4247</v>
      </c>
    </row>
    <row r="155" spans="1:65" s="2" customFormat="1" ht="21.75" customHeight="1">
      <c r="A155" s="33"/>
      <c r="B155" s="156"/>
      <c r="C155" s="157" t="s">
        <v>192</v>
      </c>
      <c r="D155" s="157" t="s">
        <v>176</v>
      </c>
      <c r="E155" s="158" t="s">
        <v>246</v>
      </c>
      <c r="F155" s="159" t="s">
        <v>247</v>
      </c>
      <c r="G155" s="160" t="s">
        <v>248</v>
      </c>
      <c r="H155" s="161">
        <v>1.343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41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180</v>
      </c>
      <c r="AT155" s="169" t="s">
        <v>176</v>
      </c>
      <c r="AU155" s="169" t="s">
        <v>88</v>
      </c>
      <c r="AY155" s="18" t="s">
        <v>173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88</v>
      </c>
      <c r="BK155" s="170">
        <f>ROUND(I155*H155,2)</f>
        <v>0</v>
      </c>
      <c r="BL155" s="18" t="s">
        <v>180</v>
      </c>
      <c r="BM155" s="169" t="s">
        <v>4248</v>
      </c>
    </row>
    <row r="156" spans="1:65" s="2" customFormat="1" ht="24.2" customHeight="1">
      <c r="A156" s="33"/>
      <c r="B156" s="156"/>
      <c r="C156" s="157" t="s">
        <v>229</v>
      </c>
      <c r="D156" s="157" t="s">
        <v>176</v>
      </c>
      <c r="E156" s="158" t="s">
        <v>251</v>
      </c>
      <c r="F156" s="159" t="s">
        <v>252</v>
      </c>
      <c r="G156" s="160" t="s">
        <v>248</v>
      </c>
      <c r="H156" s="161">
        <v>12.087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41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180</v>
      </c>
      <c r="AT156" s="169" t="s">
        <v>176</v>
      </c>
      <c r="AU156" s="169" t="s">
        <v>88</v>
      </c>
      <c r="AY156" s="18" t="s">
        <v>173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88</v>
      </c>
      <c r="BK156" s="170">
        <f>ROUND(I156*H156,2)</f>
        <v>0</v>
      </c>
      <c r="BL156" s="18" t="s">
        <v>180</v>
      </c>
      <c r="BM156" s="169" t="s">
        <v>4249</v>
      </c>
    </row>
    <row r="157" spans="1:65" s="14" customFormat="1" ht="11.25">
      <c r="B157" s="179"/>
      <c r="D157" s="172" t="s">
        <v>182</v>
      </c>
      <c r="E157" s="180" t="s">
        <v>1</v>
      </c>
      <c r="F157" s="181" t="s">
        <v>4250</v>
      </c>
      <c r="H157" s="182">
        <v>12.087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182</v>
      </c>
      <c r="AU157" s="180" t="s">
        <v>88</v>
      </c>
      <c r="AV157" s="14" t="s">
        <v>88</v>
      </c>
      <c r="AW157" s="14" t="s">
        <v>31</v>
      </c>
      <c r="AX157" s="14" t="s">
        <v>75</v>
      </c>
      <c r="AY157" s="180" t="s">
        <v>173</v>
      </c>
    </row>
    <row r="158" spans="1:65" s="15" customFormat="1" ht="11.25">
      <c r="B158" s="187"/>
      <c r="D158" s="172" t="s">
        <v>182</v>
      </c>
      <c r="E158" s="188" t="s">
        <v>1</v>
      </c>
      <c r="F158" s="189" t="s">
        <v>185</v>
      </c>
      <c r="H158" s="190">
        <v>12.087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182</v>
      </c>
      <c r="AU158" s="188" t="s">
        <v>88</v>
      </c>
      <c r="AV158" s="15" t="s">
        <v>180</v>
      </c>
      <c r="AW158" s="15" t="s">
        <v>31</v>
      </c>
      <c r="AX158" s="15" t="s">
        <v>82</v>
      </c>
      <c r="AY158" s="188" t="s">
        <v>173</v>
      </c>
    </row>
    <row r="159" spans="1:65" s="2" customFormat="1" ht="24.2" customHeight="1">
      <c r="A159" s="33"/>
      <c r="B159" s="156"/>
      <c r="C159" s="157" t="s">
        <v>237</v>
      </c>
      <c r="D159" s="157" t="s">
        <v>176</v>
      </c>
      <c r="E159" s="158" t="s">
        <v>256</v>
      </c>
      <c r="F159" s="159" t="s">
        <v>257</v>
      </c>
      <c r="G159" s="160" t="s">
        <v>248</v>
      </c>
      <c r="H159" s="161">
        <v>1.343</v>
      </c>
      <c r="I159" s="162"/>
      <c r="J159" s="163">
        <f>ROUND(I159*H159,2)</f>
        <v>0</v>
      </c>
      <c r="K159" s="164"/>
      <c r="L159" s="34"/>
      <c r="M159" s="165" t="s">
        <v>1</v>
      </c>
      <c r="N159" s="166" t="s">
        <v>41</v>
      </c>
      <c r="O159" s="6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180</v>
      </c>
      <c r="AT159" s="169" t="s">
        <v>176</v>
      </c>
      <c r="AU159" s="169" t="s">
        <v>88</v>
      </c>
      <c r="AY159" s="18" t="s">
        <v>173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8" t="s">
        <v>88</v>
      </c>
      <c r="BK159" s="170">
        <f>ROUND(I159*H159,2)</f>
        <v>0</v>
      </c>
      <c r="BL159" s="18" t="s">
        <v>180</v>
      </c>
      <c r="BM159" s="169" t="s">
        <v>4251</v>
      </c>
    </row>
    <row r="160" spans="1:65" s="2" customFormat="1" ht="24.2" customHeight="1">
      <c r="A160" s="33"/>
      <c r="B160" s="156"/>
      <c r="C160" s="157" t="s">
        <v>241</v>
      </c>
      <c r="D160" s="157" t="s">
        <v>176</v>
      </c>
      <c r="E160" s="158" t="s">
        <v>260</v>
      </c>
      <c r="F160" s="159" t="s">
        <v>261</v>
      </c>
      <c r="G160" s="160" t="s">
        <v>248</v>
      </c>
      <c r="H160" s="161">
        <v>5.3719999999999999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41</v>
      </c>
      <c r="O160" s="62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180</v>
      </c>
      <c r="AT160" s="169" t="s">
        <v>176</v>
      </c>
      <c r="AU160" s="169" t="s">
        <v>88</v>
      </c>
      <c r="AY160" s="18" t="s">
        <v>173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88</v>
      </c>
      <c r="BK160" s="170">
        <f>ROUND(I160*H160,2)</f>
        <v>0</v>
      </c>
      <c r="BL160" s="18" t="s">
        <v>180</v>
      </c>
      <c r="BM160" s="169" t="s">
        <v>4252</v>
      </c>
    </row>
    <row r="161" spans="1:65" s="14" customFormat="1" ht="11.25">
      <c r="B161" s="179"/>
      <c r="D161" s="172" t="s">
        <v>182</v>
      </c>
      <c r="E161" s="180" t="s">
        <v>1</v>
      </c>
      <c r="F161" s="181" t="s">
        <v>4253</v>
      </c>
      <c r="H161" s="182">
        <v>5.3719999999999999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182</v>
      </c>
      <c r="AU161" s="180" t="s">
        <v>88</v>
      </c>
      <c r="AV161" s="14" t="s">
        <v>88</v>
      </c>
      <c r="AW161" s="14" t="s">
        <v>31</v>
      </c>
      <c r="AX161" s="14" t="s">
        <v>75</v>
      </c>
      <c r="AY161" s="180" t="s">
        <v>173</v>
      </c>
    </row>
    <row r="162" spans="1:65" s="15" customFormat="1" ht="11.25">
      <c r="B162" s="187"/>
      <c r="D162" s="172" t="s">
        <v>182</v>
      </c>
      <c r="E162" s="188" t="s">
        <v>1</v>
      </c>
      <c r="F162" s="189" t="s">
        <v>185</v>
      </c>
      <c r="H162" s="190">
        <v>5.3719999999999999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182</v>
      </c>
      <c r="AU162" s="188" t="s">
        <v>88</v>
      </c>
      <c r="AV162" s="15" t="s">
        <v>180</v>
      </c>
      <c r="AW162" s="15" t="s">
        <v>31</v>
      </c>
      <c r="AX162" s="15" t="s">
        <v>82</v>
      </c>
      <c r="AY162" s="188" t="s">
        <v>173</v>
      </c>
    </row>
    <row r="163" spans="1:65" s="2" customFormat="1" ht="24.2" customHeight="1">
      <c r="A163" s="33"/>
      <c r="B163" s="156"/>
      <c r="C163" s="157" t="s">
        <v>245</v>
      </c>
      <c r="D163" s="157" t="s">
        <v>176</v>
      </c>
      <c r="E163" s="158" t="s">
        <v>265</v>
      </c>
      <c r="F163" s="159" t="s">
        <v>266</v>
      </c>
      <c r="G163" s="160" t="s">
        <v>248</v>
      </c>
      <c r="H163" s="161">
        <v>1.2390000000000001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41</v>
      </c>
      <c r="O163" s="6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180</v>
      </c>
      <c r="AT163" s="169" t="s">
        <v>176</v>
      </c>
      <c r="AU163" s="169" t="s">
        <v>88</v>
      </c>
      <c r="AY163" s="18" t="s">
        <v>173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88</v>
      </c>
      <c r="BK163" s="170">
        <f>ROUND(I163*H163,2)</f>
        <v>0</v>
      </c>
      <c r="BL163" s="18" t="s">
        <v>180</v>
      </c>
      <c r="BM163" s="169" t="s">
        <v>4254</v>
      </c>
    </row>
    <row r="164" spans="1:65" s="14" customFormat="1" ht="11.25">
      <c r="B164" s="179"/>
      <c r="D164" s="172" t="s">
        <v>182</v>
      </c>
      <c r="E164" s="180" t="s">
        <v>1</v>
      </c>
      <c r="F164" s="181" t="s">
        <v>4255</v>
      </c>
      <c r="H164" s="182">
        <v>1.2390000000000001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182</v>
      </c>
      <c r="AU164" s="180" t="s">
        <v>88</v>
      </c>
      <c r="AV164" s="14" t="s">
        <v>88</v>
      </c>
      <c r="AW164" s="14" t="s">
        <v>31</v>
      </c>
      <c r="AX164" s="14" t="s">
        <v>75</v>
      </c>
      <c r="AY164" s="180" t="s">
        <v>173</v>
      </c>
    </row>
    <row r="165" spans="1:65" s="15" customFormat="1" ht="11.25">
      <c r="B165" s="187"/>
      <c r="D165" s="172" t="s">
        <v>182</v>
      </c>
      <c r="E165" s="188" t="s">
        <v>1</v>
      </c>
      <c r="F165" s="189" t="s">
        <v>185</v>
      </c>
      <c r="H165" s="190">
        <v>1.2390000000000001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182</v>
      </c>
      <c r="AU165" s="188" t="s">
        <v>88</v>
      </c>
      <c r="AV165" s="15" t="s">
        <v>180</v>
      </c>
      <c r="AW165" s="15" t="s">
        <v>31</v>
      </c>
      <c r="AX165" s="15" t="s">
        <v>82</v>
      </c>
      <c r="AY165" s="188" t="s">
        <v>173</v>
      </c>
    </row>
    <row r="166" spans="1:65" s="2" customFormat="1" ht="24.2" customHeight="1">
      <c r="A166" s="33"/>
      <c r="B166" s="156"/>
      <c r="C166" s="157" t="s">
        <v>250</v>
      </c>
      <c r="D166" s="157" t="s">
        <v>176</v>
      </c>
      <c r="E166" s="158" t="s">
        <v>1102</v>
      </c>
      <c r="F166" s="159" t="s">
        <v>1103</v>
      </c>
      <c r="G166" s="160" t="s">
        <v>248</v>
      </c>
      <c r="H166" s="161">
        <v>0.104</v>
      </c>
      <c r="I166" s="162"/>
      <c r="J166" s="163">
        <f>ROUND(I166*H166,2)</f>
        <v>0</v>
      </c>
      <c r="K166" s="164"/>
      <c r="L166" s="34"/>
      <c r="M166" s="165" t="s">
        <v>1</v>
      </c>
      <c r="N166" s="166" t="s">
        <v>41</v>
      </c>
      <c r="O166" s="62"/>
      <c r="P166" s="167">
        <f>O166*H166</f>
        <v>0</v>
      </c>
      <c r="Q166" s="167">
        <v>0</v>
      </c>
      <c r="R166" s="167">
        <f>Q166*H166</f>
        <v>0</v>
      </c>
      <c r="S166" s="167">
        <v>0</v>
      </c>
      <c r="T166" s="16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180</v>
      </c>
      <c r="AT166" s="169" t="s">
        <v>176</v>
      </c>
      <c r="AU166" s="169" t="s">
        <v>88</v>
      </c>
      <c r="AY166" s="18" t="s">
        <v>173</v>
      </c>
      <c r="BE166" s="170">
        <f>IF(N166="základná",J166,0)</f>
        <v>0</v>
      </c>
      <c r="BF166" s="170">
        <f>IF(N166="znížená",J166,0)</f>
        <v>0</v>
      </c>
      <c r="BG166" s="170">
        <f>IF(N166="zákl. prenesená",J166,0)</f>
        <v>0</v>
      </c>
      <c r="BH166" s="170">
        <f>IF(N166="zníž. prenesená",J166,0)</f>
        <v>0</v>
      </c>
      <c r="BI166" s="170">
        <f>IF(N166="nulová",J166,0)</f>
        <v>0</v>
      </c>
      <c r="BJ166" s="18" t="s">
        <v>88</v>
      </c>
      <c r="BK166" s="170">
        <f>ROUND(I166*H166,2)</f>
        <v>0</v>
      </c>
      <c r="BL166" s="18" t="s">
        <v>180</v>
      </c>
      <c r="BM166" s="169" t="s">
        <v>4256</v>
      </c>
    </row>
    <row r="167" spans="1:65" s="14" customFormat="1" ht="11.25">
      <c r="B167" s="179"/>
      <c r="D167" s="172" t="s">
        <v>182</v>
      </c>
      <c r="E167" s="180" t="s">
        <v>1</v>
      </c>
      <c r="F167" s="181" t="s">
        <v>4257</v>
      </c>
      <c r="H167" s="182">
        <v>0.104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182</v>
      </c>
      <c r="AU167" s="180" t="s">
        <v>88</v>
      </c>
      <c r="AV167" s="14" t="s">
        <v>88</v>
      </c>
      <c r="AW167" s="14" t="s">
        <v>31</v>
      </c>
      <c r="AX167" s="14" t="s">
        <v>75</v>
      </c>
      <c r="AY167" s="180" t="s">
        <v>173</v>
      </c>
    </row>
    <row r="168" spans="1:65" s="15" customFormat="1" ht="11.25">
      <c r="B168" s="187"/>
      <c r="D168" s="172" t="s">
        <v>182</v>
      </c>
      <c r="E168" s="188" t="s">
        <v>1</v>
      </c>
      <c r="F168" s="189" t="s">
        <v>185</v>
      </c>
      <c r="H168" s="190">
        <v>0.104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182</v>
      </c>
      <c r="AU168" s="188" t="s">
        <v>88</v>
      </c>
      <c r="AV168" s="15" t="s">
        <v>180</v>
      </c>
      <c r="AW168" s="15" t="s">
        <v>31</v>
      </c>
      <c r="AX168" s="15" t="s">
        <v>82</v>
      </c>
      <c r="AY168" s="188" t="s">
        <v>173</v>
      </c>
    </row>
    <row r="169" spans="1:65" s="2" customFormat="1" ht="21.75" customHeight="1">
      <c r="A169" s="33"/>
      <c r="B169" s="156"/>
      <c r="C169" s="157" t="s">
        <v>255</v>
      </c>
      <c r="D169" s="157" t="s">
        <v>176</v>
      </c>
      <c r="E169" s="158" t="s">
        <v>1120</v>
      </c>
      <c r="F169" s="159" t="s">
        <v>1121</v>
      </c>
      <c r="G169" s="160" t="s">
        <v>248</v>
      </c>
      <c r="H169" s="161">
        <v>1.343</v>
      </c>
      <c r="I169" s="162"/>
      <c r="J169" s="163">
        <f>ROUND(I169*H169,2)</f>
        <v>0</v>
      </c>
      <c r="K169" s="164"/>
      <c r="L169" s="34"/>
      <c r="M169" s="165" t="s">
        <v>1</v>
      </c>
      <c r="N169" s="166" t="s">
        <v>41</v>
      </c>
      <c r="O169" s="62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180</v>
      </c>
      <c r="AT169" s="169" t="s">
        <v>176</v>
      </c>
      <c r="AU169" s="169" t="s">
        <v>88</v>
      </c>
      <c r="AY169" s="18" t="s">
        <v>173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88</v>
      </c>
      <c r="BK169" s="170">
        <f>ROUND(I169*H169,2)</f>
        <v>0</v>
      </c>
      <c r="BL169" s="18" t="s">
        <v>180</v>
      </c>
      <c r="BM169" s="169" t="s">
        <v>4258</v>
      </c>
    </row>
    <row r="170" spans="1:65" s="2" customFormat="1" ht="24.2" customHeight="1">
      <c r="A170" s="33"/>
      <c r="B170" s="156"/>
      <c r="C170" s="157" t="s">
        <v>259</v>
      </c>
      <c r="D170" s="157" t="s">
        <v>176</v>
      </c>
      <c r="E170" s="158" t="s">
        <v>275</v>
      </c>
      <c r="F170" s="159" t="s">
        <v>276</v>
      </c>
      <c r="G170" s="160" t="s">
        <v>179</v>
      </c>
      <c r="H170" s="161">
        <v>1</v>
      </c>
      <c r="I170" s="162"/>
      <c r="J170" s="163">
        <f>ROUND(I170*H170,2)</f>
        <v>0</v>
      </c>
      <c r="K170" s="164"/>
      <c r="L170" s="34"/>
      <c r="M170" s="165" t="s">
        <v>1</v>
      </c>
      <c r="N170" s="166" t="s">
        <v>41</v>
      </c>
      <c r="O170" s="62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180</v>
      </c>
      <c r="AT170" s="169" t="s">
        <v>176</v>
      </c>
      <c r="AU170" s="169" t="s">
        <v>88</v>
      </c>
      <c r="AY170" s="18" t="s">
        <v>173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8" t="s">
        <v>88</v>
      </c>
      <c r="BK170" s="170">
        <f>ROUND(I170*H170,2)</f>
        <v>0</v>
      </c>
      <c r="BL170" s="18" t="s">
        <v>180</v>
      </c>
      <c r="BM170" s="169" t="s">
        <v>4259</v>
      </c>
    </row>
    <row r="171" spans="1:65" s="2" customFormat="1" ht="16.5" customHeight="1">
      <c r="A171" s="33"/>
      <c r="B171" s="156"/>
      <c r="C171" s="157" t="s">
        <v>264</v>
      </c>
      <c r="D171" s="157" t="s">
        <v>176</v>
      </c>
      <c r="E171" s="158" t="s">
        <v>278</v>
      </c>
      <c r="F171" s="159" t="s">
        <v>279</v>
      </c>
      <c r="G171" s="160" t="s">
        <v>179</v>
      </c>
      <c r="H171" s="161">
        <v>1</v>
      </c>
      <c r="I171" s="162"/>
      <c r="J171" s="163">
        <f>ROUND(I171*H171,2)</f>
        <v>0</v>
      </c>
      <c r="K171" s="164"/>
      <c r="L171" s="34"/>
      <c r="M171" s="165" t="s">
        <v>1</v>
      </c>
      <c r="N171" s="166" t="s">
        <v>41</v>
      </c>
      <c r="O171" s="62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180</v>
      </c>
      <c r="AT171" s="169" t="s">
        <v>176</v>
      </c>
      <c r="AU171" s="169" t="s">
        <v>88</v>
      </c>
      <c r="AY171" s="18" t="s">
        <v>173</v>
      </c>
      <c r="BE171" s="170">
        <f>IF(N171="základná",J171,0)</f>
        <v>0</v>
      </c>
      <c r="BF171" s="170">
        <f>IF(N171="znížená",J171,0)</f>
        <v>0</v>
      </c>
      <c r="BG171" s="170">
        <f>IF(N171="zákl. prenesená",J171,0)</f>
        <v>0</v>
      </c>
      <c r="BH171" s="170">
        <f>IF(N171="zníž. prenesená",J171,0)</f>
        <v>0</v>
      </c>
      <c r="BI171" s="170">
        <f>IF(N171="nulová",J171,0)</f>
        <v>0</v>
      </c>
      <c r="BJ171" s="18" t="s">
        <v>88</v>
      </c>
      <c r="BK171" s="170">
        <f>ROUND(I171*H171,2)</f>
        <v>0</v>
      </c>
      <c r="BL171" s="18" t="s">
        <v>180</v>
      </c>
      <c r="BM171" s="169" t="s">
        <v>4260</v>
      </c>
    </row>
    <row r="172" spans="1:65" s="12" customFormat="1" ht="22.9" customHeight="1">
      <c r="B172" s="143"/>
      <c r="D172" s="144" t="s">
        <v>74</v>
      </c>
      <c r="E172" s="154" t="s">
        <v>281</v>
      </c>
      <c r="F172" s="154" t="s">
        <v>282</v>
      </c>
      <c r="I172" s="146"/>
      <c r="J172" s="155">
        <f>BK172</f>
        <v>0</v>
      </c>
      <c r="L172" s="143"/>
      <c r="M172" s="148"/>
      <c r="N172" s="149"/>
      <c r="O172" s="149"/>
      <c r="P172" s="150">
        <f>P173</f>
        <v>0</v>
      </c>
      <c r="Q172" s="149"/>
      <c r="R172" s="150">
        <f>R173</f>
        <v>0</v>
      </c>
      <c r="S172" s="149"/>
      <c r="T172" s="151">
        <f>T173</f>
        <v>0</v>
      </c>
      <c r="AR172" s="144" t="s">
        <v>82</v>
      </c>
      <c r="AT172" s="152" t="s">
        <v>74</v>
      </c>
      <c r="AU172" s="152" t="s">
        <v>82</v>
      </c>
      <c r="AY172" s="144" t="s">
        <v>173</v>
      </c>
      <c r="BK172" s="153">
        <f>BK173</f>
        <v>0</v>
      </c>
    </row>
    <row r="173" spans="1:65" s="2" customFormat="1" ht="24.2" customHeight="1">
      <c r="A173" s="33"/>
      <c r="B173" s="156"/>
      <c r="C173" s="157" t="s">
        <v>269</v>
      </c>
      <c r="D173" s="157" t="s">
        <v>176</v>
      </c>
      <c r="E173" s="158" t="s">
        <v>284</v>
      </c>
      <c r="F173" s="159" t="s">
        <v>285</v>
      </c>
      <c r="G173" s="160" t="s">
        <v>248</v>
      </c>
      <c r="H173" s="161">
        <v>6.2E-2</v>
      </c>
      <c r="I173" s="162"/>
      <c r="J173" s="163">
        <f>ROUND(I173*H173,2)</f>
        <v>0</v>
      </c>
      <c r="K173" s="164"/>
      <c r="L173" s="34"/>
      <c r="M173" s="165" t="s">
        <v>1</v>
      </c>
      <c r="N173" s="166" t="s">
        <v>41</v>
      </c>
      <c r="O173" s="62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180</v>
      </c>
      <c r="AT173" s="169" t="s">
        <v>176</v>
      </c>
      <c r="AU173" s="169" t="s">
        <v>88</v>
      </c>
      <c r="AY173" s="18" t="s">
        <v>173</v>
      </c>
      <c r="BE173" s="170">
        <f>IF(N173="základná",J173,0)</f>
        <v>0</v>
      </c>
      <c r="BF173" s="170">
        <f>IF(N173="znížená",J173,0)</f>
        <v>0</v>
      </c>
      <c r="BG173" s="170">
        <f>IF(N173="zákl. prenesená",J173,0)</f>
        <v>0</v>
      </c>
      <c r="BH173" s="170">
        <f>IF(N173="zníž. prenesená",J173,0)</f>
        <v>0</v>
      </c>
      <c r="BI173" s="170">
        <f>IF(N173="nulová",J173,0)</f>
        <v>0</v>
      </c>
      <c r="BJ173" s="18" t="s">
        <v>88</v>
      </c>
      <c r="BK173" s="170">
        <f>ROUND(I173*H173,2)</f>
        <v>0</v>
      </c>
      <c r="BL173" s="18" t="s">
        <v>180</v>
      </c>
      <c r="BM173" s="169" t="s">
        <v>4261</v>
      </c>
    </row>
    <row r="174" spans="1:65" s="12" customFormat="1" ht="25.9" customHeight="1">
      <c r="B174" s="143"/>
      <c r="D174" s="144" t="s">
        <v>74</v>
      </c>
      <c r="E174" s="145" t="s">
        <v>287</v>
      </c>
      <c r="F174" s="145" t="s">
        <v>288</v>
      </c>
      <c r="I174" s="146"/>
      <c r="J174" s="147">
        <f>BK174</f>
        <v>0</v>
      </c>
      <c r="L174" s="143"/>
      <c r="M174" s="148"/>
      <c r="N174" s="149"/>
      <c r="O174" s="149"/>
      <c r="P174" s="150">
        <f>P175+P199+P214</f>
        <v>0</v>
      </c>
      <c r="Q174" s="149"/>
      <c r="R174" s="150">
        <f>R175+R199+R214</f>
        <v>0.1953472</v>
      </c>
      <c r="S174" s="149"/>
      <c r="T174" s="151">
        <f>T175+T199+T214</f>
        <v>0.10400000000000001</v>
      </c>
      <c r="AR174" s="144" t="s">
        <v>88</v>
      </c>
      <c r="AT174" s="152" t="s">
        <v>74</v>
      </c>
      <c r="AU174" s="152" t="s">
        <v>75</v>
      </c>
      <c r="AY174" s="144" t="s">
        <v>173</v>
      </c>
      <c r="BK174" s="153">
        <f>BK175+BK199+BK214</f>
        <v>0</v>
      </c>
    </row>
    <row r="175" spans="1:65" s="12" customFormat="1" ht="22.9" customHeight="1">
      <c r="B175" s="143"/>
      <c r="D175" s="144" t="s">
        <v>74</v>
      </c>
      <c r="E175" s="154" t="s">
        <v>4262</v>
      </c>
      <c r="F175" s="154" t="s">
        <v>4263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SUM(P176:P198)</f>
        <v>0</v>
      </c>
      <c r="Q175" s="149"/>
      <c r="R175" s="150">
        <f>SUM(R176:R198)</f>
        <v>4.548E-2</v>
      </c>
      <c r="S175" s="149"/>
      <c r="T175" s="151">
        <f>SUM(T176:T198)</f>
        <v>0.10400000000000001</v>
      </c>
      <c r="AR175" s="144" t="s">
        <v>88</v>
      </c>
      <c r="AT175" s="152" t="s">
        <v>74</v>
      </c>
      <c r="AU175" s="152" t="s">
        <v>82</v>
      </c>
      <c r="AY175" s="144" t="s">
        <v>173</v>
      </c>
      <c r="BK175" s="153">
        <f>SUM(BK176:BK198)</f>
        <v>0</v>
      </c>
    </row>
    <row r="176" spans="1:65" s="2" customFormat="1" ht="24.2" customHeight="1">
      <c r="A176" s="33"/>
      <c r="B176" s="156"/>
      <c r="C176" s="157" t="s">
        <v>274</v>
      </c>
      <c r="D176" s="157" t="s">
        <v>176</v>
      </c>
      <c r="E176" s="158" t="s">
        <v>4264</v>
      </c>
      <c r="F176" s="159" t="s">
        <v>4265</v>
      </c>
      <c r="G176" s="160" t="s">
        <v>196</v>
      </c>
      <c r="H176" s="161">
        <v>4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41</v>
      </c>
      <c r="O176" s="62"/>
      <c r="P176" s="167">
        <f>O176*H176</f>
        <v>0</v>
      </c>
      <c r="Q176" s="167">
        <v>0</v>
      </c>
      <c r="R176" s="167">
        <f>Q176*H176</f>
        <v>0</v>
      </c>
      <c r="S176" s="167">
        <v>1.4E-2</v>
      </c>
      <c r="T176" s="168">
        <f>S176*H176</f>
        <v>5.6000000000000001E-2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259</v>
      </c>
      <c r="AT176" s="169" t="s">
        <v>176</v>
      </c>
      <c r="AU176" s="169" t="s">
        <v>88</v>
      </c>
      <c r="AY176" s="18" t="s">
        <v>173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88</v>
      </c>
      <c r="BK176" s="170">
        <f>ROUND(I176*H176,2)</f>
        <v>0</v>
      </c>
      <c r="BL176" s="18" t="s">
        <v>259</v>
      </c>
      <c r="BM176" s="169" t="s">
        <v>4266</v>
      </c>
    </row>
    <row r="177" spans="1:65" s="13" customFormat="1" ht="22.5">
      <c r="B177" s="171"/>
      <c r="D177" s="172" t="s">
        <v>182</v>
      </c>
      <c r="E177" s="173" t="s">
        <v>1</v>
      </c>
      <c r="F177" s="174" t="s">
        <v>4267</v>
      </c>
      <c r="H177" s="173" t="s">
        <v>1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3" t="s">
        <v>182</v>
      </c>
      <c r="AU177" s="173" t="s">
        <v>88</v>
      </c>
      <c r="AV177" s="13" t="s">
        <v>82</v>
      </c>
      <c r="AW177" s="13" t="s">
        <v>31</v>
      </c>
      <c r="AX177" s="13" t="s">
        <v>75</v>
      </c>
      <c r="AY177" s="173" t="s">
        <v>173</v>
      </c>
    </row>
    <row r="178" spans="1:65" s="14" customFormat="1" ht="11.25">
      <c r="B178" s="179"/>
      <c r="D178" s="172" t="s">
        <v>182</v>
      </c>
      <c r="E178" s="180" t="s">
        <v>1</v>
      </c>
      <c r="F178" s="181" t="s">
        <v>4268</v>
      </c>
      <c r="H178" s="182">
        <v>4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182</v>
      </c>
      <c r="AU178" s="180" t="s">
        <v>88</v>
      </c>
      <c r="AV178" s="14" t="s">
        <v>88</v>
      </c>
      <c r="AW178" s="14" t="s">
        <v>31</v>
      </c>
      <c r="AX178" s="14" t="s">
        <v>75</v>
      </c>
      <c r="AY178" s="180" t="s">
        <v>173</v>
      </c>
    </row>
    <row r="179" spans="1:65" s="15" customFormat="1" ht="11.25">
      <c r="B179" s="187"/>
      <c r="D179" s="172" t="s">
        <v>182</v>
      </c>
      <c r="E179" s="188" t="s">
        <v>1</v>
      </c>
      <c r="F179" s="189" t="s">
        <v>185</v>
      </c>
      <c r="H179" s="190">
        <v>4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182</v>
      </c>
      <c r="AU179" s="188" t="s">
        <v>88</v>
      </c>
      <c r="AV179" s="15" t="s">
        <v>180</v>
      </c>
      <c r="AW179" s="15" t="s">
        <v>31</v>
      </c>
      <c r="AX179" s="15" t="s">
        <v>82</v>
      </c>
      <c r="AY179" s="188" t="s">
        <v>173</v>
      </c>
    </row>
    <row r="180" spans="1:65" s="2" customFormat="1" ht="24.2" customHeight="1">
      <c r="A180" s="33"/>
      <c r="B180" s="156"/>
      <c r="C180" s="157" t="s">
        <v>7</v>
      </c>
      <c r="D180" s="157" t="s">
        <v>176</v>
      </c>
      <c r="E180" s="158" t="s">
        <v>4269</v>
      </c>
      <c r="F180" s="159" t="s">
        <v>4270</v>
      </c>
      <c r="G180" s="160" t="s">
        <v>196</v>
      </c>
      <c r="H180" s="161">
        <v>8</v>
      </c>
      <c r="I180" s="162"/>
      <c r="J180" s="163">
        <f>ROUND(I180*H180,2)</f>
        <v>0</v>
      </c>
      <c r="K180" s="164"/>
      <c r="L180" s="34"/>
      <c r="M180" s="165" t="s">
        <v>1</v>
      </c>
      <c r="N180" s="166" t="s">
        <v>41</v>
      </c>
      <c r="O180" s="62"/>
      <c r="P180" s="167">
        <f>O180*H180</f>
        <v>0</v>
      </c>
      <c r="Q180" s="167">
        <v>0</v>
      </c>
      <c r="R180" s="167">
        <f>Q180*H180</f>
        <v>0</v>
      </c>
      <c r="S180" s="167">
        <v>6.0000000000000001E-3</v>
      </c>
      <c r="T180" s="168">
        <f>S180*H180</f>
        <v>4.8000000000000001E-2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259</v>
      </c>
      <c r="AT180" s="169" t="s">
        <v>176</v>
      </c>
      <c r="AU180" s="169" t="s">
        <v>88</v>
      </c>
      <c r="AY180" s="18" t="s">
        <v>173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88</v>
      </c>
      <c r="BK180" s="170">
        <f>ROUND(I180*H180,2)</f>
        <v>0</v>
      </c>
      <c r="BL180" s="18" t="s">
        <v>259</v>
      </c>
      <c r="BM180" s="169" t="s">
        <v>4271</v>
      </c>
    </row>
    <row r="181" spans="1:65" s="14" customFormat="1" ht="11.25">
      <c r="B181" s="179"/>
      <c r="D181" s="172" t="s">
        <v>182</v>
      </c>
      <c r="E181" s="180" t="s">
        <v>1</v>
      </c>
      <c r="F181" s="181" t="s">
        <v>4272</v>
      </c>
      <c r="H181" s="182">
        <v>8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182</v>
      </c>
      <c r="AU181" s="180" t="s">
        <v>88</v>
      </c>
      <c r="AV181" s="14" t="s">
        <v>88</v>
      </c>
      <c r="AW181" s="14" t="s">
        <v>31</v>
      </c>
      <c r="AX181" s="14" t="s">
        <v>75</v>
      </c>
      <c r="AY181" s="180" t="s">
        <v>173</v>
      </c>
    </row>
    <row r="182" spans="1:65" s="15" customFormat="1" ht="11.25">
      <c r="B182" s="187"/>
      <c r="D182" s="172" t="s">
        <v>182</v>
      </c>
      <c r="E182" s="188" t="s">
        <v>1</v>
      </c>
      <c r="F182" s="189" t="s">
        <v>185</v>
      </c>
      <c r="H182" s="190">
        <v>8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182</v>
      </c>
      <c r="AU182" s="188" t="s">
        <v>88</v>
      </c>
      <c r="AV182" s="15" t="s">
        <v>180</v>
      </c>
      <c r="AW182" s="15" t="s">
        <v>31</v>
      </c>
      <c r="AX182" s="15" t="s">
        <v>82</v>
      </c>
      <c r="AY182" s="188" t="s">
        <v>173</v>
      </c>
    </row>
    <row r="183" spans="1:65" s="2" customFormat="1" ht="24.2" customHeight="1">
      <c r="A183" s="33"/>
      <c r="B183" s="156"/>
      <c r="C183" s="157" t="s">
        <v>283</v>
      </c>
      <c r="D183" s="157" t="s">
        <v>176</v>
      </c>
      <c r="E183" s="158" t="s">
        <v>4273</v>
      </c>
      <c r="F183" s="159" t="s">
        <v>4274</v>
      </c>
      <c r="G183" s="160" t="s">
        <v>196</v>
      </c>
      <c r="H183" s="161">
        <v>4</v>
      </c>
      <c r="I183" s="162"/>
      <c r="J183" s="163">
        <f>ROUND(I183*H183,2)</f>
        <v>0</v>
      </c>
      <c r="K183" s="164"/>
      <c r="L183" s="34"/>
      <c r="M183" s="165" t="s">
        <v>1</v>
      </c>
      <c r="N183" s="166" t="s">
        <v>41</v>
      </c>
      <c r="O183" s="6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259</v>
      </c>
      <c r="AT183" s="169" t="s">
        <v>176</v>
      </c>
      <c r="AU183" s="169" t="s">
        <v>88</v>
      </c>
      <c r="AY183" s="18" t="s">
        <v>173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88</v>
      </c>
      <c r="BK183" s="170">
        <f>ROUND(I183*H183,2)</f>
        <v>0</v>
      </c>
      <c r="BL183" s="18" t="s">
        <v>259</v>
      </c>
      <c r="BM183" s="169" t="s">
        <v>4275</v>
      </c>
    </row>
    <row r="184" spans="1:65" s="13" customFormat="1" ht="22.5">
      <c r="B184" s="171"/>
      <c r="D184" s="172" t="s">
        <v>182</v>
      </c>
      <c r="E184" s="173" t="s">
        <v>1</v>
      </c>
      <c r="F184" s="174" t="s">
        <v>4276</v>
      </c>
      <c r="H184" s="173" t="s">
        <v>1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3" t="s">
        <v>182</v>
      </c>
      <c r="AU184" s="173" t="s">
        <v>88</v>
      </c>
      <c r="AV184" s="13" t="s">
        <v>82</v>
      </c>
      <c r="AW184" s="13" t="s">
        <v>31</v>
      </c>
      <c r="AX184" s="13" t="s">
        <v>75</v>
      </c>
      <c r="AY184" s="173" t="s">
        <v>173</v>
      </c>
    </row>
    <row r="185" spans="1:65" s="14" customFormat="1" ht="11.25">
      <c r="B185" s="179"/>
      <c r="D185" s="172" t="s">
        <v>182</v>
      </c>
      <c r="E185" s="180" t="s">
        <v>1</v>
      </c>
      <c r="F185" s="181" t="s">
        <v>4268</v>
      </c>
      <c r="H185" s="182">
        <v>4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182</v>
      </c>
      <c r="AU185" s="180" t="s">
        <v>88</v>
      </c>
      <c r="AV185" s="14" t="s">
        <v>88</v>
      </c>
      <c r="AW185" s="14" t="s">
        <v>31</v>
      </c>
      <c r="AX185" s="14" t="s">
        <v>75</v>
      </c>
      <c r="AY185" s="180" t="s">
        <v>173</v>
      </c>
    </row>
    <row r="186" spans="1:65" s="15" customFormat="1" ht="11.25">
      <c r="B186" s="187"/>
      <c r="D186" s="172" t="s">
        <v>182</v>
      </c>
      <c r="E186" s="188" t="s">
        <v>1</v>
      </c>
      <c r="F186" s="189" t="s">
        <v>185</v>
      </c>
      <c r="H186" s="190">
        <v>4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8" t="s">
        <v>182</v>
      </c>
      <c r="AU186" s="188" t="s">
        <v>88</v>
      </c>
      <c r="AV186" s="15" t="s">
        <v>180</v>
      </c>
      <c r="AW186" s="15" t="s">
        <v>31</v>
      </c>
      <c r="AX186" s="15" t="s">
        <v>82</v>
      </c>
      <c r="AY186" s="188" t="s">
        <v>173</v>
      </c>
    </row>
    <row r="187" spans="1:65" s="2" customFormat="1" ht="33" customHeight="1">
      <c r="A187" s="33"/>
      <c r="B187" s="156"/>
      <c r="C187" s="195" t="s">
        <v>291</v>
      </c>
      <c r="D187" s="195" t="s">
        <v>186</v>
      </c>
      <c r="E187" s="196" t="s">
        <v>4277</v>
      </c>
      <c r="F187" s="197" t="s">
        <v>4278</v>
      </c>
      <c r="G187" s="198" t="s">
        <v>196</v>
      </c>
      <c r="H187" s="199">
        <v>4.5999999999999996</v>
      </c>
      <c r="I187" s="200"/>
      <c r="J187" s="201">
        <f>ROUND(I187*H187,2)</f>
        <v>0</v>
      </c>
      <c r="K187" s="202"/>
      <c r="L187" s="203"/>
      <c r="M187" s="204" t="s">
        <v>1</v>
      </c>
      <c r="N187" s="205" t="s">
        <v>41</v>
      </c>
      <c r="O187" s="62"/>
      <c r="P187" s="167">
        <f>O187*H187</f>
        <v>0</v>
      </c>
      <c r="Q187" s="167">
        <v>3.0000000000000001E-3</v>
      </c>
      <c r="R187" s="167">
        <f>Q187*H187</f>
        <v>1.38E-2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314</v>
      </c>
      <c r="AT187" s="169" t="s">
        <v>186</v>
      </c>
      <c r="AU187" s="169" t="s">
        <v>88</v>
      </c>
      <c r="AY187" s="18" t="s">
        <v>173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88</v>
      </c>
      <c r="BK187" s="170">
        <f>ROUND(I187*H187,2)</f>
        <v>0</v>
      </c>
      <c r="BL187" s="18" t="s">
        <v>259</v>
      </c>
      <c r="BM187" s="169" t="s">
        <v>4279</v>
      </c>
    </row>
    <row r="188" spans="1:65" s="14" customFormat="1" ht="11.25">
      <c r="B188" s="179"/>
      <c r="D188" s="172" t="s">
        <v>182</v>
      </c>
      <c r="E188" s="180" t="s">
        <v>1</v>
      </c>
      <c r="F188" s="181" t="s">
        <v>4280</v>
      </c>
      <c r="H188" s="182">
        <v>4.5999999999999996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182</v>
      </c>
      <c r="AU188" s="180" t="s">
        <v>88</v>
      </c>
      <c r="AV188" s="14" t="s">
        <v>88</v>
      </c>
      <c r="AW188" s="14" t="s">
        <v>31</v>
      </c>
      <c r="AX188" s="14" t="s">
        <v>75</v>
      </c>
      <c r="AY188" s="180" t="s">
        <v>173</v>
      </c>
    </row>
    <row r="189" spans="1:65" s="15" customFormat="1" ht="11.25">
      <c r="B189" s="187"/>
      <c r="D189" s="172" t="s">
        <v>182</v>
      </c>
      <c r="E189" s="188" t="s">
        <v>1</v>
      </c>
      <c r="F189" s="189" t="s">
        <v>185</v>
      </c>
      <c r="H189" s="190">
        <v>4.5999999999999996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182</v>
      </c>
      <c r="AU189" s="188" t="s">
        <v>88</v>
      </c>
      <c r="AV189" s="15" t="s">
        <v>180</v>
      </c>
      <c r="AW189" s="15" t="s">
        <v>31</v>
      </c>
      <c r="AX189" s="15" t="s">
        <v>82</v>
      </c>
      <c r="AY189" s="188" t="s">
        <v>173</v>
      </c>
    </row>
    <row r="190" spans="1:65" s="2" customFormat="1" ht="24.2" customHeight="1">
      <c r="A190" s="33"/>
      <c r="B190" s="156"/>
      <c r="C190" s="157" t="s">
        <v>302</v>
      </c>
      <c r="D190" s="157" t="s">
        <v>176</v>
      </c>
      <c r="E190" s="158" t="s">
        <v>4281</v>
      </c>
      <c r="F190" s="159" t="s">
        <v>4282</v>
      </c>
      <c r="G190" s="160" t="s">
        <v>196</v>
      </c>
      <c r="H190" s="161">
        <v>4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41</v>
      </c>
      <c r="O190" s="62"/>
      <c r="P190" s="167">
        <f>O190*H190</f>
        <v>0</v>
      </c>
      <c r="Q190" s="167">
        <v>1.6000000000000001E-4</v>
      </c>
      <c r="R190" s="167">
        <f>Q190*H190</f>
        <v>6.4000000000000005E-4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259</v>
      </c>
      <c r="AT190" s="169" t="s">
        <v>176</v>
      </c>
      <c r="AU190" s="169" t="s">
        <v>88</v>
      </c>
      <c r="AY190" s="18" t="s">
        <v>173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88</v>
      </c>
      <c r="BK190" s="170">
        <f>ROUND(I190*H190,2)</f>
        <v>0</v>
      </c>
      <c r="BL190" s="18" t="s">
        <v>259</v>
      </c>
      <c r="BM190" s="169" t="s">
        <v>4283</v>
      </c>
    </row>
    <row r="191" spans="1:65" s="13" customFormat="1" ht="22.5">
      <c r="B191" s="171"/>
      <c r="D191" s="172" t="s">
        <v>182</v>
      </c>
      <c r="E191" s="173" t="s">
        <v>1</v>
      </c>
      <c r="F191" s="174" t="s">
        <v>4276</v>
      </c>
      <c r="H191" s="173" t="s">
        <v>1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3" t="s">
        <v>182</v>
      </c>
      <c r="AU191" s="173" t="s">
        <v>88</v>
      </c>
      <c r="AV191" s="13" t="s">
        <v>82</v>
      </c>
      <c r="AW191" s="13" t="s">
        <v>31</v>
      </c>
      <c r="AX191" s="13" t="s">
        <v>75</v>
      </c>
      <c r="AY191" s="173" t="s">
        <v>173</v>
      </c>
    </row>
    <row r="192" spans="1:65" s="14" customFormat="1" ht="11.25">
      <c r="B192" s="179"/>
      <c r="D192" s="172" t="s">
        <v>182</v>
      </c>
      <c r="E192" s="180" t="s">
        <v>1</v>
      </c>
      <c r="F192" s="181" t="s">
        <v>4268</v>
      </c>
      <c r="H192" s="182">
        <v>4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182</v>
      </c>
      <c r="AU192" s="180" t="s">
        <v>88</v>
      </c>
      <c r="AV192" s="14" t="s">
        <v>88</v>
      </c>
      <c r="AW192" s="14" t="s">
        <v>31</v>
      </c>
      <c r="AX192" s="14" t="s">
        <v>75</v>
      </c>
      <c r="AY192" s="180" t="s">
        <v>173</v>
      </c>
    </row>
    <row r="193" spans="1:65" s="15" customFormat="1" ht="11.25">
      <c r="B193" s="187"/>
      <c r="D193" s="172" t="s">
        <v>182</v>
      </c>
      <c r="E193" s="188" t="s">
        <v>1</v>
      </c>
      <c r="F193" s="189" t="s">
        <v>185</v>
      </c>
      <c r="H193" s="190">
        <v>4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182</v>
      </c>
      <c r="AU193" s="188" t="s">
        <v>88</v>
      </c>
      <c r="AV193" s="15" t="s">
        <v>180</v>
      </c>
      <c r="AW193" s="15" t="s">
        <v>31</v>
      </c>
      <c r="AX193" s="15" t="s">
        <v>82</v>
      </c>
      <c r="AY193" s="188" t="s">
        <v>173</v>
      </c>
    </row>
    <row r="194" spans="1:65" s="2" customFormat="1" ht="37.9" customHeight="1">
      <c r="A194" s="33"/>
      <c r="B194" s="156"/>
      <c r="C194" s="157" t="s">
        <v>306</v>
      </c>
      <c r="D194" s="157" t="s">
        <v>176</v>
      </c>
      <c r="E194" s="158" t="s">
        <v>4284</v>
      </c>
      <c r="F194" s="159" t="s">
        <v>4285</v>
      </c>
      <c r="G194" s="160" t="s">
        <v>179</v>
      </c>
      <c r="H194" s="161">
        <v>4</v>
      </c>
      <c r="I194" s="162"/>
      <c r="J194" s="163">
        <f>ROUND(I194*H194,2)</f>
        <v>0</v>
      </c>
      <c r="K194" s="164"/>
      <c r="L194" s="34"/>
      <c r="M194" s="165" t="s">
        <v>1</v>
      </c>
      <c r="N194" s="166" t="s">
        <v>41</v>
      </c>
      <c r="O194" s="62"/>
      <c r="P194" s="167">
        <f>O194*H194</f>
        <v>0</v>
      </c>
      <c r="Q194" s="167">
        <v>2.5999999999999998E-4</v>
      </c>
      <c r="R194" s="167">
        <f>Q194*H194</f>
        <v>1.0399999999999999E-3</v>
      </c>
      <c r="S194" s="167">
        <v>0</v>
      </c>
      <c r="T194" s="16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259</v>
      </c>
      <c r="AT194" s="169" t="s">
        <v>176</v>
      </c>
      <c r="AU194" s="169" t="s">
        <v>88</v>
      </c>
      <c r="AY194" s="18" t="s">
        <v>173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8" t="s">
        <v>88</v>
      </c>
      <c r="BK194" s="170">
        <f>ROUND(I194*H194,2)</f>
        <v>0</v>
      </c>
      <c r="BL194" s="18" t="s">
        <v>259</v>
      </c>
      <c r="BM194" s="169" t="s">
        <v>4286</v>
      </c>
    </row>
    <row r="195" spans="1:65" s="14" customFormat="1" ht="22.5">
      <c r="B195" s="179"/>
      <c r="D195" s="172" t="s">
        <v>182</v>
      </c>
      <c r="E195" s="180" t="s">
        <v>1</v>
      </c>
      <c r="F195" s="181" t="s">
        <v>4287</v>
      </c>
      <c r="H195" s="182">
        <v>4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182</v>
      </c>
      <c r="AU195" s="180" t="s">
        <v>88</v>
      </c>
      <c r="AV195" s="14" t="s">
        <v>88</v>
      </c>
      <c r="AW195" s="14" t="s">
        <v>31</v>
      </c>
      <c r="AX195" s="14" t="s">
        <v>75</v>
      </c>
      <c r="AY195" s="180" t="s">
        <v>173</v>
      </c>
    </row>
    <row r="196" spans="1:65" s="15" customFormat="1" ht="11.25">
      <c r="B196" s="187"/>
      <c r="D196" s="172" t="s">
        <v>182</v>
      </c>
      <c r="E196" s="188" t="s">
        <v>1</v>
      </c>
      <c r="F196" s="189" t="s">
        <v>185</v>
      </c>
      <c r="H196" s="190">
        <v>4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182</v>
      </c>
      <c r="AU196" s="188" t="s">
        <v>88</v>
      </c>
      <c r="AV196" s="15" t="s">
        <v>180</v>
      </c>
      <c r="AW196" s="15" t="s">
        <v>31</v>
      </c>
      <c r="AX196" s="15" t="s">
        <v>82</v>
      </c>
      <c r="AY196" s="188" t="s">
        <v>173</v>
      </c>
    </row>
    <row r="197" spans="1:65" s="2" customFormat="1" ht="24.2" customHeight="1">
      <c r="A197" s="33"/>
      <c r="B197" s="156"/>
      <c r="C197" s="195" t="s">
        <v>311</v>
      </c>
      <c r="D197" s="195" t="s">
        <v>186</v>
      </c>
      <c r="E197" s="196" t="s">
        <v>4288</v>
      </c>
      <c r="F197" s="197" t="s">
        <v>4289</v>
      </c>
      <c r="G197" s="198" t="s">
        <v>196</v>
      </c>
      <c r="H197" s="199">
        <v>10</v>
      </c>
      <c r="I197" s="200"/>
      <c r="J197" s="201">
        <f>ROUND(I197*H197,2)</f>
        <v>0</v>
      </c>
      <c r="K197" s="202"/>
      <c r="L197" s="203"/>
      <c r="M197" s="204" t="s">
        <v>1</v>
      </c>
      <c r="N197" s="205" t="s">
        <v>41</v>
      </c>
      <c r="O197" s="62"/>
      <c r="P197" s="167">
        <f>O197*H197</f>
        <v>0</v>
      </c>
      <c r="Q197" s="167">
        <v>3.0000000000000001E-3</v>
      </c>
      <c r="R197" s="167">
        <f>Q197*H197</f>
        <v>0.03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314</v>
      </c>
      <c r="AT197" s="169" t="s">
        <v>186</v>
      </c>
      <c r="AU197" s="169" t="s">
        <v>88</v>
      </c>
      <c r="AY197" s="18" t="s">
        <v>173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88</v>
      </c>
      <c r="BK197" s="170">
        <f>ROUND(I197*H197,2)</f>
        <v>0</v>
      </c>
      <c r="BL197" s="18" t="s">
        <v>259</v>
      </c>
      <c r="BM197" s="169" t="s">
        <v>4290</v>
      </c>
    </row>
    <row r="198" spans="1:65" s="2" customFormat="1" ht="24.2" customHeight="1">
      <c r="A198" s="33"/>
      <c r="B198" s="156"/>
      <c r="C198" s="157" t="s">
        <v>327</v>
      </c>
      <c r="D198" s="157" t="s">
        <v>176</v>
      </c>
      <c r="E198" s="158" t="s">
        <v>4291</v>
      </c>
      <c r="F198" s="159" t="s">
        <v>4292</v>
      </c>
      <c r="G198" s="160" t="s">
        <v>339</v>
      </c>
      <c r="H198" s="214"/>
      <c r="I198" s="162"/>
      <c r="J198" s="163">
        <f>ROUND(I198*H198,2)</f>
        <v>0</v>
      </c>
      <c r="K198" s="164"/>
      <c r="L198" s="34"/>
      <c r="M198" s="165" t="s">
        <v>1</v>
      </c>
      <c r="N198" s="166" t="s">
        <v>41</v>
      </c>
      <c r="O198" s="62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259</v>
      </c>
      <c r="AT198" s="169" t="s">
        <v>176</v>
      </c>
      <c r="AU198" s="169" t="s">
        <v>88</v>
      </c>
      <c r="AY198" s="18" t="s">
        <v>173</v>
      </c>
      <c r="BE198" s="170">
        <f>IF(N198="základná",J198,0)</f>
        <v>0</v>
      </c>
      <c r="BF198" s="170">
        <f>IF(N198="znížená",J198,0)</f>
        <v>0</v>
      </c>
      <c r="BG198" s="170">
        <f>IF(N198="zákl. prenesená",J198,0)</f>
        <v>0</v>
      </c>
      <c r="BH198" s="170">
        <f>IF(N198="zníž. prenesená",J198,0)</f>
        <v>0</v>
      </c>
      <c r="BI198" s="170">
        <f>IF(N198="nulová",J198,0)</f>
        <v>0</v>
      </c>
      <c r="BJ198" s="18" t="s">
        <v>88</v>
      </c>
      <c r="BK198" s="170">
        <f>ROUND(I198*H198,2)</f>
        <v>0</v>
      </c>
      <c r="BL198" s="18" t="s">
        <v>259</v>
      </c>
      <c r="BM198" s="169" t="s">
        <v>4293</v>
      </c>
    </row>
    <row r="199" spans="1:65" s="12" customFormat="1" ht="22.9" customHeight="1">
      <c r="B199" s="143"/>
      <c r="D199" s="144" t="s">
        <v>74</v>
      </c>
      <c r="E199" s="154" t="s">
        <v>3826</v>
      </c>
      <c r="F199" s="154" t="s">
        <v>4294</v>
      </c>
      <c r="I199" s="146"/>
      <c r="J199" s="155">
        <f>BK199</f>
        <v>0</v>
      </c>
      <c r="L199" s="143"/>
      <c r="M199" s="148"/>
      <c r="N199" s="149"/>
      <c r="O199" s="149"/>
      <c r="P199" s="150">
        <f>SUM(P200:P213)</f>
        <v>0</v>
      </c>
      <c r="Q199" s="149"/>
      <c r="R199" s="150">
        <f>SUM(R200:R213)</f>
        <v>4.8675200000000002E-2</v>
      </c>
      <c r="S199" s="149"/>
      <c r="T199" s="151">
        <f>SUM(T200:T213)</f>
        <v>0</v>
      </c>
      <c r="AR199" s="144" t="s">
        <v>88</v>
      </c>
      <c r="AT199" s="152" t="s">
        <v>74</v>
      </c>
      <c r="AU199" s="152" t="s">
        <v>82</v>
      </c>
      <c r="AY199" s="144" t="s">
        <v>173</v>
      </c>
      <c r="BK199" s="153">
        <f>SUM(BK200:BK213)</f>
        <v>0</v>
      </c>
    </row>
    <row r="200" spans="1:65" s="2" customFormat="1" ht="24.2" customHeight="1">
      <c r="A200" s="33"/>
      <c r="B200" s="156"/>
      <c r="C200" s="157" t="s">
        <v>332</v>
      </c>
      <c r="D200" s="157" t="s">
        <v>176</v>
      </c>
      <c r="E200" s="158" t="s">
        <v>4295</v>
      </c>
      <c r="F200" s="159" t="s">
        <v>4296</v>
      </c>
      <c r="G200" s="160" t="s">
        <v>196</v>
      </c>
      <c r="H200" s="161">
        <v>7.84</v>
      </c>
      <c r="I200" s="162"/>
      <c r="J200" s="163">
        <f>ROUND(I200*H200,2)</f>
        <v>0</v>
      </c>
      <c r="K200" s="164"/>
      <c r="L200" s="34"/>
      <c r="M200" s="165" t="s">
        <v>1</v>
      </c>
      <c r="N200" s="166" t="s">
        <v>41</v>
      </c>
      <c r="O200" s="62"/>
      <c r="P200" s="167">
        <f>O200*H200</f>
        <v>0</v>
      </c>
      <c r="Q200" s="167">
        <v>1.15E-3</v>
      </c>
      <c r="R200" s="167">
        <f>Q200*H200</f>
        <v>9.0159999999999997E-3</v>
      </c>
      <c r="S200" s="167">
        <v>0</v>
      </c>
      <c r="T200" s="16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259</v>
      </c>
      <c r="AT200" s="169" t="s">
        <v>176</v>
      </c>
      <c r="AU200" s="169" t="s">
        <v>88</v>
      </c>
      <c r="AY200" s="18" t="s">
        <v>173</v>
      </c>
      <c r="BE200" s="170">
        <f>IF(N200="základná",J200,0)</f>
        <v>0</v>
      </c>
      <c r="BF200" s="170">
        <f>IF(N200="znížená",J200,0)</f>
        <v>0</v>
      </c>
      <c r="BG200" s="170">
        <f>IF(N200="zákl. prenesená",J200,0)</f>
        <v>0</v>
      </c>
      <c r="BH200" s="170">
        <f>IF(N200="zníž. prenesená",J200,0)</f>
        <v>0</v>
      </c>
      <c r="BI200" s="170">
        <f>IF(N200="nulová",J200,0)</f>
        <v>0</v>
      </c>
      <c r="BJ200" s="18" t="s">
        <v>88</v>
      </c>
      <c r="BK200" s="170">
        <f>ROUND(I200*H200,2)</f>
        <v>0</v>
      </c>
      <c r="BL200" s="18" t="s">
        <v>259</v>
      </c>
      <c r="BM200" s="169" t="s">
        <v>4297</v>
      </c>
    </row>
    <row r="201" spans="1:65" s="13" customFormat="1" ht="22.5">
      <c r="B201" s="171"/>
      <c r="D201" s="172" t="s">
        <v>182</v>
      </c>
      <c r="E201" s="173" t="s">
        <v>1</v>
      </c>
      <c r="F201" s="174" t="s">
        <v>4298</v>
      </c>
      <c r="H201" s="173" t="s">
        <v>1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3" t="s">
        <v>182</v>
      </c>
      <c r="AU201" s="173" t="s">
        <v>88</v>
      </c>
      <c r="AV201" s="13" t="s">
        <v>82</v>
      </c>
      <c r="AW201" s="13" t="s">
        <v>31</v>
      </c>
      <c r="AX201" s="13" t="s">
        <v>75</v>
      </c>
      <c r="AY201" s="173" t="s">
        <v>173</v>
      </c>
    </row>
    <row r="202" spans="1:65" s="14" customFormat="1" ht="11.25">
      <c r="B202" s="179"/>
      <c r="D202" s="172" t="s">
        <v>182</v>
      </c>
      <c r="E202" s="180" t="s">
        <v>1</v>
      </c>
      <c r="F202" s="181" t="s">
        <v>4299</v>
      </c>
      <c r="H202" s="182">
        <v>7.84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182</v>
      </c>
      <c r="AU202" s="180" t="s">
        <v>88</v>
      </c>
      <c r="AV202" s="14" t="s">
        <v>88</v>
      </c>
      <c r="AW202" s="14" t="s">
        <v>31</v>
      </c>
      <c r="AX202" s="14" t="s">
        <v>75</v>
      </c>
      <c r="AY202" s="180" t="s">
        <v>173</v>
      </c>
    </row>
    <row r="203" spans="1:65" s="13" customFormat="1" ht="22.5">
      <c r="B203" s="171"/>
      <c r="D203" s="172" t="s">
        <v>182</v>
      </c>
      <c r="E203" s="173" t="s">
        <v>1</v>
      </c>
      <c r="F203" s="174" t="s">
        <v>4300</v>
      </c>
      <c r="H203" s="173" t="s">
        <v>1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3" t="s">
        <v>182</v>
      </c>
      <c r="AU203" s="173" t="s">
        <v>88</v>
      </c>
      <c r="AV203" s="13" t="s">
        <v>82</v>
      </c>
      <c r="AW203" s="13" t="s">
        <v>31</v>
      </c>
      <c r="AX203" s="13" t="s">
        <v>75</v>
      </c>
      <c r="AY203" s="173" t="s">
        <v>173</v>
      </c>
    </row>
    <row r="204" spans="1:65" s="15" customFormat="1" ht="11.25">
      <c r="B204" s="187"/>
      <c r="D204" s="172" t="s">
        <v>182</v>
      </c>
      <c r="E204" s="188" t="s">
        <v>1</v>
      </c>
      <c r="F204" s="189" t="s">
        <v>185</v>
      </c>
      <c r="H204" s="190">
        <v>7.84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182</v>
      </c>
      <c r="AU204" s="188" t="s">
        <v>88</v>
      </c>
      <c r="AV204" s="15" t="s">
        <v>180</v>
      </c>
      <c r="AW204" s="15" t="s">
        <v>31</v>
      </c>
      <c r="AX204" s="15" t="s">
        <v>82</v>
      </c>
      <c r="AY204" s="188" t="s">
        <v>173</v>
      </c>
    </row>
    <row r="205" spans="1:65" s="2" customFormat="1" ht="33" customHeight="1">
      <c r="A205" s="33"/>
      <c r="B205" s="156"/>
      <c r="C205" s="195" t="s">
        <v>336</v>
      </c>
      <c r="D205" s="195" t="s">
        <v>186</v>
      </c>
      <c r="E205" s="196" t="s">
        <v>4301</v>
      </c>
      <c r="F205" s="197" t="s">
        <v>4302</v>
      </c>
      <c r="G205" s="198" t="s">
        <v>196</v>
      </c>
      <c r="H205" s="199">
        <v>8.6240000000000006</v>
      </c>
      <c r="I205" s="200"/>
      <c r="J205" s="201">
        <f>ROUND(I205*H205,2)</f>
        <v>0</v>
      </c>
      <c r="K205" s="202"/>
      <c r="L205" s="203"/>
      <c r="M205" s="204" t="s">
        <v>1</v>
      </c>
      <c r="N205" s="205" t="s">
        <v>41</v>
      </c>
      <c r="O205" s="62"/>
      <c r="P205" s="167">
        <f>O205*H205</f>
        <v>0</v>
      </c>
      <c r="Q205" s="167">
        <v>3.3E-3</v>
      </c>
      <c r="R205" s="167">
        <f>Q205*H205</f>
        <v>2.84592E-2</v>
      </c>
      <c r="S205" s="167">
        <v>0</v>
      </c>
      <c r="T205" s="16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314</v>
      </c>
      <c r="AT205" s="169" t="s">
        <v>186</v>
      </c>
      <c r="AU205" s="169" t="s">
        <v>88</v>
      </c>
      <c r="AY205" s="18" t="s">
        <v>173</v>
      </c>
      <c r="BE205" s="170">
        <f>IF(N205="základná",J205,0)</f>
        <v>0</v>
      </c>
      <c r="BF205" s="170">
        <f>IF(N205="znížená",J205,0)</f>
        <v>0</v>
      </c>
      <c r="BG205" s="170">
        <f>IF(N205="zákl. prenesená",J205,0)</f>
        <v>0</v>
      </c>
      <c r="BH205" s="170">
        <f>IF(N205="zníž. prenesená",J205,0)</f>
        <v>0</v>
      </c>
      <c r="BI205" s="170">
        <f>IF(N205="nulová",J205,0)</f>
        <v>0</v>
      </c>
      <c r="BJ205" s="18" t="s">
        <v>88</v>
      </c>
      <c r="BK205" s="170">
        <f>ROUND(I205*H205,2)</f>
        <v>0</v>
      </c>
      <c r="BL205" s="18" t="s">
        <v>259</v>
      </c>
      <c r="BM205" s="169" t="s">
        <v>4303</v>
      </c>
    </row>
    <row r="206" spans="1:65" s="14" customFormat="1" ht="11.25">
      <c r="B206" s="179"/>
      <c r="D206" s="172" t="s">
        <v>182</v>
      </c>
      <c r="E206" s="180" t="s">
        <v>1</v>
      </c>
      <c r="F206" s="181" t="s">
        <v>4304</v>
      </c>
      <c r="H206" s="182">
        <v>8.6240000000000006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182</v>
      </c>
      <c r="AU206" s="180" t="s">
        <v>88</v>
      </c>
      <c r="AV206" s="14" t="s">
        <v>88</v>
      </c>
      <c r="AW206" s="14" t="s">
        <v>31</v>
      </c>
      <c r="AX206" s="14" t="s">
        <v>75</v>
      </c>
      <c r="AY206" s="180" t="s">
        <v>173</v>
      </c>
    </row>
    <row r="207" spans="1:65" s="15" customFormat="1" ht="11.25">
      <c r="B207" s="187"/>
      <c r="D207" s="172" t="s">
        <v>182</v>
      </c>
      <c r="E207" s="188" t="s">
        <v>1</v>
      </c>
      <c r="F207" s="189" t="s">
        <v>185</v>
      </c>
      <c r="H207" s="190">
        <v>8.6240000000000006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8" t="s">
        <v>182</v>
      </c>
      <c r="AU207" s="188" t="s">
        <v>88</v>
      </c>
      <c r="AV207" s="15" t="s">
        <v>180</v>
      </c>
      <c r="AW207" s="15" t="s">
        <v>31</v>
      </c>
      <c r="AX207" s="15" t="s">
        <v>82</v>
      </c>
      <c r="AY207" s="188" t="s">
        <v>173</v>
      </c>
    </row>
    <row r="208" spans="1:65" s="2" customFormat="1" ht="24.2" customHeight="1">
      <c r="A208" s="33"/>
      <c r="B208" s="156"/>
      <c r="C208" s="157" t="s">
        <v>343</v>
      </c>
      <c r="D208" s="157" t="s">
        <v>176</v>
      </c>
      <c r="E208" s="158" t="s">
        <v>4305</v>
      </c>
      <c r="F208" s="159" t="s">
        <v>4306</v>
      </c>
      <c r="G208" s="160" t="s">
        <v>196</v>
      </c>
      <c r="H208" s="161">
        <v>1.2</v>
      </c>
      <c r="I208" s="162"/>
      <c r="J208" s="163">
        <f>ROUND(I208*H208,2)</f>
        <v>0</v>
      </c>
      <c r="K208" s="164"/>
      <c r="L208" s="34"/>
      <c r="M208" s="165" t="s">
        <v>1</v>
      </c>
      <c r="N208" s="166" t="s">
        <v>41</v>
      </c>
      <c r="O208" s="62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259</v>
      </c>
      <c r="AT208" s="169" t="s">
        <v>176</v>
      </c>
      <c r="AU208" s="169" t="s">
        <v>88</v>
      </c>
      <c r="AY208" s="18" t="s">
        <v>173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88</v>
      </c>
      <c r="BK208" s="170">
        <f>ROUND(I208*H208,2)</f>
        <v>0</v>
      </c>
      <c r="BL208" s="18" t="s">
        <v>259</v>
      </c>
      <c r="BM208" s="169" t="s">
        <v>4307</v>
      </c>
    </row>
    <row r="209" spans="1:65" s="13" customFormat="1" ht="22.5">
      <c r="B209" s="171"/>
      <c r="D209" s="172" t="s">
        <v>182</v>
      </c>
      <c r="E209" s="173" t="s">
        <v>1</v>
      </c>
      <c r="F209" s="174" t="s">
        <v>4308</v>
      </c>
      <c r="H209" s="173" t="s">
        <v>1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3" t="s">
        <v>182</v>
      </c>
      <c r="AU209" s="173" t="s">
        <v>88</v>
      </c>
      <c r="AV209" s="13" t="s">
        <v>82</v>
      </c>
      <c r="AW209" s="13" t="s">
        <v>31</v>
      </c>
      <c r="AX209" s="13" t="s">
        <v>75</v>
      </c>
      <c r="AY209" s="173" t="s">
        <v>173</v>
      </c>
    </row>
    <row r="210" spans="1:65" s="14" customFormat="1" ht="11.25">
      <c r="B210" s="179"/>
      <c r="D210" s="172" t="s">
        <v>182</v>
      </c>
      <c r="E210" s="180" t="s">
        <v>1</v>
      </c>
      <c r="F210" s="181" t="s">
        <v>4309</v>
      </c>
      <c r="H210" s="182">
        <v>1.2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182</v>
      </c>
      <c r="AU210" s="180" t="s">
        <v>88</v>
      </c>
      <c r="AV210" s="14" t="s">
        <v>88</v>
      </c>
      <c r="AW210" s="14" t="s">
        <v>31</v>
      </c>
      <c r="AX210" s="14" t="s">
        <v>75</v>
      </c>
      <c r="AY210" s="180" t="s">
        <v>173</v>
      </c>
    </row>
    <row r="211" spans="1:65" s="15" customFormat="1" ht="11.25">
      <c r="B211" s="187"/>
      <c r="D211" s="172" t="s">
        <v>182</v>
      </c>
      <c r="E211" s="188" t="s">
        <v>1</v>
      </c>
      <c r="F211" s="189" t="s">
        <v>185</v>
      </c>
      <c r="H211" s="190">
        <v>1.2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8" t="s">
        <v>182</v>
      </c>
      <c r="AU211" s="188" t="s">
        <v>88</v>
      </c>
      <c r="AV211" s="15" t="s">
        <v>180</v>
      </c>
      <c r="AW211" s="15" t="s">
        <v>31</v>
      </c>
      <c r="AX211" s="15" t="s">
        <v>82</v>
      </c>
      <c r="AY211" s="188" t="s">
        <v>173</v>
      </c>
    </row>
    <row r="212" spans="1:65" s="2" customFormat="1" ht="33" customHeight="1">
      <c r="A212" s="33"/>
      <c r="B212" s="156"/>
      <c r="C212" s="195" t="s">
        <v>350</v>
      </c>
      <c r="D212" s="195" t="s">
        <v>186</v>
      </c>
      <c r="E212" s="196" t="s">
        <v>4310</v>
      </c>
      <c r="F212" s="197" t="s">
        <v>4311</v>
      </c>
      <c r="G212" s="198" t="s">
        <v>2825</v>
      </c>
      <c r="H212" s="199">
        <v>8</v>
      </c>
      <c r="I212" s="200"/>
      <c r="J212" s="201">
        <f>ROUND(I212*H212,2)</f>
        <v>0</v>
      </c>
      <c r="K212" s="202"/>
      <c r="L212" s="203"/>
      <c r="M212" s="204" t="s">
        <v>1</v>
      </c>
      <c r="N212" s="205" t="s">
        <v>41</v>
      </c>
      <c r="O212" s="62"/>
      <c r="P212" s="167">
        <f>O212*H212</f>
        <v>0</v>
      </c>
      <c r="Q212" s="167">
        <v>1.4E-3</v>
      </c>
      <c r="R212" s="167">
        <f>Q212*H212</f>
        <v>1.12E-2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314</v>
      </c>
      <c r="AT212" s="169" t="s">
        <v>186</v>
      </c>
      <c r="AU212" s="169" t="s">
        <v>88</v>
      </c>
      <c r="AY212" s="18" t="s">
        <v>173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88</v>
      </c>
      <c r="BK212" s="170">
        <f>ROUND(I212*H212,2)</f>
        <v>0</v>
      </c>
      <c r="BL212" s="18" t="s">
        <v>259</v>
      </c>
      <c r="BM212" s="169" t="s">
        <v>4312</v>
      </c>
    </row>
    <row r="213" spans="1:65" s="2" customFormat="1" ht="24.2" customHeight="1">
      <c r="A213" s="33"/>
      <c r="B213" s="156"/>
      <c r="C213" s="157" t="s">
        <v>355</v>
      </c>
      <c r="D213" s="157" t="s">
        <v>176</v>
      </c>
      <c r="E213" s="158" t="s">
        <v>4313</v>
      </c>
      <c r="F213" s="159" t="s">
        <v>3844</v>
      </c>
      <c r="G213" s="160" t="s">
        <v>339</v>
      </c>
      <c r="H213" s="214"/>
      <c r="I213" s="162"/>
      <c r="J213" s="163">
        <f>ROUND(I213*H213,2)</f>
        <v>0</v>
      </c>
      <c r="K213" s="164"/>
      <c r="L213" s="34"/>
      <c r="M213" s="165" t="s">
        <v>1</v>
      </c>
      <c r="N213" s="166" t="s">
        <v>41</v>
      </c>
      <c r="O213" s="62"/>
      <c r="P213" s="167">
        <f>O213*H213</f>
        <v>0</v>
      </c>
      <c r="Q213" s="167">
        <v>0</v>
      </c>
      <c r="R213" s="167">
        <f>Q213*H213</f>
        <v>0</v>
      </c>
      <c r="S213" s="167">
        <v>0</v>
      </c>
      <c r="T213" s="16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259</v>
      </c>
      <c r="AT213" s="169" t="s">
        <v>176</v>
      </c>
      <c r="AU213" s="169" t="s">
        <v>88</v>
      </c>
      <c r="AY213" s="18" t="s">
        <v>173</v>
      </c>
      <c r="BE213" s="170">
        <f>IF(N213="základná",J213,0)</f>
        <v>0</v>
      </c>
      <c r="BF213" s="170">
        <f>IF(N213="znížená",J213,0)</f>
        <v>0</v>
      </c>
      <c r="BG213" s="170">
        <f>IF(N213="zákl. prenesená",J213,0)</f>
        <v>0</v>
      </c>
      <c r="BH213" s="170">
        <f>IF(N213="zníž. prenesená",J213,0)</f>
        <v>0</v>
      </c>
      <c r="BI213" s="170">
        <f>IF(N213="nulová",J213,0)</f>
        <v>0</v>
      </c>
      <c r="BJ213" s="18" t="s">
        <v>88</v>
      </c>
      <c r="BK213" s="170">
        <f>ROUND(I213*H213,2)</f>
        <v>0</v>
      </c>
      <c r="BL213" s="18" t="s">
        <v>259</v>
      </c>
      <c r="BM213" s="169" t="s">
        <v>4314</v>
      </c>
    </row>
    <row r="214" spans="1:65" s="12" customFormat="1" ht="22.9" customHeight="1">
      <c r="B214" s="143"/>
      <c r="D214" s="144" t="s">
        <v>74</v>
      </c>
      <c r="E214" s="154" t="s">
        <v>1682</v>
      </c>
      <c r="F214" s="154" t="s">
        <v>1683</v>
      </c>
      <c r="I214" s="146"/>
      <c r="J214" s="155">
        <f>BK214</f>
        <v>0</v>
      </c>
      <c r="L214" s="143"/>
      <c r="M214" s="148"/>
      <c r="N214" s="149"/>
      <c r="O214" s="149"/>
      <c r="P214" s="150">
        <f>SUM(P215:P222)</f>
        <v>0</v>
      </c>
      <c r="Q214" s="149"/>
      <c r="R214" s="150">
        <f>SUM(R215:R222)</f>
        <v>0.101192</v>
      </c>
      <c r="S214" s="149"/>
      <c r="T214" s="151">
        <f>SUM(T215:T222)</f>
        <v>0</v>
      </c>
      <c r="AR214" s="144" t="s">
        <v>88</v>
      </c>
      <c r="AT214" s="152" t="s">
        <v>74</v>
      </c>
      <c r="AU214" s="152" t="s">
        <v>82</v>
      </c>
      <c r="AY214" s="144" t="s">
        <v>173</v>
      </c>
      <c r="BK214" s="153">
        <f>SUM(BK215:BK222)</f>
        <v>0</v>
      </c>
    </row>
    <row r="215" spans="1:65" s="2" customFormat="1" ht="24.2" customHeight="1">
      <c r="A215" s="33"/>
      <c r="B215" s="156"/>
      <c r="C215" s="157" t="s">
        <v>314</v>
      </c>
      <c r="D215" s="157" t="s">
        <v>176</v>
      </c>
      <c r="E215" s="158" t="s">
        <v>4315</v>
      </c>
      <c r="F215" s="159" t="s">
        <v>4316</v>
      </c>
      <c r="G215" s="160" t="s">
        <v>196</v>
      </c>
      <c r="H215" s="161">
        <v>7.28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41</v>
      </c>
      <c r="O215" s="62"/>
      <c r="P215" s="167">
        <f>O215*H215</f>
        <v>0</v>
      </c>
      <c r="Q215" s="167">
        <v>0</v>
      </c>
      <c r="R215" s="167">
        <f>Q215*H215</f>
        <v>0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259</v>
      </c>
      <c r="AT215" s="169" t="s">
        <v>176</v>
      </c>
      <c r="AU215" s="169" t="s">
        <v>88</v>
      </c>
      <c r="AY215" s="18" t="s">
        <v>173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88</v>
      </c>
      <c r="BK215" s="170">
        <f>ROUND(I215*H215,2)</f>
        <v>0</v>
      </c>
      <c r="BL215" s="18" t="s">
        <v>259</v>
      </c>
      <c r="BM215" s="169" t="s">
        <v>4317</v>
      </c>
    </row>
    <row r="216" spans="1:65" s="13" customFormat="1" ht="11.25">
      <c r="B216" s="171"/>
      <c r="D216" s="172" t="s">
        <v>182</v>
      </c>
      <c r="E216" s="173" t="s">
        <v>1</v>
      </c>
      <c r="F216" s="174" t="s">
        <v>4318</v>
      </c>
      <c r="H216" s="173" t="s">
        <v>1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3" t="s">
        <v>182</v>
      </c>
      <c r="AU216" s="173" t="s">
        <v>88</v>
      </c>
      <c r="AV216" s="13" t="s">
        <v>82</v>
      </c>
      <c r="AW216" s="13" t="s">
        <v>31</v>
      </c>
      <c r="AX216" s="13" t="s">
        <v>75</v>
      </c>
      <c r="AY216" s="173" t="s">
        <v>173</v>
      </c>
    </row>
    <row r="217" spans="1:65" s="14" customFormat="1" ht="11.25">
      <c r="B217" s="179"/>
      <c r="D217" s="172" t="s">
        <v>182</v>
      </c>
      <c r="E217" s="180" t="s">
        <v>1</v>
      </c>
      <c r="F217" s="181" t="s">
        <v>4319</v>
      </c>
      <c r="H217" s="182">
        <v>7.28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182</v>
      </c>
      <c r="AU217" s="180" t="s">
        <v>88</v>
      </c>
      <c r="AV217" s="14" t="s">
        <v>88</v>
      </c>
      <c r="AW217" s="14" t="s">
        <v>31</v>
      </c>
      <c r="AX217" s="14" t="s">
        <v>75</v>
      </c>
      <c r="AY217" s="180" t="s">
        <v>173</v>
      </c>
    </row>
    <row r="218" spans="1:65" s="15" customFormat="1" ht="11.25">
      <c r="B218" s="187"/>
      <c r="D218" s="172" t="s">
        <v>182</v>
      </c>
      <c r="E218" s="188" t="s">
        <v>1</v>
      </c>
      <c r="F218" s="189" t="s">
        <v>185</v>
      </c>
      <c r="H218" s="190">
        <v>7.28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182</v>
      </c>
      <c r="AU218" s="188" t="s">
        <v>88</v>
      </c>
      <c r="AV218" s="15" t="s">
        <v>180</v>
      </c>
      <c r="AW218" s="15" t="s">
        <v>31</v>
      </c>
      <c r="AX218" s="15" t="s">
        <v>82</v>
      </c>
      <c r="AY218" s="188" t="s">
        <v>173</v>
      </c>
    </row>
    <row r="219" spans="1:65" s="2" customFormat="1" ht="24.2" customHeight="1">
      <c r="A219" s="33"/>
      <c r="B219" s="156"/>
      <c r="C219" s="195" t="s">
        <v>363</v>
      </c>
      <c r="D219" s="195" t="s">
        <v>186</v>
      </c>
      <c r="E219" s="196" t="s">
        <v>4320</v>
      </c>
      <c r="F219" s="197" t="s">
        <v>4321</v>
      </c>
      <c r="G219" s="198" t="s">
        <v>196</v>
      </c>
      <c r="H219" s="199">
        <v>7.28</v>
      </c>
      <c r="I219" s="200"/>
      <c r="J219" s="201">
        <f>ROUND(I219*H219,2)</f>
        <v>0</v>
      </c>
      <c r="K219" s="202"/>
      <c r="L219" s="203"/>
      <c r="M219" s="204" t="s">
        <v>1</v>
      </c>
      <c r="N219" s="205" t="s">
        <v>41</v>
      </c>
      <c r="O219" s="62"/>
      <c r="P219" s="167">
        <f>O219*H219</f>
        <v>0</v>
      </c>
      <c r="Q219" s="167">
        <v>1.3899999999999999E-2</v>
      </c>
      <c r="R219" s="167">
        <f>Q219*H219</f>
        <v>0.101192</v>
      </c>
      <c r="S219" s="167">
        <v>0</v>
      </c>
      <c r="T219" s="16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314</v>
      </c>
      <c r="AT219" s="169" t="s">
        <v>186</v>
      </c>
      <c r="AU219" s="169" t="s">
        <v>88</v>
      </c>
      <c r="AY219" s="18" t="s">
        <v>173</v>
      </c>
      <c r="BE219" s="170">
        <f>IF(N219="základná",J219,0)</f>
        <v>0</v>
      </c>
      <c r="BF219" s="170">
        <f>IF(N219="znížená",J219,0)</f>
        <v>0</v>
      </c>
      <c r="BG219" s="170">
        <f>IF(N219="zákl. prenesená",J219,0)</f>
        <v>0</v>
      </c>
      <c r="BH219" s="170">
        <f>IF(N219="zníž. prenesená",J219,0)</f>
        <v>0</v>
      </c>
      <c r="BI219" s="170">
        <f>IF(N219="nulová",J219,0)</f>
        <v>0</v>
      </c>
      <c r="BJ219" s="18" t="s">
        <v>88</v>
      </c>
      <c r="BK219" s="170">
        <f>ROUND(I219*H219,2)</f>
        <v>0</v>
      </c>
      <c r="BL219" s="18" t="s">
        <v>259</v>
      </c>
      <c r="BM219" s="169" t="s">
        <v>4322</v>
      </c>
    </row>
    <row r="220" spans="1:65" s="14" customFormat="1" ht="11.25">
      <c r="B220" s="179"/>
      <c r="D220" s="172" t="s">
        <v>182</v>
      </c>
      <c r="E220" s="180" t="s">
        <v>1</v>
      </c>
      <c r="F220" s="181" t="s">
        <v>4323</v>
      </c>
      <c r="H220" s="182">
        <v>7.28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182</v>
      </c>
      <c r="AU220" s="180" t="s">
        <v>88</v>
      </c>
      <c r="AV220" s="14" t="s">
        <v>88</v>
      </c>
      <c r="AW220" s="14" t="s">
        <v>31</v>
      </c>
      <c r="AX220" s="14" t="s">
        <v>75</v>
      </c>
      <c r="AY220" s="180" t="s">
        <v>173</v>
      </c>
    </row>
    <row r="221" spans="1:65" s="15" customFormat="1" ht="11.25">
      <c r="B221" s="187"/>
      <c r="D221" s="172" t="s">
        <v>182</v>
      </c>
      <c r="E221" s="188" t="s">
        <v>1</v>
      </c>
      <c r="F221" s="189" t="s">
        <v>185</v>
      </c>
      <c r="H221" s="190">
        <v>7.28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182</v>
      </c>
      <c r="AU221" s="188" t="s">
        <v>88</v>
      </c>
      <c r="AV221" s="15" t="s">
        <v>180</v>
      </c>
      <c r="AW221" s="15" t="s">
        <v>31</v>
      </c>
      <c r="AX221" s="15" t="s">
        <v>82</v>
      </c>
      <c r="AY221" s="188" t="s">
        <v>173</v>
      </c>
    </row>
    <row r="222" spans="1:65" s="2" customFormat="1" ht="24.2" customHeight="1">
      <c r="A222" s="33"/>
      <c r="B222" s="156"/>
      <c r="C222" s="157" t="s">
        <v>368</v>
      </c>
      <c r="D222" s="157" t="s">
        <v>176</v>
      </c>
      <c r="E222" s="158" t="s">
        <v>4324</v>
      </c>
      <c r="F222" s="159" t="s">
        <v>4325</v>
      </c>
      <c r="G222" s="160" t="s">
        <v>339</v>
      </c>
      <c r="H222" s="214"/>
      <c r="I222" s="162"/>
      <c r="J222" s="163">
        <f>ROUND(I222*H222,2)</f>
        <v>0</v>
      </c>
      <c r="K222" s="164"/>
      <c r="L222" s="34"/>
      <c r="M222" s="165" t="s">
        <v>1</v>
      </c>
      <c r="N222" s="166" t="s">
        <v>41</v>
      </c>
      <c r="O222" s="62"/>
      <c r="P222" s="167">
        <f>O222*H222</f>
        <v>0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259</v>
      </c>
      <c r="AT222" s="169" t="s">
        <v>176</v>
      </c>
      <c r="AU222" s="169" t="s">
        <v>88</v>
      </c>
      <c r="AY222" s="18" t="s">
        <v>173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88</v>
      </c>
      <c r="BK222" s="170">
        <f>ROUND(I222*H222,2)</f>
        <v>0</v>
      </c>
      <c r="BL222" s="18" t="s">
        <v>259</v>
      </c>
      <c r="BM222" s="169" t="s">
        <v>4326</v>
      </c>
    </row>
    <row r="223" spans="1:65" s="12" customFormat="1" ht="25.9" customHeight="1">
      <c r="B223" s="143"/>
      <c r="D223" s="144" t="s">
        <v>74</v>
      </c>
      <c r="E223" s="145" t="s">
        <v>186</v>
      </c>
      <c r="F223" s="145" t="s">
        <v>493</v>
      </c>
      <c r="I223" s="146"/>
      <c r="J223" s="147">
        <f>BK223</f>
        <v>0</v>
      </c>
      <c r="L223" s="143"/>
      <c r="M223" s="148"/>
      <c r="N223" s="149"/>
      <c r="O223" s="149"/>
      <c r="P223" s="150">
        <f>P224</f>
        <v>0</v>
      </c>
      <c r="Q223" s="149"/>
      <c r="R223" s="150">
        <f>R224</f>
        <v>912.42200000000003</v>
      </c>
      <c r="S223" s="149"/>
      <c r="T223" s="151">
        <f>T224</f>
        <v>0</v>
      </c>
      <c r="AR223" s="144" t="s">
        <v>174</v>
      </c>
      <c r="AT223" s="152" t="s">
        <v>74</v>
      </c>
      <c r="AU223" s="152" t="s">
        <v>75</v>
      </c>
      <c r="AY223" s="144" t="s">
        <v>173</v>
      </c>
      <c r="BK223" s="153">
        <f>BK224</f>
        <v>0</v>
      </c>
    </row>
    <row r="224" spans="1:65" s="12" customFormat="1" ht="22.9" customHeight="1">
      <c r="B224" s="143"/>
      <c r="D224" s="144" t="s">
        <v>74</v>
      </c>
      <c r="E224" s="154" t="s">
        <v>4327</v>
      </c>
      <c r="F224" s="154" t="s">
        <v>4328</v>
      </c>
      <c r="I224" s="146"/>
      <c r="J224" s="155">
        <f>BK224</f>
        <v>0</v>
      </c>
      <c r="L224" s="143"/>
      <c r="M224" s="148"/>
      <c r="N224" s="149"/>
      <c r="O224" s="149"/>
      <c r="P224" s="150">
        <f>SUM(P225:P267)</f>
        <v>0</v>
      </c>
      <c r="Q224" s="149"/>
      <c r="R224" s="150">
        <f>SUM(R225:R267)</f>
        <v>912.42200000000003</v>
      </c>
      <c r="S224" s="149"/>
      <c r="T224" s="151">
        <f>SUM(T225:T267)</f>
        <v>0</v>
      </c>
      <c r="AR224" s="144" t="s">
        <v>174</v>
      </c>
      <c r="AT224" s="152" t="s">
        <v>74</v>
      </c>
      <c r="AU224" s="152" t="s">
        <v>82</v>
      </c>
      <c r="AY224" s="144" t="s">
        <v>173</v>
      </c>
      <c r="BK224" s="153">
        <f>SUM(BK225:BK267)</f>
        <v>0</v>
      </c>
    </row>
    <row r="225" spans="1:65" s="2" customFormat="1" ht="49.15" customHeight="1">
      <c r="A225" s="33"/>
      <c r="B225" s="156"/>
      <c r="C225" s="157" t="s">
        <v>374</v>
      </c>
      <c r="D225" s="157" t="s">
        <v>176</v>
      </c>
      <c r="E225" s="158" t="s">
        <v>4329</v>
      </c>
      <c r="F225" s="159" t="s">
        <v>4330</v>
      </c>
      <c r="G225" s="160" t="s">
        <v>1173</v>
      </c>
      <c r="H225" s="161">
        <v>833.08100000000002</v>
      </c>
      <c r="I225" s="162"/>
      <c r="J225" s="163">
        <f>ROUND(I225*H225,2)</f>
        <v>0</v>
      </c>
      <c r="K225" s="164"/>
      <c r="L225" s="34"/>
      <c r="M225" s="165" t="s">
        <v>1</v>
      </c>
      <c r="N225" s="166" t="s">
        <v>41</v>
      </c>
      <c r="O225" s="62"/>
      <c r="P225" s="167">
        <f>O225*H225</f>
        <v>0</v>
      </c>
      <c r="Q225" s="167">
        <v>0</v>
      </c>
      <c r="R225" s="167">
        <f>Q225*H225</f>
        <v>0</v>
      </c>
      <c r="S225" s="167">
        <v>0</v>
      </c>
      <c r="T225" s="16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498</v>
      </c>
      <c r="AT225" s="169" t="s">
        <v>176</v>
      </c>
      <c r="AU225" s="169" t="s">
        <v>88</v>
      </c>
      <c r="AY225" s="18" t="s">
        <v>173</v>
      </c>
      <c r="BE225" s="170">
        <f>IF(N225="základná",J225,0)</f>
        <v>0</v>
      </c>
      <c r="BF225" s="170">
        <f>IF(N225="znížená",J225,0)</f>
        <v>0</v>
      </c>
      <c r="BG225" s="170">
        <f>IF(N225="zákl. prenesená",J225,0)</f>
        <v>0</v>
      </c>
      <c r="BH225" s="170">
        <f>IF(N225="zníž. prenesená",J225,0)</f>
        <v>0</v>
      </c>
      <c r="BI225" s="170">
        <f>IF(N225="nulová",J225,0)</f>
        <v>0</v>
      </c>
      <c r="BJ225" s="18" t="s">
        <v>88</v>
      </c>
      <c r="BK225" s="170">
        <f>ROUND(I225*H225,2)</f>
        <v>0</v>
      </c>
      <c r="BL225" s="18" t="s">
        <v>498</v>
      </c>
      <c r="BM225" s="169" t="s">
        <v>4331</v>
      </c>
    </row>
    <row r="226" spans="1:65" s="13" customFormat="1" ht="11.25">
      <c r="B226" s="171"/>
      <c r="D226" s="172" t="s">
        <v>182</v>
      </c>
      <c r="E226" s="173" t="s">
        <v>1</v>
      </c>
      <c r="F226" s="174" t="s">
        <v>4332</v>
      </c>
      <c r="H226" s="173" t="s">
        <v>1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3" t="s">
        <v>182</v>
      </c>
      <c r="AU226" s="173" t="s">
        <v>88</v>
      </c>
      <c r="AV226" s="13" t="s">
        <v>82</v>
      </c>
      <c r="AW226" s="13" t="s">
        <v>31</v>
      </c>
      <c r="AX226" s="13" t="s">
        <v>75</v>
      </c>
      <c r="AY226" s="173" t="s">
        <v>173</v>
      </c>
    </row>
    <row r="227" spans="1:65" s="14" customFormat="1" ht="11.25">
      <c r="B227" s="179"/>
      <c r="D227" s="172" t="s">
        <v>182</v>
      </c>
      <c r="E227" s="180" t="s">
        <v>1</v>
      </c>
      <c r="F227" s="181" t="s">
        <v>4333</v>
      </c>
      <c r="H227" s="182">
        <v>52.08</v>
      </c>
      <c r="I227" s="18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0" t="s">
        <v>182</v>
      </c>
      <c r="AU227" s="180" t="s">
        <v>88</v>
      </c>
      <c r="AV227" s="14" t="s">
        <v>88</v>
      </c>
      <c r="AW227" s="14" t="s">
        <v>31</v>
      </c>
      <c r="AX227" s="14" t="s">
        <v>75</v>
      </c>
      <c r="AY227" s="180" t="s">
        <v>173</v>
      </c>
    </row>
    <row r="228" spans="1:65" s="14" customFormat="1" ht="11.25">
      <c r="B228" s="179"/>
      <c r="D228" s="172" t="s">
        <v>182</v>
      </c>
      <c r="E228" s="180" t="s">
        <v>1</v>
      </c>
      <c r="F228" s="181" t="s">
        <v>4334</v>
      </c>
      <c r="H228" s="182">
        <v>35.28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182</v>
      </c>
      <c r="AU228" s="180" t="s">
        <v>88</v>
      </c>
      <c r="AV228" s="14" t="s">
        <v>88</v>
      </c>
      <c r="AW228" s="14" t="s">
        <v>31</v>
      </c>
      <c r="AX228" s="14" t="s">
        <v>75</v>
      </c>
      <c r="AY228" s="180" t="s">
        <v>173</v>
      </c>
    </row>
    <row r="229" spans="1:65" s="14" customFormat="1" ht="11.25">
      <c r="B229" s="179"/>
      <c r="D229" s="172" t="s">
        <v>182</v>
      </c>
      <c r="E229" s="180" t="s">
        <v>1</v>
      </c>
      <c r="F229" s="181" t="s">
        <v>4335</v>
      </c>
      <c r="H229" s="182">
        <v>2.4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182</v>
      </c>
      <c r="AU229" s="180" t="s">
        <v>88</v>
      </c>
      <c r="AV229" s="14" t="s">
        <v>88</v>
      </c>
      <c r="AW229" s="14" t="s">
        <v>31</v>
      </c>
      <c r="AX229" s="14" t="s">
        <v>75</v>
      </c>
      <c r="AY229" s="180" t="s">
        <v>173</v>
      </c>
    </row>
    <row r="230" spans="1:65" s="14" customFormat="1" ht="11.25">
      <c r="B230" s="179"/>
      <c r="D230" s="172" t="s">
        <v>182</v>
      </c>
      <c r="E230" s="180" t="s">
        <v>1</v>
      </c>
      <c r="F230" s="181" t="s">
        <v>4336</v>
      </c>
      <c r="H230" s="182">
        <v>18.079999999999998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182</v>
      </c>
      <c r="AU230" s="180" t="s">
        <v>88</v>
      </c>
      <c r="AV230" s="14" t="s">
        <v>88</v>
      </c>
      <c r="AW230" s="14" t="s">
        <v>31</v>
      </c>
      <c r="AX230" s="14" t="s">
        <v>75</v>
      </c>
      <c r="AY230" s="180" t="s">
        <v>173</v>
      </c>
    </row>
    <row r="231" spans="1:65" s="14" customFormat="1" ht="11.25">
      <c r="B231" s="179"/>
      <c r="D231" s="172" t="s">
        <v>182</v>
      </c>
      <c r="E231" s="180" t="s">
        <v>1</v>
      </c>
      <c r="F231" s="181" t="s">
        <v>4337</v>
      </c>
      <c r="H231" s="182">
        <v>413.44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182</v>
      </c>
      <c r="AU231" s="180" t="s">
        <v>88</v>
      </c>
      <c r="AV231" s="14" t="s">
        <v>88</v>
      </c>
      <c r="AW231" s="14" t="s">
        <v>31</v>
      </c>
      <c r="AX231" s="14" t="s">
        <v>75</v>
      </c>
      <c r="AY231" s="180" t="s">
        <v>173</v>
      </c>
    </row>
    <row r="232" spans="1:65" s="14" customFormat="1" ht="11.25">
      <c r="B232" s="179"/>
      <c r="D232" s="172" t="s">
        <v>182</v>
      </c>
      <c r="E232" s="180" t="s">
        <v>1</v>
      </c>
      <c r="F232" s="181" t="s">
        <v>4338</v>
      </c>
      <c r="H232" s="182">
        <v>72.8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0" t="s">
        <v>182</v>
      </c>
      <c r="AU232" s="180" t="s">
        <v>88</v>
      </c>
      <c r="AV232" s="14" t="s">
        <v>88</v>
      </c>
      <c r="AW232" s="14" t="s">
        <v>31</v>
      </c>
      <c r="AX232" s="14" t="s">
        <v>75</v>
      </c>
      <c r="AY232" s="180" t="s">
        <v>173</v>
      </c>
    </row>
    <row r="233" spans="1:65" s="14" customFormat="1" ht="11.25">
      <c r="B233" s="179"/>
      <c r="D233" s="172" t="s">
        <v>182</v>
      </c>
      <c r="E233" s="180" t="s">
        <v>1</v>
      </c>
      <c r="F233" s="181" t="s">
        <v>4339</v>
      </c>
      <c r="H233" s="182">
        <v>11.24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182</v>
      </c>
      <c r="AU233" s="180" t="s">
        <v>88</v>
      </c>
      <c r="AV233" s="14" t="s">
        <v>88</v>
      </c>
      <c r="AW233" s="14" t="s">
        <v>31</v>
      </c>
      <c r="AX233" s="14" t="s">
        <v>75</v>
      </c>
      <c r="AY233" s="180" t="s">
        <v>173</v>
      </c>
    </row>
    <row r="234" spans="1:65" s="14" customFormat="1" ht="11.25">
      <c r="B234" s="179"/>
      <c r="D234" s="172" t="s">
        <v>182</v>
      </c>
      <c r="E234" s="180" t="s">
        <v>1</v>
      </c>
      <c r="F234" s="181" t="s">
        <v>4340</v>
      </c>
      <c r="H234" s="182">
        <v>19.36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182</v>
      </c>
      <c r="AU234" s="180" t="s">
        <v>88</v>
      </c>
      <c r="AV234" s="14" t="s">
        <v>88</v>
      </c>
      <c r="AW234" s="14" t="s">
        <v>31</v>
      </c>
      <c r="AX234" s="14" t="s">
        <v>75</v>
      </c>
      <c r="AY234" s="180" t="s">
        <v>173</v>
      </c>
    </row>
    <row r="235" spans="1:65" s="14" customFormat="1" ht="11.25">
      <c r="B235" s="179"/>
      <c r="D235" s="172" t="s">
        <v>182</v>
      </c>
      <c r="E235" s="180" t="s">
        <v>1</v>
      </c>
      <c r="F235" s="181" t="s">
        <v>4341</v>
      </c>
      <c r="H235" s="182">
        <v>36.4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182</v>
      </c>
      <c r="AU235" s="180" t="s">
        <v>88</v>
      </c>
      <c r="AV235" s="14" t="s">
        <v>88</v>
      </c>
      <c r="AW235" s="14" t="s">
        <v>31</v>
      </c>
      <c r="AX235" s="14" t="s">
        <v>75</v>
      </c>
      <c r="AY235" s="180" t="s">
        <v>173</v>
      </c>
    </row>
    <row r="236" spans="1:65" s="14" customFormat="1" ht="11.25">
      <c r="B236" s="179"/>
      <c r="D236" s="172" t="s">
        <v>182</v>
      </c>
      <c r="E236" s="180" t="s">
        <v>1</v>
      </c>
      <c r="F236" s="181" t="s">
        <v>4342</v>
      </c>
      <c r="H236" s="182">
        <v>7.16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182</v>
      </c>
      <c r="AU236" s="180" t="s">
        <v>88</v>
      </c>
      <c r="AV236" s="14" t="s">
        <v>88</v>
      </c>
      <c r="AW236" s="14" t="s">
        <v>31</v>
      </c>
      <c r="AX236" s="14" t="s">
        <v>75</v>
      </c>
      <c r="AY236" s="180" t="s">
        <v>173</v>
      </c>
    </row>
    <row r="237" spans="1:65" s="14" customFormat="1" ht="11.25">
      <c r="B237" s="179"/>
      <c r="D237" s="172" t="s">
        <v>182</v>
      </c>
      <c r="E237" s="180" t="s">
        <v>1</v>
      </c>
      <c r="F237" s="181" t="s">
        <v>4343</v>
      </c>
      <c r="H237" s="182">
        <v>7.8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182</v>
      </c>
      <c r="AU237" s="180" t="s">
        <v>88</v>
      </c>
      <c r="AV237" s="14" t="s">
        <v>88</v>
      </c>
      <c r="AW237" s="14" t="s">
        <v>31</v>
      </c>
      <c r="AX237" s="14" t="s">
        <v>75</v>
      </c>
      <c r="AY237" s="180" t="s">
        <v>173</v>
      </c>
    </row>
    <row r="238" spans="1:65" s="14" customFormat="1" ht="11.25">
      <c r="B238" s="179"/>
      <c r="D238" s="172" t="s">
        <v>182</v>
      </c>
      <c r="E238" s="180" t="s">
        <v>1</v>
      </c>
      <c r="F238" s="181" t="s">
        <v>4344</v>
      </c>
      <c r="H238" s="182">
        <v>78.349999999999994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182</v>
      </c>
      <c r="AU238" s="180" t="s">
        <v>88</v>
      </c>
      <c r="AV238" s="14" t="s">
        <v>88</v>
      </c>
      <c r="AW238" s="14" t="s">
        <v>31</v>
      </c>
      <c r="AX238" s="14" t="s">
        <v>75</v>
      </c>
      <c r="AY238" s="180" t="s">
        <v>173</v>
      </c>
    </row>
    <row r="239" spans="1:65" s="14" customFormat="1" ht="11.25">
      <c r="B239" s="179"/>
      <c r="D239" s="172" t="s">
        <v>182</v>
      </c>
      <c r="E239" s="180" t="s">
        <v>1</v>
      </c>
      <c r="F239" s="181" t="s">
        <v>4345</v>
      </c>
      <c r="H239" s="182">
        <v>17.78</v>
      </c>
      <c r="I239" s="183"/>
      <c r="L239" s="179"/>
      <c r="M239" s="184"/>
      <c r="N239" s="185"/>
      <c r="O239" s="185"/>
      <c r="P239" s="185"/>
      <c r="Q239" s="185"/>
      <c r="R239" s="185"/>
      <c r="S239" s="185"/>
      <c r="T239" s="186"/>
      <c r="AT239" s="180" t="s">
        <v>182</v>
      </c>
      <c r="AU239" s="180" t="s">
        <v>88</v>
      </c>
      <c r="AV239" s="14" t="s">
        <v>88</v>
      </c>
      <c r="AW239" s="14" t="s">
        <v>31</v>
      </c>
      <c r="AX239" s="14" t="s">
        <v>75</v>
      </c>
      <c r="AY239" s="180" t="s">
        <v>173</v>
      </c>
    </row>
    <row r="240" spans="1:65" s="14" customFormat="1" ht="11.25">
      <c r="B240" s="179"/>
      <c r="D240" s="172" t="s">
        <v>182</v>
      </c>
      <c r="E240" s="180" t="s">
        <v>1</v>
      </c>
      <c r="F240" s="181" t="s">
        <v>4346</v>
      </c>
      <c r="H240" s="182">
        <v>9.16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182</v>
      </c>
      <c r="AU240" s="180" t="s">
        <v>88</v>
      </c>
      <c r="AV240" s="14" t="s">
        <v>88</v>
      </c>
      <c r="AW240" s="14" t="s">
        <v>31</v>
      </c>
      <c r="AX240" s="14" t="s">
        <v>75</v>
      </c>
      <c r="AY240" s="180" t="s">
        <v>173</v>
      </c>
    </row>
    <row r="241" spans="1:65" s="14" customFormat="1" ht="11.25">
      <c r="B241" s="179"/>
      <c r="D241" s="172" t="s">
        <v>182</v>
      </c>
      <c r="E241" s="180" t="s">
        <v>1</v>
      </c>
      <c r="F241" s="181" t="s">
        <v>4347</v>
      </c>
      <c r="H241" s="182">
        <v>12.08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182</v>
      </c>
      <c r="AU241" s="180" t="s">
        <v>88</v>
      </c>
      <c r="AV241" s="14" t="s">
        <v>88</v>
      </c>
      <c r="AW241" s="14" t="s">
        <v>31</v>
      </c>
      <c r="AX241" s="14" t="s">
        <v>75</v>
      </c>
      <c r="AY241" s="180" t="s">
        <v>173</v>
      </c>
    </row>
    <row r="242" spans="1:65" s="16" customFormat="1" ht="11.25">
      <c r="B242" s="206"/>
      <c r="D242" s="172" t="s">
        <v>182</v>
      </c>
      <c r="E242" s="207" t="s">
        <v>1</v>
      </c>
      <c r="F242" s="208" t="s">
        <v>298</v>
      </c>
      <c r="H242" s="209">
        <v>793.41</v>
      </c>
      <c r="I242" s="210"/>
      <c r="L242" s="206"/>
      <c r="M242" s="211"/>
      <c r="N242" s="212"/>
      <c r="O242" s="212"/>
      <c r="P242" s="212"/>
      <c r="Q242" s="212"/>
      <c r="R242" s="212"/>
      <c r="S242" s="212"/>
      <c r="T242" s="213"/>
      <c r="AT242" s="207" t="s">
        <v>182</v>
      </c>
      <c r="AU242" s="207" t="s">
        <v>88</v>
      </c>
      <c r="AV242" s="16" t="s">
        <v>174</v>
      </c>
      <c r="AW242" s="16" t="s">
        <v>31</v>
      </c>
      <c r="AX242" s="16" t="s">
        <v>75</v>
      </c>
      <c r="AY242" s="207" t="s">
        <v>173</v>
      </c>
    </row>
    <row r="243" spans="1:65" s="14" customFormat="1" ht="11.25">
      <c r="B243" s="179"/>
      <c r="D243" s="172" t="s">
        <v>182</v>
      </c>
      <c r="E243" s="180" t="s">
        <v>1</v>
      </c>
      <c r="F243" s="181" t="s">
        <v>4348</v>
      </c>
      <c r="H243" s="182">
        <v>39.670999999999999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182</v>
      </c>
      <c r="AU243" s="180" t="s">
        <v>88</v>
      </c>
      <c r="AV243" s="14" t="s">
        <v>88</v>
      </c>
      <c r="AW243" s="14" t="s">
        <v>31</v>
      </c>
      <c r="AX243" s="14" t="s">
        <v>75</v>
      </c>
      <c r="AY243" s="180" t="s">
        <v>173</v>
      </c>
    </row>
    <row r="244" spans="1:65" s="16" customFormat="1" ht="11.25">
      <c r="B244" s="206"/>
      <c r="D244" s="172" t="s">
        <v>182</v>
      </c>
      <c r="E244" s="207" t="s">
        <v>1</v>
      </c>
      <c r="F244" s="208" t="s">
        <v>298</v>
      </c>
      <c r="H244" s="209">
        <v>39.670999999999999</v>
      </c>
      <c r="I244" s="210"/>
      <c r="L244" s="206"/>
      <c r="M244" s="211"/>
      <c r="N244" s="212"/>
      <c r="O244" s="212"/>
      <c r="P244" s="212"/>
      <c r="Q244" s="212"/>
      <c r="R244" s="212"/>
      <c r="S244" s="212"/>
      <c r="T244" s="213"/>
      <c r="AT244" s="207" t="s">
        <v>182</v>
      </c>
      <c r="AU244" s="207" t="s">
        <v>88</v>
      </c>
      <c r="AV244" s="16" t="s">
        <v>174</v>
      </c>
      <c r="AW244" s="16" t="s">
        <v>31</v>
      </c>
      <c r="AX244" s="16" t="s">
        <v>75</v>
      </c>
      <c r="AY244" s="207" t="s">
        <v>173</v>
      </c>
    </row>
    <row r="245" spans="1:65" s="15" customFormat="1" ht="11.25">
      <c r="B245" s="187"/>
      <c r="D245" s="172" t="s">
        <v>182</v>
      </c>
      <c r="E245" s="188" t="s">
        <v>1</v>
      </c>
      <c r="F245" s="189" t="s">
        <v>185</v>
      </c>
      <c r="H245" s="190">
        <v>833.08100000000002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182</v>
      </c>
      <c r="AU245" s="188" t="s">
        <v>88</v>
      </c>
      <c r="AV245" s="15" t="s">
        <v>180</v>
      </c>
      <c r="AW245" s="15" t="s">
        <v>31</v>
      </c>
      <c r="AX245" s="15" t="s">
        <v>82</v>
      </c>
      <c r="AY245" s="188" t="s">
        <v>173</v>
      </c>
    </row>
    <row r="246" spans="1:65" s="2" customFormat="1" ht="24.2" customHeight="1">
      <c r="A246" s="33"/>
      <c r="B246" s="156"/>
      <c r="C246" s="195" t="s">
        <v>381</v>
      </c>
      <c r="D246" s="195" t="s">
        <v>186</v>
      </c>
      <c r="E246" s="196" t="s">
        <v>4349</v>
      </c>
      <c r="F246" s="197" t="s">
        <v>4350</v>
      </c>
      <c r="G246" s="198" t="s">
        <v>1173</v>
      </c>
      <c r="H246" s="199">
        <v>912.42200000000003</v>
      </c>
      <c r="I246" s="200"/>
      <c r="J246" s="201">
        <f>ROUND(I246*H246,2)</f>
        <v>0</v>
      </c>
      <c r="K246" s="202"/>
      <c r="L246" s="203"/>
      <c r="M246" s="204" t="s">
        <v>1</v>
      </c>
      <c r="N246" s="205" t="s">
        <v>41</v>
      </c>
      <c r="O246" s="62"/>
      <c r="P246" s="167">
        <f>O246*H246</f>
        <v>0</v>
      </c>
      <c r="Q246" s="167">
        <v>1</v>
      </c>
      <c r="R246" s="167">
        <f>Q246*H246</f>
        <v>912.42200000000003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502</v>
      </c>
      <c r="AT246" s="169" t="s">
        <v>186</v>
      </c>
      <c r="AU246" s="169" t="s">
        <v>88</v>
      </c>
      <c r="AY246" s="18" t="s">
        <v>173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88</v>
      </c>
      <c r="BK246" s="170">
        <f>ROUND(I246*H246,2)</f>
        <v>0</v>
      </c>
      <c r="BL246" s="18" t="s">
        <v>498</v>
      </c>
      <c r="BM246" s="169" t="s">
        <v>4351</v>
      </c>
    </row>
    <row r="247" spans="1:65" s="13" customFormat="1" ht="22.5">
      <c r="B247" s="171"/>
      <c r="D247" s="172" t="s">
        <v>182</v>
      </c>
      <c r="E247" s="173" t="s">
        <v>1</v>
      </c>
      <c r="F247" s="174" t="s">
        <v>4352</v>
      </c>
      <c r="H247" s="173" t="s">
        <v>1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3" t="s">
        <v>182</v>
      </c>
      <c r="AU247" s="173" t="s">
        <v>88</v>
      </c>
      <c r="AV247" s="13" t="s">
        <v>82</v>
      </c>
      <c r="AW247" s="13" t="s">
        <v>31</v>
      </c>
      <c r="AX247" s="13" t="s">
        <v>75</v>
      </c>
      <c r="AY247" s="173" t="s">
        <v>173</v>
      </c>
    </row>
    <row r="248" spans="1:65" s="14" customFormat="1" ht="11.25">
      <c r="B248" s="179"/>
      <c r="D248" s="172" t="s">
        <v>182</v>
      </c>
      <c r="E248" s="180" t="s">
        <v>1</v>
      </c>
      <c r="F248" s="181" t="s">
        <v>4333</v>
      </c>
      <c r="H248" s="182">
        <v>52.08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182</v>
      </c>
      <c r="AU248" s="180" t="s">
        <v>88</v>
      </c>
      <c r="AV248" s="14" t="s">
        <v>88</v>
      </c>
      <c r="AW248" s="14" t="s">
        <v>31</v>
      </c>
      <c r="AX248" s="14" t="s">
        <v>75</v>
      </c>
      <c r="AY248" s="180" t="s">
        <v>173</v>
      </c>
    </row>
    <row r="249" spans="1:65" s="14" customFormat="1" ht="11.25">
      <c r="B249" s="179"/>
      <c r="D249" s="172" t="s">
        <v>182</v>
      </c>
      <c r="E249" s="180" t="s">
        <v>1</v>
      </c>
      <c r="F249" s="181" t="s">
        <v>4334</v>
      </c>
      <c r="H249" s="182">
        <v>35.28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182</v>
      </c>
      <c r="AU249" s="180" t="s">
        <v>88</v>
      </c>
      <c r="AV249" s="14" t="s">
        <v>88</v>
      </c>
      <c r="AW249" s="14" t="s">
        <v>31</v>
      </c>
      <c r="AX249" s="14" t="s">
        <v>75</v>
      </c>
      <c r="AY249" s="180" t="s">
        <v>173</v>
      </c>
    </row>
    <row r="250" spans="1:65" s="14" customFormat="1" ht="11.25">
      <c r="B250" s="179"/>
      <c r="D250" s="172" t="s">
        <v>182</v>
      </c>
      <c r="E250" s="180" t="s">
        <v>1</v>
      </c>
      <c r="F250" s="181" t="s">
        <v>4335</v>
      </c>
      <c r="H250" s="182">
        <v>2.4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182</v>
      </c>
      <c r="AU250" s="180" t="s">
        <v>88</v>
      </c>
      <c r="AV250" s="14" t="s">
        <v>88</v>
      </c>
      <c r="AW250" s="14" t="s">
        <v>31</v>
      </c>
      <c r="AX250" s="14" t="s">
        <v>75</v>
      </c>
      <c r="AY250" s="180" t="s">
        <v>173</v>
      </c>
    </row>
    <row r="251" spans="1:65" s="14" customFormat="1" ht="11.25">
      <c r="B251" s="179"/>
      <c r="D251" s="172" t="s">
        <v>182</v>
      </c>
      <c r="E251" s="180" t="s">
        <v>1</v>
      </c>
      <c r="F251" s="181" t="s">
        <v>4336</v>
      </c>
      <c r="H251" s="182">
        <v>18.079999999999998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182</v>
      </c>
      <c r="AU251" s="180" t="s">
        <v>88</v>
      </c>
      <c r="AV251" s="14" t="s">
        <v>88</v>
      </c>
      <c r="AW251" s="14" t="s">
        <v>31</v>
      </c>
      <c r="AX251" s="14" t="s">
        <v>75</v>
      </c>
      <c r="AY251" s="180" t="s">
        <v>173</v>
      </c>
    </row>
    <row r="252" spans="1:65" s="14" customFormat="1" ht="11.25">
      <c r="B252" s="179"/>
      <c r="D252" s="172" t="s">
        <v>182</v>
      </c>
      <c r="E252" s="180" t="s">
        <v>1</v>
      </c>
      <c r="F252" s="181" t="s">
        <v>4337</v>
      </c>
      <c r="H252" s="182">
        <v>413.44</v>
      </c>
      <c r="I252" s="183"/>
      <c r="L252" s="179"/>
      <c r="M252" s="184"/>
      <c r="N252" s="185"/>
      <c r="O252" s="185"/>
      <c r="P252" s="185"/>
      <c r="Q252" s="185"/>
      <c r="R252" s="185"/>
      <c r="S252" s="185"/>
      <c r="T252" s="186"/>
      <c r="AT252" s="180" t="s">
        <v>182</v>
      </c>
      <c r="AU252" s="180" t="s">
        <v>88</v>
      </c>
      <c r="AV252" s="14" t="s">
        <v>88</v>
      </c>
      <c r="AW252" s="14" t="s">
        <v>31</v>
      </c>
      <c r="AX252" s="14" t="s">
        <v>75</v>
      </c>
      <c r="AY252" s="180" t="s">
        <v>173</v>
      </c>
    </row>
    <row r="253" spans="1:65" s="14" customFormat="1" ht="11.25">
      <c r="B253" s="179"/>
      <c r="D253" s="172" t="s">
        <v>182</v>
      </c>
      <c r="E253" s="180" t="s">
        <v>1</v>
      </c>
      <c r="F253" s="181" t="s">
        <v>4338</v>
      </c>
      <c r="H253" s="182">
        <v>72.8</v>
      </c>
      <c r="I253" s="183"/>
      <c r="L253" s="179"/>
      <c r="M253" s="184"/>
      <c r="N253" s="185"/>
      <c r="O253" s="185"/>
      <c r="P253" s="185"/>
      <c r="Q253" s="185"/>
      <c r="R253" s="185"/>
      <c r="S253" s="185"/>
      <c r="T253" s="186"/>
      <c r="AT253" s="180" t="s">
        <v>182</v>
      </c>
      <c r="AU253" s="180" t="s">
        <v>88</v>
      </c>
      <c r="AV253" s="14" t="s">
        <v>88</v>
      </c>
      <c r="AW253" s="14" t="s">
        <v>31</v>
      </c>
      <c r="AX253" s="14" t="s">
        <v>75</v>
      </c>
      <c r="AY253" s="180" t="s">
        <v>173</v>
      </c>
    </row>
    <row r="254" spans="1:65" s="14" customFormat="1" ht="11.25">
      <c r="B254" s="179"/>
      <c r="D254" s="172" t="s">
        <v>182</v>
      </c>
      <c r="E254" s="180" t="s">
        <v>1</v>
      </c>
      <c r="F254" s="181" t="s">
        <v>4339</v>
      </c>
      <c r="H254" s="182">
        <v>11.24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182</v>
      </c>
      <c r="AU254" s="180" t="s">
        <v>88</v>
      </c>
      <c r="AV254" s="14" t="s">
        <v>88</v>
      </c>
      <c r="AW254" s="14" t="s">
        <v>31</v>
      </c>
      <c r="AX254" s="14" t="s">
        <v>75</v>
      </c>
      <c r="AY254" s="180" t="s">
        <v>173</v>
      </c>
    </row>
    <row r="255" spans="1:65" s="14" customFormat="1" ht="11.25">
      <c r="B255" s="179"/>
      <c r="D255" s="172" t="s">
        <v>182</v>
      </c>
      <c r="E255" s="180" t="s">
        <v>1</v>
      </c>
      <c r="F255" s="181" t="s">
        <v>4340</v>
      </c>
      <c r="H255" s="182">
        <v>19.36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0" t="s">
        <v>182</v>
      </c>
      <c r="AU255" s="180" t="s">
        <v>88</v>
      </c>
      <c r="AV255" s="14" t="s">
        <v>88</v>
      </c>
      <c r="AW255" s="14" t="s">
        <v>31</v>
      </c>
      <c r="AX255" s="14" t="s">
        <v>75</v>
      </c>
      <c r="AY255" s="180" t="s">
        <v>173</v>
      </c>
    </row>
    <row r="256" spans="1:65" s="14" customFormat="1" ht="11.25">
      <c r="B256" s="179"/>
      <c r="D256" s="172" t="s">
        <v>182</v>
      </c>
      <c r="E256" s="180" t="s">
        <v>1</v>
      </c>
      <c r="F256" s="181" t="s">
        <v>4341</v>
      </c>
      <c r="H256" s="182">
        <v>36.4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182</v>
      </c>
      <c r="AU256" s="180" t="s">
        <v>88</v>
      </c>
      <c r="AV256" s="14" t="s">
        <v>88</v>
      </c>
      <c r="AW256" s="14" t="s">
        <v>31</v>
      </c>
      <c r="AX256" s="14" t="s">
        <v>75</v>
      </c>
      <c r="AY256" s="180" t="s">
        <v>173</v>
      </c>
    </row>
    <row r="257" spans="1:51" s="14" customFormat="1" ht="11.25">
      <c r="B257" s="179"/>
      <c r="D257" s="172" t="s">
        <v>182</v>
      </c>
      <c r="E257" s="180" t="s">
        <v>1</v>
      </c>
      <c r="F257" s="181" t="s">
        <v>4342</v>
      </c>
      <c r="H257" s="182">
        <v>7.16</v>
      </c>
      <c r="I257" s="18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0" t="s">
        <v>182</v>
      </c>
      <c r="AU257" s="180" t="s">
        <v>88</v>
      </c>
      <c r="AV257" s="14" t="s">
        <v>88</v>
      </c>
      <c r="AW257" s="14" t="s">
        <v>31</v>
      </c>
      <c r="AX257" s="14" t="s">
        <v>75</v>
      </c>
      <c r="AY257" s="180" t="s">
        <v>173</v>
      </c>
    </row>
    <row r="258" spans="1:51" s="14" customFormat="1" ht="11.25">
      <c r="B258" s="179"/>
      <c r="D258" s="172" t="s">
        <v>182</v>
      </c>
      <c r="E258" s="180" t="s">
        <v>1</v>
      </c>
      <c r="F258" s="181" t="s">
        <v>4343</v>
      </c>
      <c r="H258" s="182">
        <v>7.8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182</v>
      </c>
      <c r="AU258" s="180" t="s">
        <v>88</v>
      </c>
      <c r="AV258" s="14" t="s">
        <v>88</v>
      </c>
      <c r="AW258" s="14" t="s">
        <v>31</v>
      </c>
      <c r="AX258" s="14" t="s">
        <v>75</v>
      </c>
      <c r="AY258" s="180" t="s">
        <v>173</v>
      </c>
    </row>
    <row r="259" spans="1:51" s="14" customFormat="1" ht="11.25">
      <c r="B259" s="179"/>
      <c r="D259" s="172" t="s">
        <v>182</v>
      </c>
      <c r="E259" s="180" t="s">
        <v>1</v>
      </c>
      <c r="F259" s="181" t="s">
        <v>4344</v>
      </c>
      <c r="H259" s="182">
        <v>78.349999999999994</v>
      </c>
      <c r="I259" s="183"/>
      <c r="L259" s="179"/>
      <c r="M259" s="184"/>
      <c r="N259" s="185"/>
      <c r="O259" s="185"/>
      <c r="P259" s="185"/>
      <c r="Q259" s="185"/>
      <c r="R259" s="185"/>
      <c r="S259" s="185"/>
      <c r="T259" s="186"/>
      <c r="AT259" s="180" t="s">
        <v>182</v>
      </c>
      <c r="AU259" s="180" t="s">
        <v>88</v>
      </c>
      <c r="AV259" s="14" t="s">
        <v>88</v>
      </c>
      <c r="AW259" s="14" t="s">
        <v>31</v>
      </c>
      <c r="AX259" s="14" t="s">
        <v>75</v>
      </c>
      <c r="AY259" s="180" t="s">
        <v>173</v>
      </c>
    </row>
    <row r="260" spans="1:51" s="14" customFormat="1" ht="11.25">
      <c r="B260" s="179"/>
      <c r="D260" s="172" t="s">
        <v>182</v>
      </c>
      <c r="E260" s="180" t="s">
        <v>1</v>
      </c>
      <c r="F260" s="181" t="s">
        <v>4345</v>
      </c>
      <c r="H260" s="182">
        <v>17.78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182</v>
      </c>
      <c r="AU260" s="180" t="s">
        <v>88</v>
      </c>
      <c r="AV260" s="14" t="s">
        <v>88</v>
      </c>
      <c r="AW260" s="14" t="s">
        <v>31</v>
      </c>
      <c r="AX260" s="14" t="s">
        <v>75</v>
      </c>
      <c r="AY260" s="180" t="s">
        <v>173</v>
      </c>
    </row>
    <row r="261" spans="1:51" s="14" customFormat="1" ht="11.25">
      <c r="B261" s="179"/>
      <c r="D261" s="172" t="s">
        <v>182</v>
      </c>
      <c r="E261" s="180" t="s">
        <v>1</v>
      </c>
      <c r="F261" s="181" t="s">
        <v>4346</v>
      </c>
      <c r="H261" s="182">
        <v>9.16</v>
      </c>
      <c r="I261" s="183"/>
      <c r="L261" s="179"/>
      <c r="M261" s="184"/>
      <c r="N261" s="185"/>
      <c r="O261" s="185"/>
      <c r="P261" s="185"/>
      <c r="Q261" s="185"/>
      <c r="R261" s="185"/>
      <c r="S261" s="185"/>
      <c r="T261" s="186"/>
      <c r="AT261" s="180" t="s">
        <v>182</v>
      </c>
      <c r="AU261" s="180" t="s">
        <v>88</v>
      </c>
      <c r="AV261" s="14" t="s">
        <v>88</v>
      </c>
      <c r="AW261" s="14" t="s">
        <v>31</v>
      </c>
      <c r="AX261" s="14" t="s">
        <v>75</v>
      </c>
      <c r="AY261" s="180" t="s">
        <v>173</v>
      </c>
    </row>
    <row r="262" spans="1:51" s="14" customFormat="1" ht="11.25">
      <c r="B262" s="179"/>
      <c r="D262" s="172" t="s">
        <v>182</v>
      </c>
      <c r="E262" s="180" t="s">
        <v>1</v>
      </c>
      <c r="F262" s="181" t="s">
        <v>4347</v>
      </c>
      <c r="H262" s="182">
        <v>12.08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182</v>
      </c>
      <c r="AU262" s="180" t="s">
        <v>88</v>
      </c>
      <c r="AV262" s="14" t="s">
        <v>88</v>
      </c>
      <c r="AW262" s="14" t="s">
        <v>31</v>
      </c>
      <c r="AX262" s="14" t="s">
        <v>75</v>
      </c>
      <c r="AY262" s="180" t="s">
        <v>173</v>
      </c>
    </row>
    <row r="263" spans="1:51" s="16" customFormat="1" ht="11.25">
      <c r="B263" s="206"/>
      <c r="D263" s="172" t="s">
        <v>182</v>
      </c>
      <c r="E263" s="207" t="s">
        <v>1</v>
      </c>
      <c r="F263" s="208" t="s">
        <v>298</v>
      </c>
      <c r="H263" s="209">
        <v>793.41</v>
      </c>
      <c r="I263" s="210"/>
      <c r="L263" s="206"/>
      <c r="M263" s="211"/>
      <c r="N263" s="212"/>
      <c r="O263" s="212"/>
      <c r="P263" s="212"/>
      <c r="Q263" s="212"/>
      <c r="R263" s="212"/>
      <c r="S263" s="212"/>
      <c r="T263" s="213"/>
      <c r="AT263" s="207" t="s">
        <v>182</v>
      </c>
      <c r="AU263" s="207" t="s">
        <v>88</v>
      </c>
      <c r="AV263" s="16" t="s">
        <v>174</v>
      </c>
      <c r="AW263" s="16" t="s">
        <v>31</v>
      </c>
      <c r="AX263" s="16" t="s">
        <v>75</v>
      </c>
      <c r="AY263" s="207" t="s">
        <v>173</v>
      </c>
    </row>
    <row r="264" spans="1:51" s="14" customFormat="1" ht="11.25">
      <c r="B264" s="179"/>
      <c r="D264" s="172" t="s">
        <v>182</v>
      </c>
      <c r="E264" s="180" t="s">
        <v>1</v>
      </c>
      <c r="F264" s="181" t="s">
        <v>4348</v>
      </c>
      <c r="H264" s="182">
        <v>39.670999999999999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182</v>
      </c>
      <c r="AU264" s="180" t="s">
        <v>88</v>
      </c>
      <c r="AV264" s="14" t="s">
        <v>88</v>
      </c>
      <c r="AW264" s="14" t="s">
        <v>31</v>
      </c>
      <c r="AX264" s="14" t="s">
        <v>75</v>
      </c>
      <c r="AY264" s="180" t="s">
        <v>173</v>
      </c>
    </row>
    <row r="265" spans="1:51" s="14" customFormat="1" ht="11.25">
      <c r="B265" s="179"/>
      <c r="D265" s="172" t="s">
        <v>182</v>
      </c>
      <c r="E265" s="180" t="s">
        <v>1</v>
      </c>
      <c r="F265" s="181" t="s">
        <v>4353</v>
      </c>
      <c r="H265" s="182">
        <v>79.340999999999994</v>
      </c>
      <c r="I265" s="18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0" t="s">
        <v>182</v>
      </c>
      <c r="AU265" s="180" t="s">
        <v>88</v>
      </c>
      <c r="AV265" s="14" t="s">
        <v>88</v>
      </c>
      <c r="AW265" s="14" t="s">
        <v>31</v>
      </c>
      <c r="AX265" s="14" t="s">
        <v>75</v>
      </c>
      <c r="AY265" s="180" t="s">
        <v>173</v>
      </c>
    </row>
    <row r="266" spans="1:51" s="16" customFormat="1" ht="11.25">
      <c r="B266" s="206"/>
      <c r="D266" s="172" t="s">
        <v>182</v>
      </c>
      <c r="E266" s="207" t="s">
        <v>1</v>
      </c>
      <c r="F266" s="208" t="s">
        <v>298</v>
      </c>
      <c r="H266" s="209">
        <v>119.012</v>
      </c>
      <c r="I266" s="210"/>
      <c r="L266" s="206"/>
      <c r="M266" s="211"/>
      <c r="N266" s="212"/>
      <c r="O266" s="212"/>
      <c r="P266" s="212"/>
      <c r="Q266" s="212"/>
      <c r="R266" s="212"/>
      <c r="S266" s="212"/>
      <c r="T266" s="213"/>
      <c r="AT266" s="207" t="s">
        <v>182</v>
      </c>
      <c r="AU266" s="207" t="s">
        <v>88</v>
      </c>
      <c r="AV266" s="16" t="s">
        <v>174</v>
      </c>
      <c r="AW266" s="16" t="s">
        <v>31</v>
      </c>
      <c r="AX266" s="16" t="s">
        <v>75</v>
      </c>
      <c r="AY266" s="207" t="s">
        <v>173</v>
      </c>
    </row>
    <row r="267" spans="1:51" s="15" customFormat="1" ht="11.25">
      <c r="B267" s="187"/>
      <c r="D267" s="172" t="s">
        <v>182</v>
      </c>
      <c r="E267" s="188" t="s">
        <v>1</v>
      </c>
      <c r="F267" s="189" t="s">
        <v>185</v>
      </c>
      <c r="H267" s="190">
        <v>912.42200000000003</v>
      </c>
      <c r="I267" s="191"/>
      <c r="L267" s="187"/>
      <c r="M267" s="223"/>
      <c r="N267" s="224"/>
      <c r="O267" s="224"/>
      <c r="P267" s="224"/>
      <c r="Q267" s="224"/>
      <c r="R267" s="224"/>
      <c r="S267" s="224"/>
      <c r="T267" s="225"/>
      <c r="AT267" s="188" t="s">
        <v>182</v>
      </c>
      <c r="AU267" s="188" t="s">
        <v>88</v>
      </c>
      <c r="AV267" s="15" t="s">
        <v>180</v>
      </c>
      <c r="AW267" s="15" t="s">
        <v>31</v>
      </c>
      <c r="AX267" s="15" t="s">
        <v>82</v>
      </c>
      <c r="AY267" s="188" t="s">
        <v>173</v>
      </c>
    </row>
    <row r="268" spans="1:51" s="2" customFormat="1" ht="6.95" customHeight="1">
      <c r="A268" s="33"/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34"/>
      <c r="M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</row>
  </sheetData>
  <autoFilter ref="C129:K267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89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16.5" customHeight="1">
      <c r="A9" s="33"/>
      <c r="B9" s="34"/>
      <c r="C9" s="33"/>
      <c r="D9" s="33"/>
      <c r="E9" s="272" t="s">
        <v>139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141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ROUND(J132,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ROUND((SUM(BE132:BE327)),  2)</f>
        <v>0</v>
      </c>
      <c r="G35" s="109"/>
      <c r="H35" s="109"/>
      <c r="I35" s="110">
        <v>0.2</v>
      </c>
      <c r="J35" s="108">
        <f>ROUND(((SUM(BE132:BE327))*I35),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ROUND((SUM(BF132:BF327)),  2)</f>
        <v>0</v>
      </c>
      <c r="G36" s="109"/>
      <c r="H36" s="109"/>
      <c r="I36" s="110">
        <v>0.2</v>
      </c>
      <c r="J36" s="108">
        <f>ROUND(((SUM(BF132:BF327))*I36),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ROUND((SUM(BG132:BG327)),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ROUND((SUM(BH132:BH327)),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ROUND((SUM(BI132:BI327)),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16.5" customHeight="1">
      <c r="A87" s="33"/>
      <c r="B87" s="34"/>
      <c r="C87" s="33"/>
      <c r="D87" s="33"/>
      <c r="E87" s="272" t="s">
        <v>139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SO02.01 - SO02.01  Rekonštrukcia priestorov na ul. prof.Sáru - Architektúra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J132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147</v>
      </c>
      <c r="E99" s="126"/>
      <c r="F99" s="126"/>
      <c r="G99" s="126"/>
      <c r="H99" s="126"/>
      <c r="I99" s="126"/>
      <c r="J99" s="127">
        <f>J133</f>
        <v>0</v>
      </c>
      <c r="L99" s="124"/>
    </row>
    <row r="100" spans="1:47" s="10" customFormat="1" ht="19.899999999999999" customHeight="1">
      <c r="B100" s="128"/>
      <c r="D100" s="129" t="s">
        <v>148</v>
      </c>
      <c r="E100" s="130"/>
      <c r="F100" s="130"/>
      <c r="G100" s="130"/>
      <c r="H100" s="130"/>
      <c r="I100" s="130"/>
      <c r="J100" s="131">
        <f>J134</f>
        <v>0</v>
      </c>
      <c r="L100" s="128"/>
    </row>
    <row r="101" spans="1:47" s="10" customFormat="1" ht="19.899999999999999" customHeight="1">
      <c r="B101" s="128"/>
      <c r="D101" s="129" t="s">
        <v>149</v>
      </c>
      <c r="E101" s="130"/>
      <c r="F101" s="130"/>
      <c r="G101" s="130"/>
      <c r="H101" s="130"/>
      <c r="I101" s="130"/>
      <c r="J101" s="131">
        <f>J141</f>
        <v>0</v>
      </c>
      <c r="L101" s="128"/>
    </row>
    <row r="102" spans="1:47" s="10" customFormat="1" ht="19.899999999999999" customHeight="1">
      <c r="B102" s="128"/>
      <c r="D102" s="129" t="s">
        <v>150</v>
      </c>
      <c r="E102" s="130"/>
      <c r="F102" s="130"/>
      <c r="G102" s="130"/>
      <c r="H102" s="130"/>
      <c r="I102" s="130"/>
      <c r="J102" s="131">
        <f>J191</f>
        <v>0</v>
      </c>
      <c r="L102" s="128"/>
    </row>
    <row r="103" spans="1:47" s="9" customFormat="1" ht="24.95" customHeight="1">
      <c r="B103" s="124"/>
      <c r="D103" s="125" t="s">
        <v>151</v>
      </c>
      <c r="E103" s="126"/>
      <c r="F103" s="126"/>
      <c r="G103" s="126"/>
      <c r="H103" s="126"/>
      <c r="I103" s="126"/>
      <c r="J103" s="127">
        <f>J193</f>
        <v>0</v>
      </c>
      <c r="L103" s="124"/>
    </row>
    <row r="104" spans="1:47" s="10" customFormat="1" ht="19.899999999999999" customHeight="1">
      <c r="B104" s="128"/>
      <c r="D104" s="129" t="s">
        <v>152</v>
      </c>
      <c r="E104" s="130"/>
      <c r="F104" s="130"/>
      <c r="G104" s="130"/>
      <c r="H104" s="130"/>
      <c r="I104" s="130"/>
      <c r="J104" s="131">
        <f>J194</f>
        <v>0</v>
      </c>
      <c r="L104" s="128"/>
    </row>
    <row r="105" spans="1:47" s="10" customFormat="1" ht="19.899999999999999" customHeight="1">
      <c r="B105" s="128"/>
      <c r="D105" s="129" t="s">
        <v>153</v>
      </c>
      <c r="E105" s="130"/>
      <c r="F105" s="130"/>
      <c r="G105" s="130"/>
      <c r="H105" s="130"/>
      <c r="I105" s="130"/>
      <c r="J105" s="131">
        <f>J231</f>
        <v>0</v>
      </c>
      <c r="L105" s="128"/>
    </row>
    <row r="106" spans="1:47" s="10" customFormat="1" ht="19.899999999999999" customHeight="1">
      <c r="B106" s="128"/>
      <c r="D106" s="129" t="s">
        <v>154</v>
      </c>
      <c r="E106" s="130"/>
      <c r="F106" s="130"/>
      <c r="G106" s="130"/>
      <c r="H106" s="130"/>
      <c r="I106" s="130"/>
      <c r="J106" s="131">
        <f>J254</f>
        <v>0</v>
      </c>
      <c r="L106" s="128"/>
    </row>
    <row r="107" spans="1:47" s="10" customFormat="1" ht="19.899999999999999" customHeight="1">
      <c r="B107" s="128"/>
      <c r="D107" s="129" t="s">
        <v>155</v>
      </c>
      <c r="E107" s="130"/>
      <c r="F107" s="130"/>
      <c r="G107" s="130"/>
      <c r="H107" s="130"/>
      <c r="I107" s="130"/>
      <c r="J107" s="131">
        <f>J262</f>
        <v>0</v>
      </c>
      <c r="L107" s="128"/>
    </row>
    <row r="108" spans="1:47" s="10" customFormat="1" ht="19.899999999999999" customHeight="1">
      <c r="B108" s="128"/>
      <c r="D108" s="129" t="s">
        <v>156</v>
      </c>
      <c r="E108" s="130"/>
      <c r="F108" s="130"/>
      <c r="G108" s="130"/>
      <c r="H108" s="130"/>
      <c r="I108" s="130"/>
      <c r="J108" s="131">
        <f>J305</f>
        <v>0</v>
      </c>
      <c r="L108" s="128"/>
    </row>
    <row r="109" spans="1:47" s="10" customFormat="1" ht="19.899999999999999" customHeight="1">
      <c r="B109" s="128"/>
      <c r="D109" s="129" t="s">
        <v>157</v>
      </c>
      <c r="E109" s="130"/>
      <c r="F109" s="130"/>
      <c r="G109" s="130"/>
      <c r="H109" s="130"/>
      <c r="I109" s="130"/>
      <c r="J109" s="131">
        <f>J318</f>
        <v>0</v>
      </c>
      <c r="L109" s="128"/>
    </row>
    <row r="110" spans="1:47" s="9" customFormat="1" ht="24.95" customHeight="1">
      <c r="B110" s="124"/>
      <c r="D110" s="125" t="s">
        <v>158</v>
      </c>
      <c r="E110" s="126"/>
      <c r="F110" s="126"/>
      <c r="G110" s="126"/>
      <c r="H110" s="126"/>
      <c r="I110" s="126"/>
      <c r="J110" s="127">
        <f>J324</f>
        <v>0</v>
      </c>
      <c r="L110" s="124"/>
    </row>
    <row r="111" spans="1:47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159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3"/>
      <c r="D120" s="33"/>
      <c r="E120" s="272" t="str">
        <f>E7</f>
        <v>Rekonštrukcia - Kreatívne centrum RTVS Banská Bystrica - zmena č.1</v>
      </c>
      <c r="F120" s="273"/>
      <c r="G120" s="273"/>
      <c r="H120" s="27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1"/>
      <c r="C121" s="28" t="s">
        <v>138</v>
      </c>
      <c r="L121" s="21"/>
    </row>
    <row r="122" spans="1:31" s="2" customFormat="1" ht="16.5" customHeight="1">
      <c r="A122" s="33"/>
      <c r="B122" s="34"/>
      <c r="C122" s="33"/>
      <c r="D122" s="33"/>
      <c r="E122" s="272" t="s">
        <v>139</v>
      </c>
      <c r="F122" s="274"/>
      <c r="G122" s="274"/>
      <c r="H122" s="274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140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30" customHeight="1">
      <c r="A124" s="33"/>
      <c r="B124" s="34"/>
      <c r="C124" s="33"/>
      <c r="D124" s="33"/>
      <c r="E124" s="231" t="str">
        <f>E11</f>
        <v>SO02.01 - SO02.01  Rekonštrukcia priestorov na ul. prof.Sáru - Architektúra - zmena č.1</v>
      </c>
      <c r="F124" s="274"/>
      <c r="G124" s="274"/>
      <c r="H124" s="274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F14</f>
        <v>Banská Bystrica</v>
      </c>
      <c r="G126" s="33"/>
      <c r="H126" s="33"/>
      <c r="I126" s="28" t="s">
        <v>21</v>
      </c>
      <c r="J126" s="59" t="str">
        <f>IF(J14="","",J14)</f>
        <v>25. 5. 2021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7" customHeight="1">
      <c r="A128" s="33"/>
      <c r="B128" s="34"/>
      <c r="C128" s="28" t="s">
        <v>23</v>
      </c>
      <c r="D128" s="33"/>
      <c r="E128" s="33"/>
      <c r="F128" s="26" t="str">
        <f>E17</f>
        <v>RTVS Mlynská dolina, 845 45 Bratislava</v>
      </c>
      <c r="G128" s="33"/>
      <c r="H128" s="33"/>
      <c r="I128" s="28" t="s">
        <v>29</v>
      </c>
      <c r="J128" s="31" t="str">
        <f>E23</f>
        <v>akad. arch. Jaroslava Kubániová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32</v>
      </c>
      <c r="J129" s="31" t="str">
        <f>E26</f>
        <v>Ing.Jedlička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32"/>
      <c r="B131" s="133"/>
      <c r="C131" s="134" t="s">
        <v>160</v>
      </c>
      <c r="D131" s="135" t="s">
        <v>60</v>
      </c>
      <c r="E131" s="135" t="s">
        <v>56</v>
      </c>
      <c r="F131" s="135" t="s">
        <v>57</v>
      </c>
      <c r="G131" s="135" t="s">
        <v>161</v>
      </c>
      <c r="H131" s="135" t="s">
        <v>162</v>
      </c>
      <c r="I131" s="135" t="s">
        <v>163</v>
      </c>
      <c r="J131" s="136" t="s">
        <v>144</v>
      </c>
      <c r="K131" s="137" t="s">
        <v>164</v>
      </c>
      <c r="L131" s="138"/>
      <c r="M131" s="66" t="s">
        <v>1</v>
      </c>
      <c r="N131" s="67" t="s">
        <v>39</v>
      </c>
      <c r="O131" s="67" t="s">
        <v>165</v>
      </c>
      <c r="P131" s="67" t="s">
        <v>166</v>
      </c>
      <c r="Q131" s="67" t="s">
        <v>167</v>
      </c>
      <c r="R131" s="67" t="s">
        <v>168</v>
      </c>
      <c r="S131" s="67" t="s">
        <v>169</v>
      </c>
      <c r="T131" s="68" t="s">
        <v>170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" customHeight="1">
      <c r="A132" s="33"/>
      <c r="B132" s="34"/>
      <c r="C132" s="73" t="s">
        <v>145</v>
      </c>
      <c r="D132" s="33"/>
      <c r="E132" s="33"/>
      <c r="F132" s="33"/>
      <c r="G132" s="33"/>
      <c r="H132" s="33"/>
      <c r="I132" s="33"/>
      <c r="J132" s="139">
        <f>BK132</f>
        <v>0</v>
      </c>
      <c r="K132" s="33"/>
      <c r="L132" s="34"/>
      <c r="M132" s="69"/>
      <c r="N132" s="60"/>
      <c r="O132" s="70"/>
      <c r="P132" s="140">
        <f>P133+P193+P324</f>
        <v>0</v>
      </c>
      <c r="Q132" s="70"/>
      <c r="R132" s="140">
        <f>R133+R193+R324</f>
        <v>4.0227106099999999</v>
      </c>
      <c r="S132" s="70"/>
      <c r="T132" s="141">
        <f>T133+T193+T324</f>
        <v>1.8231427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74</v>
      </c>
      <c r="AU132" s="18" t="s">
        <v>146</v>
      </c>
      <c r="BK132" s="142">
        <f>BK133+BK193+BK324</f>
        <v>0</v>
      </c>
    </row>
    <row r="133" spans="1:65" s="12" customFormat="1" ht="25.9" customHeight="1">
      <c r="B133" s="143"/>
      <c r="D133" s="144" t="s">
        <v>74</v>
      </c>
      <c r="E133" s="145" t="s">
        <v>171</v>
      </c>
      <c r="F133" s="145" t="s">
        <v>172</v>
      </c>
      <c r="I133" s="146"/>
      <c r="J133" s="147">
        <f>BK133</f>
        <v>0</v>
      </c>
      <c r="L133" s="143"/>
      <c r="M133" s="148"/>
      <c r="N133" s="149"/>
      <c r="O133" s="149"/>
      <c r="P133" s="150">
        <f>P134+P141+P191</f>
        <v>0</v>
      </c>
      <c r="Q133" s="149"/>
      <c r="R133" s="150">
        <f>R134+R141+R191</f>
        <v>0.31075999999999998</v>
      </c>
      <c r="S133" s="149"/>
      <c r="T133" s="151">
        <f>T134+T141+T191</f>
        <v>0.83447000000000005</v>
      </c>
      <c r="AR133" s="144" t="s">
        <v>82</v>
      </c>
      <c r="AT133" s="152" t="s">
        <v>74</v>
      </c>
      <c r="AU133" s="152" t="s">
        <v>75</v>
      </c>
      <c r="AY133" s="144" t="s">
        <v>173</v>
      </c>
      <c r="BK133" s="153">
        <f>BK134+BK141+BK191</f>
        <v>0</v>
      </c>
    </row>
    <row r="134" spans="1:65" s="12" customFormat="1" ht="22.9" customHeight="1">
      <c r="B134" s="143"/>
      <c r="D134" s="144" t="s">
        <v>74</v>
      </c>
      <c r="E134" s="154" t="s">
        <v>174</v>
      </c>
      <c r="F134" s="154" t="s">
        <v>175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SUM(P135:P140)</f>
        <v>0</v>
      </c>
      <c r="Q134" s="149"/>
      <c r="R134" s="150">
        <f>SUM(R135:R140)</f>
        <v>0.15362999999999999</v>
      </c>
      <c r="S134" s="149"/>
      <c r="T134" s="151">
        <f>SUM(T135:T140)</f>
        <v>0</v>
      </c>
      <c r="AR134" s="144" t="s">
        <v>82</v>
      </c>
      <c r="AT134" s="152" t="s">
        <v>74</v>
      </c>
      <c r="AU134" s="152" t="s">
        <v>82</v>
      </c>
      <c r="AY134" s="144" t="s">
        <v>173</v>
      </c>
      <c r="BK134" s="153">
        <f>SUM(BK135:BK140)</f>
        <v>0</v>
      </c>
    </row>
    <row r="135" spans="1:65" s="2" customFormat="1" ht="33" customHeight="1">
      <c r="A135" s="33"/>
      <c r="B135" s="156"/>
      <c r="C135" s="157" t="s">
        <v>82</v>
      </c>
      <c r="D135" s="157" t="s">
        <v>176</v>
      </c>
      <c r="E135" s="158" t="s">
        <v>177</v>
      </c>
      <c r="F135" s="159" t="s">
        <v>178</v>
      </c>
      <c r="G135" s="160" t="s">
        <v>179</v>
      </c>
      <c r="H135" s="161">
        <v>3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41</v>
      </c>
      <c r="O135" s="62"/>
      <c r="P135" s="167">
        <f>O135*H135</f>
        <v>0</v>
      </c>
      <c r="Q135" s="167">
        <v>2.4209999999999999E-2</v>
      </c>
      <c r="R135" s="167">
        <f>Q135*H135</f>
        <v>7.263E-2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180</v>
      </c>
      <c r="AT135" s="169" t="s">
        <v>176</v>
      </c>
      <c r="AU135" s="169" t="s">
        <v>88</v>
      </c>
      <c r="AY135" s="18" t="s">
        <v>173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88</v>
      </c>
      <c r="BK135" s="170">
        <f>ROUND(I135*H135,2)</f>
        <v>0</v>
      </c>
      <c r="BL135" s="18" t="s">
        <v>180</v>
      </c>
      <c r="BM135" s="169" t="s">
        <v>181</v>
      </c>
    </row>
    <row r="136" spans="1:65" s="13" customFormat="1" ht="11.25">
      <c r="B136" s="171"/>
      <c r="D136" s="172" t="s">
        <v>182</v>
      </c>
      <c r="E136" s="173" t="s">
        <v>1</v>
      </c>
      <c r="F136" s="174" t="s">
        <v>183</v>
      </c>
      <c r="H136" s="173" t="s">
        <v>1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3" t="s">
        <v>182</v>
      </c>
      <c r="AU136" s="173" t="s">
        <v>88</v>
      </c>
      <c r="AV136" s="13" t="s">
        <v>82</v>
      </c>
      <c r="AW136" s="13" t="s">
        <v>31</v>
      </c>
      <c r="AX136" s="13" t="s">
        <v>75</v>
      </c>
      <c r="AY136" s="173" t="s">
        <v>173</v>
      </c>
    </row>
    <row r="137" spans="1:65" s="14" customFormat="1" ht="11.25">
      <c r="B137" s="179"/>
      <c r="D137" s="172" t="s">
        <v>182</v>
      </c>
      <c r="E137" s="180" t="s">
        <v>1</v>
      </c>
      <c r="F137" s="181" t="s">
        <v>184</v>
      </c>
      <c r="H137" s="182">
        <v>3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182</v>
      </c>
      <c r="AU137" s="180" t="s">
        <v>88</v>
      </c>
      <c r="AV137" s="14" t="s">
        <v>88</v>
      </c>
      <c r="AW137" s="14" t="s">
        <v>31</v>
      </c>
      <c r="AX137" s="14" t="s">
        <v>75</v>
      </c>
      <c r="AY137" s="180" t="s">
        <v>173</v>
      </c>
    </row>
    <row r="138" spans="1:65" s="15" customFormat="1" ht="11.25">
      <c r="B138" s="187"/>
      <c r="D138" s="172" t="s">
        <v>182</v>
      </c>
      <c r="E138" s="188" t="s">
        <v>1</v>
      </c>
      <c r="F138" s="189" t="s">
        <v>185</v>
      </c>
      <c r="H138" s="190">
        <v>3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8" t="s">
        <v>182</v>
      </c>
      <c r="AU138" s="188" t="s">
        <v>88</v>
      </c>
      <c r="AV138" s="15" t="s">
        <v>180</v>
      </c>
      <c r="AW138" s="15" t="s">
        <v>31</v>
      </c>
      <c r="AX138" s="15" t="s">
        <v>82</v>
      </c>
      <c r="AY138" s="188" t="s">
        <v>173</v>
      </c>
    </row>
    <row r="139" spans="1:65" s="2" customFormat="1" ht="24.2" customHeight="1">
      <c r="A139" s="33"/>
      <c r="B139" s="156"/>
      <c r="C139" s="195" t="s">
        <v>88</v>
      </c>
      <c r="D139" s="195" t="s">
        <v>186</v>
      </c>
      <c r="E139" s="196" t="s">
        <v>187</v>
      </c>
      <c r="F139" s="197" t="s">
        <v>188</v>
      </c>
      <c r="G139" s="198" t="s">
        <v>179</v>
      </c>
      <c r="H139" s="199">
        <v>3</v>
      </c>
      <c r="I139" s="200"/>
      <c r="J139" s="201">
        <f>ROUND(I139*H139,2)</f>
        <v>0</v>
      </c>
      <c r="K139" s="202"/>
      <c r="L139" s="203"/>
      <c r="M139" s="204" t="s">
        <v>1</v>
      </c>
      <c r="N139" s="205" t="s">
        <v>41</v>
      </c>
      <c r="O139" s="62"/>
      <c r="P139" s="167">
        <f>O139*H139</f>
        <v>0</v>
      </c>
      <c r="Q139" s="167">
        <v>2.7E-2</v>
      </c>
      <c r="R139" s="167">
        <f>Q139*H139</f>
        <v>8.1000000000000003E-2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189</v>
      </c>
      <c r="AT139" s="169" t="s">
        <v>186</v>
      </c>
      <c r="AU139" s="169" t="s">
        <v>88</v>
      </c>
      <c r="AY139" s="18" t="s">
        <v>173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88</v>
      </c>
      <c r="BK139" s="170">
        <f>ROUND(I139*H139,2)</f>
        <v>0</v>
      </c>
      <c r="BL139" s="18" t="s">
        <v>180</v>
      </c>
      <c r="BM139" s="169" t="s">
        <v>190</v>
      </c>
    </row>
    <row r="140" spans="1:65" s="14" customFormat="1" ht="22.5">
      <c r="B140" s="179"/>
      <c r="D140" s="172" t="s">
        <v>182</v>
      </c>
      <c r="F140" s="181" t="s">
        <v>191</v>
      </c>
      <c r="H140" s="182">
        <v>3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182</v>
      </c>
      <c r="AU140" s="180" t="s">
        <v>88</v>
      </c>
      <c r="AV140" s="14" t="s">
        <v>88</v>
      </c>
      <c r="AW140" s="14" t="s">
        <v>3</v>
      </c>
      <c r="AX140" s="14" t="s">
        <v>82</v>
      </c>
      <c r="AY140" s="180" t="s">
        <v>173</v>
      </c>
    </row>
    <row r="141" spans="1:65" s="12" customFormat="1" ht="22.9" customHeight="1">
      <c r="B141" s="143"/>
      <c r="D141" s="144" t="s">
        <v>74</v>
      </c>
      <c r="E141" s="154" t="s">
        <v>192</v>
      </c>
      <c r="F141" s="154" t="s">
        <v>193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SUM(P142:P190)</f>
        <v>0</v>
      </c>
      <c r="Q141" s="149"/>
      <c r="R141" s="150">
        <f>SUM(R142:R190)</f>
        <v>0.15712999999999999</v>
      </c>
      <c r="S141" s="149"/>
      <c r="T141" s="151">
        <f>SUM(T142:T190)</f>
        <v>0.83447000000000005</v>
      </c>
      <c r="AR141" s="144" t="s">
        <v>82</v>
      </c>
      <c r="AT141" s="152" t="s">
        <v>74</v>
      </c>
      <c r="AU141" s="152" t="s">
        <v>82</v>
      </c>
      <c r="AY141" s="144" t="s">
        <v>173</v>
      </c>
      <c r="BK141" s="153">
        <f>SUM(BK142:BK190)</f>
        <v>0</v>
      </c>
    </row>
    <row r="142" spans="1:65" s="2" customFormat="1" ht="24.2" customHeight="1">
      <c r="A142" s="33"/>
      <c r="B142" s="156"/>
      <c r="C142" s="157" t="s">
        <v>174</v>
      </c>
      <c r="D142" s="157" t="s">
        <v>176</v>
      </c>
      <c r="E142" s="158" t="s">
        <v>194</v>
      </c>
      <c r="F142" s="159" t="s">
        <v>195</v>
      </c>
      <c r="G142" s="160" t="s">
        <v>196</v>
      </c>
      <c r="H142" s="161">
        <v>50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41</v>
      </c>
      <c r="O142" s="62"/>
      <c r="P142" s="167">
        <f>O142*H142</f>
        <v>0</v>
      </c>
      <c r="Q142" s="167">
        <v>1.5299999999999999E-3</v>
      </c>
      <c r="R142" s="167">
        <f>Q142*H142</f>
        <v>7.6499999999999999E-2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180</v>
      </c>
      <c r="AT142" s="169" t="s">
        <v>176</v>
      </c>
      <c r="AU142" s="169" t="s">
        <v>88</v>
      </c>
      <c r="AY142" s="18" t="s">
        <v>173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88</v>
      </c>
      <c r="BK142" s="170">
        <f>ROUND(I142*H142,2)</f>
        <v>0</v>
      </c>
      <c r="BL142" s="18" t="s">
        <v>180</v>
      </c>
      <c r="BM142" s="169" t="s">
        <v>197</v>
      </c>
    </row>
    <row r="143" spans="1:65" s="14" customFormat="1" ht="11.25">
      <c r="B143" s="179"/>
      <c r="D143" s="172" t="s">
        <v>182</v>
      </c>
      <c r="E143" s="180" t="s">
        <v>1</v>
      </c>
      <c r="F143" s="181" t="s">
        <v>198</v>
      </c>
      <c r="H143" s="182">
        <v>50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182</v>
      </c>
      <c r="AU143" s="180" t="s">
        <v>88</v>
      </c>
      <c r="AV143" s="14" t="s">
        <v>88</v>
      </c>
      <c r="AW143" s="14" t="s">
        <v>31</v>
      </c>
      <c r="AX143" s="14" t="s">
        <v>75</v>
      </c>
      <c r="AY143" s="180" t="s">
        <v>173</v>
      </c>
    </row>
    <row r="144" spans="1:65" s="15" customFormat="1" ht="11.25">
      <c r="B144" s="187"/>
      <c r="D144" s="172" t="s">
        <v>182</v>
      </c>
      <c r="E144" s="188" t="s">
        <v>1</v>
      </c>
      <c r="F144" s="189" t="s">
        <v>185</v>
      </c>
      <c r="H144" s="190">
        <v>50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182</v>
      </c>
      <c r="AU144" s="188" t="s">
        <v>88</v>
      </c>
      <c r="AV144" s="15" t="s">
        <v>180</v>
      </c>
      <c r="AW144" s="15" t="s">
        <v>31</v>
      </c>
      <c r="AX144" s="15" t="s">
        <v>82</v>
      </c>
      <c r="AY144" s="188" t="s">
        <v>173</v>
      </c>
    </row>
    <row r="145" spans="1:65" s="2" customFormat="1" ht="24.2" customHeight="1">
      <c r="A145" s="33"/>
      <c r="B145" s="156"/>
      <c r="C145" s="157" t="s">
        <v>180</v>
      </c>
      <c r="D145" s="157" t="s">
        <v>176</v>
      </c>
      <c r="E145" s="158" t="s">
        <v>199</v>
      </c>
      <c r="F145" s="159" t="s">
        <v>200</v>
      </c>
      <c r="G145" s="160" t="s">
        <v>196</v>
      </c>
      <c r="H145" s="161">
        <v>40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41</v>
      </c>
      <c r="O145" s="62"/>
      <c r="P145" s="167">
        <f>O145*H145</f>
        <v>0</v>
      </c>
      <c r="Q145" s="167">
        <v>1.92E-3</v>
      </c>
      <c r="R145" s="167">
        <f>Q145*H145</f>
        <v>7.6800000000000007E-2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180</v>
      </c>
      <c r="AT145" s="169" t="s">
        <v>176</v>
      </c>
      <c r="AU145" s="169" t="s">
        <v>88</v>
      </c>
      <c r="AY145" s="18" t="s">
        <v>173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88</v>
      </c>
      <c r="BK145" s="170">
        <f>ROUND(I145*H145,2)</f>
        <v>0</v>
      </c>
      <c r="BL145" s="18" t="s">
        <v>180</v>
      </c>
      <c r="BM145" s="169" t="s">
        <v>201</v>
      </c>
    </row>
    <row r="146" spans="1:65" s="14" customFormat="1" ht="11.25">
      <c r="B146" s="179"/>
      <c r="D146" s="172" t="s">
        <v>182</v>
      </c>
      <c r="E146" s="180" t="s">
        <v>1</v>
      </c>
      <c r="F146" s="181" t="s">
        <v>202</v>
      </c>
      <c r="H146" s="182">
        <v>40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182</v>
      </c>
      <c r="AU146" s="180" t="s">
        <v>88</v>
      </c>
      <c r="AV146" s="14" t="s">
        <v>88</v>
      </c>
      <c r="AW146" s="14" t="s">
        <v>31</v>
      </c>
      <c r="AX146" s="14" t="s">
        <v>75</v>
      </c>
      <c r="AY146" s="180" t="s">
        <v>173</v>
      </c>
    </row>
    <row r="147" spans="1:65" s="15" customFormat="1" ht="11.25">
      <c r="B147" s="187"/>
      <c r="D147" s="172" t="s">
        <v>182</v>
      </c>
      <c r="E147" s="188" t="s">
        <v>1</v>
      </c>
      <c r="F147" s="189" t="s">
        <v>185</v>
      </c>
      <c r="H147" s="190">
        <v>40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182</v>
      </c>
      <c r="AU147" s="188" t="s">
        <v>88</v>
      </c>
      <c r="AV147" s="15" t="s">
        <v>180</v>
      </c>
      <c r="AW147" s="15" t="s">
        <v>31</v>
      </c>
      <c r="AX147" s="15" t="s">
        <v>82</v>
      </c>
      <c r="AY147" s="188" t="s">
        <v>173</v>
      </c>
    </row>
    <row r="148" spans="1:65" s="2" customFormat="1" ht="16.5" customHeight="1">
      <c r="A148" s="33"/>
      <c r="B148" s="156"/>
      <c r="C148" s="157" t="s">
        <v>203</v>
      </c>
      <c r="D148" s="157" t="s">
        <v>176</v>
      </c>
      <c r="E148" s="158" t="s">
        <v>204</v>
      </c>
      <c r="F148" s="159" t="s">
        <v>205</v>
      </c>
      <c r="G148" s="160" t="s">
        <v>196</v>
      </c>
      <c r="H148" s="161">
        <v>45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41</v>
      </c>
      <c r="O148" s="62"/>
      <c r="P148" s="167">
        <f>O148*H148</f>
        <v>0</v>
      </c>
      <c r="Q148" s="167">
        <v>5.0000000000000002E-5</v>
      </c>
      <c r="R148" s="167">
        <f>Q148*H148</f>
        <v>2.2500000000000003E-3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180</v>
      </c>
      <c r="AT148" s="169" t="s">
        <v>176</v>
      </c>
      <c r="AU148" s="169" t="s">
        <v>88</v>
      </c>
      <c r="AY148" s="18" t="s">
        <v>173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88</v>
      </c>
      <c r="BK148" s="170">
        <f>ROUND(I148*H148,2)</f>
        <v>0</v>
      </c>
      <c r="BL148" s="18" t="s">
        <v>180</v>
      </c>
      <c r="BM148" s="169" t="s">
        <v>206</v>
      </c>
    </row>
    <row r="149" spans="1:65" s="14" customFormat="1" ht="11.25">
      <c r="B149" s="179"/>
      <c r="D149" s="172" t="s">
        <v>182</v>
      </c>
      <c r="E149" s="180" t="s">
        <v>1</v>
      </c>
      <c r="F149" s="181" t="s">
        <v>207</v>
      </c>
      <c r="H149" s="182">
        <v>45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182</v>
      </c>
      <c r="AU149" s="180" t="s">
        <v>88</v>
      </c>
      <c r="AV149" s="14" t="s">
        <v>88</v>
      </c>
      <c r="AW149" s="14" t="s">
        <v>31</v>
      </c>
      <c r="AX149" s="14" t="s">
        <v>75</v>
      </c>
      <c r="AY149" s="180" t="s">
        <v>173</v>
      </c>
    </row>
    <row r="150" spans="1:65" s="15" customFormat="1" ht="11.25">
      <c r="B150" s="187"/>
      <c r="D150" s="172" t="s">
        <v>182</v>
      </c>
      <c r="E150" s="188" t="s">
        <v>1</v>
      </c>
      <c r="F150" s="189" t="s">
        <v>185</v>
      </c>
      <c r="H150" s="190">
        <v>45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182</v>
      </c>
      <c r="AU150" s="188" t="s">
        <v>88</v>
      </c>
      <c r="AV150" s="15" t="s">
        <v>180</v>
      </c>
      <c r="AW150" s="15" t="s">
        <v>31</v>
      </c>
      <c r="AX150" s="15" t="s">
        <v>82</v>
      </c>
      <c r="AY150" s="188" t="s">
        <v>173</v>
      </c>
    </row>
    <row r="151" spans="1:65" s="2" customFormat="1" ht="24.2" customHeight="1">
      <c r="A151" s="33"/>
      <c r="B151" s="156"/>
      <c r="C151" s="157" t="s">
        <v>208</v>
      </c>
      <c r="D151" s="157" t="s">
        <v>176</v>
      </c>
      <c r="E151" s="158" t="s">
        <v>209</v>
      </c>
      <c r="F151" s="159" t="s">
        <v>210</v>
      </c>
      <c r="G151" s="160" t="s">
        <v>179</v>
      </c>
      <c r="H151" s="161">
        <v>2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41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2.4E-2</v>
      </c>
      <c r="T151" s="168">
        <f>S151*H151</f>
        <v>4.8000000000000001E-2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180</v>
      </c>
      <c r="AT151" s="169" t="s">
        <v>176</v>
      </c>
      <c r="AU151" s="169" t="s">
        <v>88</v>
      </c>
      <c r="AY151" s="18" t="s">
        <v>173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88</v>
      </c>
      <c r="BK151" s="170">
        <f>ROUND(I151*H151,2)</f>
        <v>0</v>
      </c>
      <c r="BL151" s="18" t="s">
        <v>180</v>
      </c>
      <c r="BM151" s="169" t="s">
        <v>211</v>
      </c>
    </row>
    <row r="152" spans="1:65" s="14" customFormat="1" ht="11.25">
      <c r="B152" s="179"/>
      <c r="D152" s="172" t="s">
        <v>182</v>
      </c>
      <c r="E152" s="180" t="s">
        <v>1</v>
      </c>
      <c r="F152" s="181" t="s">
        <v>212</v>
      </c>
      <c r="H152" s="182">
        <v>2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182</v>
      </c>
      <c r="AU152" s="180" t="s">
        <v>88</v>
      </c>
      <c r="AV152" s="14" t="s">
        <v>88</v>
      </c>
      <c r="AW152" s="14" t="s">
        <v>31</v>
      </c>
      <c r="AX152" s="14" t="s">
        <v>75</v>
      </c>
      <c r="AY152" s="180" t="s">
        <v>173</v>
      </c>
    </row>
    <row r="153" spans="1:65" s="15" customFormat="1" ht="11.25">
      <c r="B153" s="187"/>
      <c r="D153" s="172" t="s">
        <v>182</v>
      </c>
      <c r="E153" s="188" t="s">
        <v>1</v>
      </c>
      <c r="F153" s="189" t="s">
        <v>185</v>
      </c>
      <c r="H153" s="190">
        <v>2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8" t="s">
        <v>182</v>
      </c>
      <c r="AU153" s="188" t="s">
        <v>88</v>
      </c>
      <c r="AV153" s="15" t="s">
        <v>180</v>
      </c>
      <c r="AW153" s="15" t="s">
        <v>31</v>
      </c>
      <c r="AX153" s="15" t="s">
        <v>82</v>
      </c>
      <c r="AY153" s="188" t="s">
        <v>173</v>
      </c>
    </row>
    <row r="154" spans="1:65" s="2" customFormat="1" ht="24.2" customHeight="1">
      <c r="A154" s="33"/>
      <c r="B154" s="156"/>
      <c r="C154" s="157" t="s">
        <v>213</v>
      </c>
      <c r="D154" s="157" t="s">
        <v>176</v>
      </c>
      <c r="E154" s="158" t="s">
        <v>214</v>
      </c>
      <c r="F154" s="159" t="s">
        <v>215</v>
      </c>
      <c r="G154" s="160" t="s">
        <v>196</v>
      </c>
      <c r="H154" s="161">
        <v>3.2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41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7.5999999999999998E-2</v>
      </c>
      <c r="T154" s="168">
        <f>S154*H154</f>
        <v>0.2432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180</v>
      </c>
      <c r="AT154" s="169" t="s">
        <v>176</v>
      </c>
      <c r="AU154" s="169" t="s">
        <v>88</v>
      </c>
      <c r="AY154" s="18" t="s">
        <v>173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88</v>
      </c>
      <c r="BK154" s="170">
        <f>ROUND(I154*H154,2)</f>
        <v>0</v>
      </c>
      <c r="BL154" s="18" t="s">
        <v>180</v>
      </c>
      <c r="BM154" s="169" t="s">
        <v>216</v>
      </c>
    </row>
    <row r="155" spans="1:65" s="13" customFormat="1" ht="11.25">
      <c r="B155" s="171"/>
      <c r="D155" s="172" t="s">
        <v>182</v>
      </c>
      <c r="E155" s="173" t="s">
        <v>1</v>
      </c>
      <c r="F155" s="174" t="s">
        <v>217</v>
      </c>
      <c r="H155" s="173" t="s">
        <v>1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3" t="s">
        <v>182</v>
      </c>
      <c r="AU155" s="173" t="s">
        <v>88</v>
      </c>
      <c r="AV155" s="13" t="s">
        <v>82</v>
      </c>
      <c r="AW155" s="13" t="s">
        <v>31</v>
      </c>
      <c r="AX155" s="13" t="s">
        <v>75</v>
      </c>
      <c r="AY155" s="173" t="s">
        <v>173</v>
      </c>
    </row>
    <row r="156" spans="1:65" s="14" customFormat="1" ht="11.25">
      <c r="B156" s="179"/>
      <c r="D156" s="172" t="s">
        <v>182</v>
      </c>
      <c r="E156" s="180" t="s">
        <v>1</v>
      </c>
      <c r="F156" s="181" t="s">
        <v>218</v>
      </c>
      <c r="H156" s="182">
        <v>3.2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182</v>
      </c>
      <c r="AU156" s="180" t="s">
        <v>88</v>
      </c>
      <c r="AV156" s="14" t="s">
        <v>88</v>
      </c>
      <c r="AW156" s="14" t="s">
        <v>31</v>
      </c>
      <c r="AX156" s="14" t="s">
        <v>75</v>
      </c>
      <c r="AY156" s="180" t="s">
        <v>173</v>
      </c>
    </row>
    <row r="157" spans="1:65" s="15" customFormat="1" ht="11.25">
      <c r="B157" s="187"/>
      <c r="D157" s="172" t="s">
        <v>182</v>
      </c>
      <c r="E157" s="188" t="s">
        <v>1</v>
      </c>
      <c r="F157" s="189" t="s">
        <v>185</v>
      </c>
      <c r="H157" s="190">
        <v>3.2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182</v>
      </c>
      <c r="AU157" s="188" t="s">
        <v>88</v>
      </c>
      <c r="AV157" s="15" t="s">
        <v>180</v>
      </c>
      <c r="AW157" s="15" t="s">
        <v>31</v>
      </c>
      <c r="AX157" s="15" t="s">
        <v>82</v>
      </c>
      <c r="AY157" s="188" t="s">
        <v>173</v>
      </c>
    </row>
    <row r="158" spans="1:65" s="2" customFormat="1" ht="24.2" customHeight="1">
      <c r="A158" s="33"/>
      <c r="B158" s="156"/>
      <c r="C158" s="157" t="s">
        <v>189</v>
      </c>
      <c r="D158" s="157" t="s">
        <v>176</v>
      </c>
      <c r="E158" s="158" t="s">
        <v>219</v>
      </c>
      <c r="F158" s="159" t="s">
        <v>220</v>
      </c>
      <c r="G158" s="160" t="s">
        <v>196</v>
      </c>
      <c r="H158" s="161">
        <v>0.42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41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0.28100000000000003</v>
      </c>
      <c r="T158" s="168">
        <f>S158*H158</f>
        <v>0.11802000000000001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180</v>
      </c>
      <c r="AT158" s="169" t="s">
        <v>176</v>
      </c>
      <c r="AU158" s="169" t="s">
        <v>88</v>
      </c>
      <c r="AY158" s="18" t="s">
        <v>173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88</v>
      </c>
      <c r="BK158" s="170">
        <f>ROUND(I158*H158,2)</f>
        <v>0</v>
      </c>
      <c r="BL158" s="18" t="s">
        <v>180</v>
      </c>
      <c r="BM158" s="169" t="s">
        <v>221</v>
      </c>
    </row>
    <row r="159" spans="1:65" s="13" customFormat="1" ht="11.25">
      <c r="B159" s="171"/>
      <c r="D159" s="172" t="s">
        <v>182</v>
      </c>
      <c r="E159" s="173" t="s">
        <v>1</v>
      </c>
      <c r="F159" s="174" t="s">
        <v>222</v>
      </c>
      <c r="H159" s="173" t="s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3" t="s">
        <v>182</v>
      </c>
      <c r="AU159" s="173" t="s">
        <v>88</v>
      </c>
      <c r="AV159" s="13" t="s">
        <v>82</v>
      </c>
      <c r="AW159" s="13" t="s">
        <v>31</v>
      </c>
      <c r="AX159" s="13" t="s">
        <v>75</v>
      </c>
      <c r="AY159" s="173" t="s">
        <v>173</v>
      </c>
    </row>
    <row r="160" spans="1:65" s="13" customFormat="1" ht="11.25">
      <c r="B160" s="171"/>
      <c r="D160" s="172" t="s">
        <v>182</v>
      </c>
      <c r="E160" s="173" t="s">
        <v>1</v>
      </c>
      <c r="F160" s="174" t="s">
        <v>217</v>
      </c>
      <c r="H160" s="173" t="s">
        <v>1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3" t="s">
        <v>182</v>
      </c>
      <c r="AU160" s="173" t="s">
        <v>88</v>
      </c>
      <c r="AV160" s="13" t="s">
        <v>82</v>
      </c>
      <c r="AW160" s="13" t="s">
        <v>31</v>
      </c>
      <c r="AX160" s="13" t="s">
        <v>75</v>
      </c>
      <c r="AY160" s="173" t="s">
        <v>173</v>
      </c>
    </row>
    <row r="161" spans="1:65" s="14" customFormat="1" ht="11.25">
      <c r="B161" s="179"/>
      <c r="D161" s="172" t="s">
        <v>182</v>
      </c>
      <c r="E161" s="180" t="s">
        <v>1</v>
      </c>
      <c r="F161" s="181" t="s">
        <v>223</v>
      </c>
      <c r="H161" s="182">
        <v>0.42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182</v>
      </c>
      <c r="AU161" s="180" t="s">
        <v>88</v>
      </c>
      <c r="AV161" s="14" t="s">
        <v>88</v>
      </c>
      <c r="AW161" s="14" t="s">
        <v>31</v>
      </c>
      <c r="AX161" s="14" t="s">
        <v>75</v>
      </c>
      <c r="AY161" s="180" t="s">
        <v>173</v>
      </c>
    </row>
    <row r="162" spans="1:65" s="15" customFormat="1" ht="11.25">
      <c r="B162" s="187"/>
      <c r="D162" s="172" t="s">
        <v>182</v>
      </c>
      <c r="E162" s="188" t="s">
        <v>1</v>
      </c>
      <c r="F162" s="189" t="s">
        <v>185</v>
      </c>
      <c r="H162" s="190">
        <v>0.42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182</v>
      </c>
      <c r="AU162" s="188" t="s">
        <v>88</v>
      </c>
      <c r="AV162" s="15" t="s">
        <v>180</v>
      </c>
      <c r="AW162" s="15" t="s">
        <v>31</v>
      </c>
      <c r="AX162" s="15" t="s">
        <v>82</v>
      </c>
      <c r="AY162" s="188" t="s">
        <v>173</v>
      </c>
    </row>
    <row r="163" spans="1:65" s="2" customFormat="1" ht="24.2" customHeight="1">
      <c r="A163" s="33"/>
      <c r="B163" s="156"/>
      <c r="C163" s="157" t="s">
        <v>192</v>
      </c>
      <c r="D163" s="157" t="s">
        <v>176</v>
      </c>
      <c r="E163" s="158" t="s">
        <v>224</v>
      </c>
      <c r="F163" s="159" t="s">
        <v>225</v>
      </c>
      <c r="G163" s="160" t="s">
        <v>226</v>
      </c>
      <c r="H163" s="161">
        <v>0.126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41</v>
      </c>
      <c r="O163" s="62"/>
      <c r="P163" s="167">
        <f>O163*H163</f>
        <v>0</v>
      </c>
      <c r="Q163" s="167">
        <v>0</v>
      </c>
      <c r="R163" s="167">
        <f>Q163*H163</f>
        <v>0</v>
      </c>
      <c r="S163" s="167">
        <v>1.875</v>
      </c>
      <c r="T163" s="168">
        <f>S163*H163</f>
        <v>0.23625000000000002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180</v>
      </c>
      <c r="AT163" s="169" t="s">
        <v>176</v>
      </c>
      <c r="AU163" s="169" t="s">
        <v>88</v>
      </c>
      <c r="AY163" s="18" t="s">
        <v>173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88</v>
      </c>
      <c r="BK163" s="170">
        <f>ROUND(I163*H163,2)</f>
        <v>0</v>
      </c>
      <c r="BL163" s="18" t="s">
        <v>180</v>
      </c>
      <c r="BM163" s="169" t="s">
        <v>227</v>
      </c>
    </row>
    <row r="164" spans="1:65" s="13" customFormat="1" ht="11.25">
      <c r="B164" s="171"/>
      <c r="D164" s="172" t="s">
        <v>182</v>
      </c>
      <c r="E164" s="173" t="s">
        <v>1</v>
      </c>
      <c r="F164" s="174" t="s">
        <v>222</v>
      </c>
      <c r="H164" s="173" t="s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3" t="s">
        <v>182</v>
      </c>
      <c r="AU164" s="173" t="s">
        <v>88</v>
      </c>
      <c r="AV164" s="13" t="s">
        <v>82</v>
      </c>
      <c r="AW164" s="13" t="s">
        <v>31</v>
      </c>
      <c r="AX164" s="13" t="s">
        <v>75</v>
      </c>
      <c r="AY164" s="173" t="s">
        <v>173</v>
      </c>
    </row>
    <row r="165" spans="1:65" s="13" customFormat="1" ht="11.25">
      <c r="B165" s="171"/>
      <c r="D165" s="172" t="s">
        <v>182</v>
      </c>
      <c r="E165" s="173" t="s">
        <v>1</v>
      </c>
      <c r="F165" s="174" t="s">
        <v>217</v>
      </c>
      <c r="H165" s="173" t="s">
        <v>1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3" t="s">
        <v>182</v>
      </c>
      <c r="AU165" s="173" t="s">
        <v>88</v>
      </c>
      <c r="AV165" s="13" t="s">
        <v>82</v>
      </c>
      <c r="AW165" s="13" t="s">
        <v>31</v>
      </c>
      <c r="AX165" s="13" t="s">
        <v>75</v>
      </c>
      <c r="AY165" s="173" t="s">
        <v>173</v>
      </c>
    </row>
    <row r="166" spans="1:65" s="14" customFormat="1" ht="11.25">
      <c r="B166" s="179"/>
      <c r="D166" s="172" t="s">
        <v>182</v>
      </c>
      <c r="E166" s="180" t="s">
        <v>1</v>
      </c>
      <c r="F166" s="181" t="s">
        <v>228</v>
      </c>
      <c r="H166" s="182">
        <v>0.126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182</v>
      </c>
      <c r="AU166" s="180" t="s">
        <v>88</v>
      </c>
      <c r="AV166" s="14" t="s">
        <v>88</v>
      </c>
      <c r="AW166" s="14" t="s">
        <v>31</v>
      </c>
      <c r="AX166" s="14" t="s">
        <v>75</v>
      </c>
      <c r="AY166" s="180" t="s">
        <v>173</v>
      </c>
    </row>
    <row r="167" spans="1:65" s="15" customFormat="1" ht="11.25">
      <c r="B167" s="187"/>
      <c r="D167" s="172" t="s">
        <v>182</v>
      </c>
      <c r="E167" s="188" t="s">
        <v>1</v>
      </c>
      <c r="F167" s="189" t="s">
        <v>185</v>
      </c>
      <c r="H167" s="190">
        <v>0.126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182</v>
      </c>
      <c r="AU167" s="188" t="s">
        <v>88</v>
      </c>
      <c r="AV167" s="15" t="s">
        <v>180</v>
      </c>
      <c r="AW167" s="15" t="s">
        <v>31</v>
      </c>
      <c r="AX167" s="15" t="s">
        <v>82</v>
      </c>
      <c r="AY167" s="188" t="s">
        <v>173</v>
      </c>
    </row>
    <row r="168" spans="1:65" s="2" customFormat="1" ht="24.2" customHeight="1">
      <c r="A168" s="33"/>
      <c r="B168" s="156"/>
      <c r="C168" s="157" t="s">
        <v>229</v>
      </c>
      <c r="D168" s="157" t="s">
        <v>176</v>
      </c>
      <c r="E168" s="158" t="s">
        <v>230</v>
      </c>
      <c r="F168" s="159" t="s">
        <v>231</v>
      </c>
      <c r="G168" s="160" t="s">
        <v>232</v>
      </c>
      <c r="H168" s="161">
        <v>4.5</v>
      </c>
      <c r="I168" s="162"/>
      <c r="J168" s="163">
        <f>ROUND(I168*H168,2)</f>
        <v>0</v>
      </c>
      <c r="K168" s="164"/>
      <c r="L168" s="34"/>
      <c r="M168" s="165" t="s">
        <v>1</v>
      </c>
      <c r="N168" s="166" t="s">
        <v>41</v>
      </c>
      <c r="O168" s="62"/>
      <c r="P168" s="167">
        <f>O168*H168</f>
        <v>0</v>
      </c>
      <c r="Q168" s="167">
        <v>0</v>
      </c>
      <c r="R168" s="167">
        <f>Q168*H168</f>
        <v>0</v>
      </c>
      <c r="S168" s="167">
        <v>4.2000000000000003E-2</v>
      </c>
      <c r="T168" s="168">
        <f>S168*H168</f>
        <v>0.189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180</v>
      </c>
      <c r="AT168" s="169" t="s">
        <v>176</v>
      </c>
      <c r="AU168" s="169" t="s">
        <v>88</v>
      </c>
      <c r="AY168" s="18" t="s">
        <v>173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8" t="s">
        <v>88</v>
      </c>
      <c r="BK168" s="170">
        <f>ROUND(I168*H168,2)</f>
        <v>0</v>
      </c>
      <c r="BL168" s="18" t="s">
        <v>180</v>
      </c>
      <c r="BM168" s="169" t="s">
        <v>233</v>
      </c>
    </row>
    <row r="169" spans="1:65" s="13" customFormat="1" ht="11.25">
      <c r="B169" s="171"/>
      <c r="D169" s="172" t="s">
        <v>182</v>
      </c>
      <c r="E169" s="173" t="s">
        <v>1</v>
      </c>
      <c r="F169" s="174" t="s">
        <v>234</v>
      </c>
      <c r="H169" s="173" t="s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3" t="s">
        <v>182</v>
      </c>
      <c r="AU169" s="173" t="s">
        <v>88</v>
      </c>
      <c r="AV169" s="13" t="s">
        <v>82</v>
      </c>
      <c r="AW169" s="13" t="s">
        <v>31</v>
      </c>
      <c r="AX169" s="13" t="s">
        <v>75</v>
      </c>
      <c r="AY169" s="173" t="s">
        <v>173</v>
      </c>
    </row>
    <row r="170" spans="1:65" s="13" customFormat="1" ht="11.25">
      <c r="B170" s="171"/>
      <c r="D170" s="172" t="s">
        <v>182</v>
      </c>
      <c r="E170" s="173" t="s">
        <v>1</v>
      </c>
      <c r="F170" s="174" t="s">
        <v>235</v>
      </c>
      <c r="H170" s="173" t="s">
        <v>1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3" t="s">
        <v>182</v>
      </c>
      <c r="AU170" s="173" t="s">
        <v>88</v>
      </c>
      <c r="AV170" s="13" t="s">
        <v>82</v>
      </c>
      <c r="AW170" s="13" t="s">
        <v>31</v>
      </c>
      <c r="AX170" s="13" t="s">
        <v>75</v>
      </c>
      <c r="AY170" s="173" t="s">
        <v>173</v>
      </c>
    </row>
    <row r="171" spans="1:65" s="14" customFormat="1" ht="11.25">
      <c r="B171" s="179"/>
      <c r="D171" s="172" t="s">
        <v>182</v>
      </c>
      <c r="E171" s="180" t="s">
        <v>1</v>
      </c>
      <c r="F171" s="181" t="s">
        <v>236</v>
      </c>
      <c r="H171" s="182">
        <v>4.5</v>
      </c>
      <c r="I171" s="183"/>
      <c r="L171" s="179"/>
      <c r="M171" s="184"/>
      <c r="N171" s="185"/>
      <c r="O171" s="185"/>
      <c r="P171" s="185"/>
      <c r="Q171" s="185"/>
      <c r="R171" s="185"/>
      <c r="S171" s="185"/>
      <c r="T171" s="186"/>
      <c r="AT171" s="180" t="s">
        <v>182</v>
      </c>
      <c r="AU171" s="180" t="s">
        <v>88</v>
      </c>
      <c r="AV171" s="14" t="s">
        <v>88</v>
      </c>
      <c r="AW171" s="14" t="s">
        <v>31</v>
      </c>
      <c r="AX171" s="14" t="s">
        <v>75</v>
      </c>
      <c r="AY171" s="180" t="s">
        <v>173</v>
      </c>
    </row>
    <row r="172" spans="1:65" s="15" customFormat="1" ht="11.25">
      <c r="B172" s="187"/>
      <c r="D172" s="172" t="s">
        <v>182</v>
      </c>
      <c r="E172" s="188" t="s">
        <v>1</v>
      </c>
      <c r="F172" s="189" t="s">
        <v>185</v>
      </c>
      <c r="H172" s="190">
        <v>4.5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4"/>
      <c r="AT172" s="188" t="s">
        <v>182</v>
      </c>
      <c r="AU172" s="188" t="s">
        <v>88</v>
      </c>
      <c r="AV172" s="15" t="s">
        <v>180</v>
      </c>
      <c r="AW172" s="15" t="s">
        <v>31</v>
      </c>
      <c r="AX172" s="15" t="s">
        <v>82</v>
      </c>
      <c r="AY172" s="188" t="s">
        <v>173</v>
      </c>
    </row>
    <row r="173" spans="1:65" s="2" customFormat="1" ht="16.5" customHeight="1">
      <c r="A173" s="33"/>
      <c r="B173" s="156"/>
      <c r="C173" s="157" t="s">
        <v>237</v>
      </c>
      <c r="D173" s="157" t="s">
        <v>176</v>
      </c>
      <c r="E173" s="158" t="s">
        <v>238</v>
      </c>
      <c r="F173" s="159" t="s">
        <v>239</v>
      </c>
      <c r="G173" s="160" t="s">
        <v>179</v>
      </c>
      <c r="H173" s="161">
        <v>1</v>
      </c>
      <c r="I173" s="162"/>
      <c r="J173" s="163">
        <f>ROUND(I173*H173,2)</f>
        <v>0</v>
      </c>
      <c r="K173" s="164"/>
      <c r="L173" s="34"/>
      <c r="M173" s="165" t="s">
        <v>1</v>
      </c>
      <c r="N173" s="166" t="s">
        <v>41</v>
      </c>
      <c r="O173" s="62"/>
      <c r="P173" s="167">
        <f>O173*H173</f>
        <v>0</v>
      </c>
      <c r="Q173" s="167">
        <v>1.58E-3</v>
      </c>
      <c r="R173" s="167">
        <f>Q173*H173</f>
        <v>1.58E-3</v>
      </c>
      <c r="S173" s="167">
        <v>0</v>
      </c>
      <c r="T173" s="16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180</v>
      </c>
      <c r="AT173" s="169" t="s">
        <v>176</v>
      </c>
      <c r="AU173" s="169" t="s">
        <v>88</v>
      </c>
      <c r="AY173" s="18" t="s">
        <v>173</v>
      </c>
      <c r="BE173" s="170">
        <f>IF(N173="základná",J173,0)</f>
        <v>0</v>
      </c>
      <c r="BF173" s="170">
        <f>IF(N173="znížená",J173,0)</f>
        <v>0</v>
      </c>
      <c r="BG173" s="170">
        <f>IF(N173="zákl. prenesená",J173,0)</f>
        <v>0</v>
      </c>
      <c r="BH173" s="170">
        <f>IF(N173="zníž. prenesená",J173,0)</f>
        <v>0</v>
      </c>
      <c r="BI173" s="170">
        <f>IF(N173="nulová",J173,0)</f>
        <v>0</v>
      </c>
      <c r="BJ173" s="18" t="s">
        <v>88</v>
      </c>
      <c r="BK173" s="170">
        <f>ROUND(I173*H173,2)</f>
        <v>0</v>
      </c>
      <c r="BL173" s="18" t="s">
        <v>180</v>
      </c>
      <c r="BM173" s="169" t="s">
        <v>240</v>
      </c>
    </row>
    <row r="174" spans="1:65" s="2" customFormat="1" ht="21.75" customHeight="1">
      <c r="A174" s="33"/>
      <c r="B174" s="156"/>
      <c r="C174" s="157" t="s">
        <v>241</v>
      </c>
      <c r="D174" s="157" t="s">
        <v>176</v>
      </c>
      <c r="E174" s="158" t="s">
        <v>242</v>
      </c>
      <c r="F174" s="159" t="s">
        <v>243</v>
      </c>
      <c r="G174" s="160" t="s">
        <v>232</v>
      </c>
      <c r="H174" s="161">
        <v>10</v>
      </c>
      <c r="I174" s="162"/>
      <c r="J174" s="163">
        <f>ROUND(I174*H174,2)</f>
        <v>0</v>
      </c>
      <c r="K174" s="164"/>
      <c r="L174" s="34"/>
      <c r="M174" s="165" t="s">
        <v>1</v>
      </c>
      <c r="N174" s="166" t="s">
        <v>41</v>
      </c>
      <c r="O174" s="62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180</v>
      </c>
      <c r="AT174" s="169" t="s">
        <v>176</v>
      </c>
      <c r="AU174" s="169" t="s">
        <v>88</v>
      </c>
      <c r="AY174" s="18" t="s">
        <v>173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8" t="s">
        <v>88</v>
      </c>
      <c r="BK174" s="170">
        <f>ROUND(I174*H174,2)</f>
        <v>0</v>
      </c>
      <c r="BL174" s="18" t="s">
        <v>180</v>
      </c>
      <c r="BM174" s="169" t="s">
        <v>244</v>
      </c>
    </row>
    <row r="175" spans="1:65" s="2" customFormat="1" ht="21.75" customHeight="1">
      <c r="A175" s="33"/>
      <c r="B175" s="156"/>
      <c r="C175" s="157" t="s">
        <v>245</v>
      </c>
      <c r="D175" s="157" t="s">
        <v>176</v>
      </c>
      <c r="E175" s="158" t="s">
        <v>246</v>
      </c>
      <c r="F175" s="159" t="s">
        <v>247</v>
      </c>
      <c r="G175" s="160" t="s">
        <v>248</v>
      </c>
      <c r="H175" s="161">
        <v>1.823</v>
      </c>
      <c r="I175" s="162"/>
      <c r="J175" s="163">
        <f>ROUND(I175*H175,2)</f>
        <v>0</v>
      </c>
      <c r="K175" s="164"/>
      <c r="L175" s="34"/>
      <c r="M175" s="165" t="s">
        <v>1</v>
      </c>
      <c r="N175" s="166" t="s">
        <v>41</v>
      </c>
      <c r="O175" s="6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180</v>
      </c>
      <c r="AT175" s="169" t="s">
        <v>176</v>
      </c>
      <c r="AU175" s="169" t="s">
        <v>88</v>
      </c>
      <c r="AY175" s="18" t="s">
        <v>173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88</v>
      </c>
      <c r="BK175" s="170">
        <f>ROUND(I175*H175,2)</f>
        <v>0</v>
      </c>
      <c r="BL175" s="18" t="s">
        <v>180</v>
      </c>
      <c r="BM175" s="169" t="s">
        <v>249</v>
      </c>
    </row>
    <row r="176" spans="1:65" s="2" customFormat="1" ht="24.2" customHeight="1">
      <c r="A176" s="33"/>
      <c r="B176" s="156"/>
      <c r="C176" s="157" t="s">
        <v>250</v>
      </c>
      <c r="D176" s="157" t="s">
        <v>176</v>
      </c>
      <c r="E176" s="158" t="s">
        <v>251</v>
      </c>
      <c r="F176" s="159" t="s">
        <v>252</v>
      </c>
      <c r="G176" s="160" t="s">
        <v>248</v>
      </c>
      <c r="H176" s="161">
        <v>16.407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41</v>
      </c>
      <c r="O176" s="62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180</v>
      </c>
      <c r="AT176" s="169" t="s">
        <v>176</v>
      </c>
      <c r="AU176" s="169" t="s">
        <v>88</v>
      </c>
      <c r="AY176" s="18" t="s">
        <v>173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88</v>
      </c>
      <c r="BK176" s="170">
        <f>ROUND(I176*H176,2)</f>
        <v>0</v>
      </c>
      <c r="BL176" s="18" t="s">
        <v>180</v>
      </c>
      <c r="BM176" s="169" t="s">
        <v>253</v>
      </c>
    </row>
    <row r="177" spans="1:65" s="14" customFormat="1" ht="11.25">
      <c r="B177" s="179"/>
      <c r="D177" s="172" t="s">
        <v>182</v>
      </c>
      <c r="E177" s="180" t="s">
        <v>1</v>
      </c>
      <c r="F177" s="181" t="s">
        <v>254</v>
      </c>
      <c r="H177" s="182">
        <v>16.407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182</v>
      </c>
      <c r="AU177" s="180" t="s">
        <v>88</v>
      </c>
      <c r="AV177" s="14" t="s">
        <v>88</v>
      </c>
      <c r="AW177" s="14" t="s">
        <v>31</v>
      </c>
      <c r="AX177" s="14" t="s">
        <v>75</v>
      </c>
      <c r="AY177" s="180" t="s">
        <v>173</v>
      </c>
    </row>
    <row r="178" spans="1:65" s="15" customFormat="1" ht="11.25">
      <c r="B178" s="187"/>
      <c r="D178" s="172" t="s">
        <v>182</v>
      </c>
      <c r="E178" s="188" t="s">
        <v>1</v>
      </c>
      <c r="F178" s="189" t="s">
        <v>185</v>
      </c>
      <c r="H178" s="190">
        <v>16.407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182</v>
      </c>
      <c r="AU178" s="188" t="s">
        <v>88</v>
      </c>
      <c r="AV178" s="15" t="s">
        <v>180</v>
      </c>
      <c r="AW178" s="15" t="s">
        <v>31</v>
      </c>
      <c r="AX178" s="15" t="s">
        <v>82</v>
      </c>
      <c r="AY178" s="188" t="s">
        <v>173</v>
      </c>
    </row>
    <row r="179" spans="1:65" s="2" customFormat="1" ht="24.2" customHeight="1">
      <c r="A179" s="33"/>
      <c r="B179" s="156"/>
      <c r="C179" s="157" t="s">
        <v>255</v>
      </c>
      <c r="D179" s="157" t="s">
        <v>176</v>
      </c>
      <c r="E179" s="158" t="s">
        <v>256</v>
      </c>
      <c r="F179" s="159" t="s">
        <v>257</v>
      </c>
      <c r="G179" s="160" t="s">
        <v>248</v>
      </c>
      <c r="H179" s="161">
        <v>1.823</v>
      </c>
      <c r="I179" s="162"/>
      <c r="J179" s="163">
        <f>ROUND(I179*H179,2)</f>
        <v>0</v>
      </c>
      <c r="K179" s="164"/>
      <c r="L179" s="34"/>
      <c r="M179" s="165" t="s">
        <v>1</v>
      </c>
      <c r="N179" s="166" t="s">
        <v>41</v>
      </c>
      <c r="O179" s="62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180</v>
      </c>
      <c r="AT179" s="169" t="s">
        <v>176</v>
      </c>
      <c r="AU179" s="169" t="s">
        <v>88</v>
      </c>
      <c r="AY179" s="18" t="s">
        <v>173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8" t="s">
        <v>88</v>
      </c>
      <c r="BK179" s="170">
        <f>ROUND(I179*H179,2)</f>
        <v>0</v>
      </c>
      <c r="BL179" s="18" t="s">
        <v>180</v>
      </c>
      <c r="BM179" s="169" t="s">
        <v>258</v>
      </c>
    </row>
    <row r="180" spans="1:65" s="2" customFormat="1" ht="24.2" customHeight="1">
      <c r="A180" s="33"/>
      <c r="B180" s="156"/>
      <c r="C180" s="157" t="s">
        <v>259</v>
      </c>
      <c r="D180" s="157" t="s">
        <v>176</v>
      </c>
      <c r="E180" s="158" t="s">
        <v>260</v>
      </c>
      <c r="F180" s="159" t="s">
        <v>261</v>
      </c>
      <c r="G180" s="160" t="s">
        <v>248</v>
      </c>
      <c r="H180" s="161">
        <v>10.938000000000001</v>
      </c>
      <c r="I180" s="162"/>
      <c r="J180" s="163">
        <f>ROUND(I180*H180,2)</f>
        <v>0</v>
      </c>
      <c r="K180" s="164"/>
      <c r="L180" s="34"/>
      <c r="M180" s="165" t="s">
        <v>1</v>
      </c>
      <c r="N180" s="166" t="s">
        <v>41</v>
      </c>
      <c r="O180" s="62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180</v>
      </c>
      <c r="AT180" s="169" t="s">
        <v>176</v>
      </c>
      <c r="AU180" s="169" t="s">
        <v>88</v>
      </c>
      <c r="AY180" s="18" t="s">
        <v>173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88</v>
      </c>
      <c r="BK180" s="170">
        <f>ROUND(I180*H180,2)</f>
        <v>0</v>
      </c>
      <c r="BL180" s="18" t="s">
        <v>180</v>
      </c>
      <c r="BM180" s="169" t="s">
        <v>262</v>
      </c>
    </row>
    <row r="181" spans="1:65" s="14" customFormat="1" ht="11.25">
      <c r="B181" s="179"/>
      <c r="D181" s="172" t="s">
        <v>182</v>
      </c>
      <c r="E181" s="180" t="s">
        <v>1</v>
      </c>
      <c r="F181" s="181" t="s">
        <v>263</v>
      </c>
      <c r="H181" s="182">
        <v>10.938000000000001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182</v>
      </c>
      <c r="AU181" s="180" t="s">
        <v>88</v>
      </c>
      <c r="AV181" s="14" t="s">
        <v>88</v>
      </c>
      <c r="AW181" s="14" t="s">
        <v>31</v>
      </c>
      <c r="AX181" s="14" t="s">
        <v>75</v>
      </c>
      <c r="AY181" s="180" t="s">
        <v>173</v>
      </c>
    </row>
    <row r="182" spans="1:65" s="15" customFormat="1" ht="11.25">
      <c r="B182" s="187"/>
      <c r="D182" s="172" t="s">
        <v>182</v>
      </c>
      <c r="E182" s="188" t="s">
        <v>1</v>
      </c>
      <c r="F182" s="189" t="s">
        <v>185</v>
      </c>
      <c r="H182" s="190">
        <v>10.938000000000001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182</v>
      </c>
      <c r="AU182" s="188" t="s">
        <v>88</v>
      </c>
      <c r="AV182" s="15" t="s">
        <v>180</v>
      </c>
      <c r="AW182" s="15" t="s">
        <v>31</v>
      </c>
      <c r="AX182" s="15" t="s">
        <v>82</v>
      </c>
      <c r="AY182" s="188" t="s">
        <v>173</v>
      </c>
    </row>
    <row r="183" spans="1:65" s="2" customFormat="1" ht="24.2" customHeight="1">
      <c r="A183" s="33"/>
      <c r="B183" s="156"/>
      <c r="C183" s="157" t="s">
        <v>264</v>
      </c>
      <c r="D183" s="157" t="s">
        <v>176</v>
      </c>
      <c r="E183" s="158" t="s">
        <v>265</v>
      </c>
      <c r="F183" s="159" t="s">
        <v>266</v>
      </c>
      <c r="G183" s="160" t="s">
        <v>248</v>
      </c>
      <c r="H183" s="161">
        <v>0.83399999999999996</v>
      </c>
      <c r="I183" s="162"/>
      <c r="J183" s="163">
        <f>ROUND(I183*H183,2)</f>
        <v>0</v>
      </c>
      <c r="K183" s="164"/>
      <c r="L183" s="34"/>
      <c r="M183" s="165" t="s">
        <v>1</v>
      </c>
      <c r="N183" s="166" t="s">
        <v>41</v>
      </c>
      <c r="O183" s="6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180</v>
      </c>
      <c r="AT183" s="169" t="s">
        <v>176</v>
      </c>
      <c r="AU183" s="169" t="s">
        <v>88</v>
      </c>
      <c r="AY183" s="18" t="s">
        <v>173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88</v>
      </c>
      <c r="BK183" s="170">
        <f>ROUND(I183*H183,2)</f>
        <v>0</v>
      </c>
      <c r="BL183" s="18" t="s">
        <v>180</v>
      </c>
      <c r="BM183" s="169" t="s">
        <v>267</v>
      </c>
    </row>
    <row r="184" spans="1:65" s="14" customFormat="1" ht="11.25">
      <c r="B184" s="179"/>
      <c r="D184" s="172" t="s">
        <v>182</v>
      </c>
      <c r="E184" s="180" t="s">
        <v>1</v>
      </c>
      <c r="F184" s="181" t="s">
        <v>268</v>
      </c>
      <c r="H184" s="182">
        <v>0.83399999999999996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182</v>
      </c>
      <c r="AU184" s="180" t="s">
        <v>88</v>
      </c>
      <c r="AV184" s="14" t="s">
        <v>88</v>
      </c>
      <c r="AW184" s="14" t="s">
        <v>31</v>
      </c>
      <c r="AX184" s="14" t="s">
        <v>75</v>
      </c>
      <c r="AY184" s="180" t="s">
        <v>173</v>
      </c>
    </row>
    <row r="185" spans="1:65" s="15" customFormat="1" ht="11.25">
      <c r="B185" s="187"/>
      <c r="D185" s="172" t="s">
        <v>182</v>
      </c>
      <c r="E185" s="188" t="s">
        <v>1</v>
      </c>
      <c r="F185" s="189" t="s">
        <v>185</v>
      </c>
      <c r="H185" s="190">
        <v>0.83399999999999996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182</v>
      </c>
      <c r="AU185" s="188" t="s">
        <v>88</v>
      </c>
      <c r="AV185" s="15" t="s">
        <v>180</v>
      </c>
      <c r="AW185" s="15" t="s">
        <v>31</v>
      </c>
      <c r="AX185" s="15" t="s">
        <v>82</v>
      </c>
      <c r="AY185" s="188" t="s">
        <v>173</v>
      </c>
    </row>
    <row r="186" spans="1:65" s="2" customFormat="1" ht="24.2" customHeight="1">
      <c r="A186" s="33"/>
      <c r="B186" s="156"/>
      <c r="C186" s="157" t="s">
        <v>269</v>
      </c>
      <c r="D186" s="157" t="s">
        <v>176</v>
      </c>
      <c r="E186" s="158" t="s">
        <v>270</v>
      </c>
      <c r="F186" s="159" t="s">
        <v>271</v>
      </c>
      <c r="G186" s="160" t="s">
        <v>248</v>
      </c>
      <c r="H186" s="161">
        <v>0.91600000000000004</v>
      </c>
      <c r="I186" s="162"/>
      <c r="J186" s="163">
        <f>ROUND(I186*H186,2)</f>
        <v>0</v>
      </c>
      <c r="K186" s="164"/>
      <c r="L186" s="34"/>
      <c r="M186" s="165" t="s">
        <v>1</v>
      </c>
      <c r="N186" s="166" t="s">
        <v>41</v>
      </c>
      <c r="O186" s="62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180</v>
      </c>
      <c r="AT186" s="169" t="s">
        <v>176</v>
      </c>
      <c r="AU186" s="169" t="s">
        <v>88</v>
      </c>
      <c r="AY186" s="18" t="s">
        <v>173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8" t="s">
        <v>88</v>
      </c>
      <c r="BK186" s="170">
        <f>ROUND(I186*H186,2)</f>
        <v>0</v>
      </c>
      <c r="BL186" s="18" t="s">
        <v>180</v>
      </c>
      <c r="BM186" s="169" t="s">
        <v>272</v>
      </c>
    </row>
    <row r="187" spans="1:65" s="14" customFormat="1" ht="11.25">
      <c r="B187" s="179"/>
      <c r="D187" s="172" t="s">
        <v>182</v>
      </c>
      <c r="E187" s="180" t="s">
        <v>1</v>
      </c>
      <c r="F187" s="181" t="s">
        <v>273</v>
      </c>
      <c r="H187" s="182">
        <v>0.91600000000000004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182</v>
      </c>
      <c r="AU187" s="180" t="s">
        <v>88</v>
      </c>
      <c r="AV187" s="14" t="s">
        <v>88</v>
      </c>
      <c r="AW187" s="14" t="s">
        <v>31</v>
      </c>
      <c r="AX187" s="14" t="s">
        <v>75</v>
      </c>
      <c r="AY187" s="180" t="s">
        <v>173</v>
      </c>
    </row>
    <row r="188" spans="1:65" s="15" customFormat="1" ht="11.25">
      <c r="B188" s="187"/>
      <c r="D188" s="172" t="s">
        <v>182</v>
      </c>
      <c r="E188" s="188" t="s">
        <v>1</v>
      </c>
      <c r="F188" s="189" t="s">
        <v>185</v>
      </c>
      <c r="H188" s="190">
        <v>0.91600000000000004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8" t="s">
        <v>182</v>
      </c>
      <c r="AU188" s="188" t="s">
        <v>88</v>
      </c>
      <c r="AV188" s="15" t="s">
        <v>180</v>
      </c>
      <c r="AW188" s="15" t="s">
        <v>31</v>
      </c>
      <c r="AX188" s="15" t="s">
        <v>82</v>
      </c>
      <c r="AY188" s="188" t="s">
        <v>173</v>
      </c>
    </row>
    <row r="189" spans="1:65" s="2" customFormat="1" ht="24.2" customHeight="1">
      <c r="A189" s="33"/>
      <c r="B189" s="156"/>
      <c r="C189" s="157" t="s">
        <v>274</v>
      </c>
      <c r="D189" s="157" t="s">
        <v>176</v>
      </c>
      <c r="E189" s="158" t="s">
        <v>275</v>
      </c>
      <c r="F189" s="159" t="s">
        <v>276</v>
      </c>
      <c r="G189" s="160" t="s">
        <v>179</v>
      </c>
      <c r="H189" s="161">
        <v>1</v>
      </c>
      <c r="I189" s="162"/>
      <c r="J189" s="163">
        <f>ROUND(I189*H189,2)</f>
        <v>0</v>
      </c>
      <c r="K189" s="164"/>
      <c r="L189" s="34"/>
      <c r="M189" s="165" t="s">
        <v>1</v>
      </c>
      <c r="N189" s="166" t="s">
        <v>41</v>
      </c>
      <c r="O189" s="62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180</v>
      </c>
      <c r="AT189" s="169" t="s">
        <v>176</v>
      </c>
      <c r="AU189" s="169" t="s">
        <v>88</v>
      </c>
      <c r="AY189" s="18" t="s">
        <v>173</v>
      </c>
      <c r="BE189" s="170">
        <f>IF(N189="základná",J189,0)</f>
        <v>0</v>
      </c>
      <c r="BF189" s="170">
        <f>IF(N189="znížená",J189,0)</f>
        <v>0</v>
      </c>
      <c r="BG189" s="170">
        <f>IF(N189="zákl. prenesená",J189,0)</f>
        <v>0</v>
      </c>
      <c r="BH189" s="170">
        <f>IF(N189="zníž. prenesená",J189,0)</f>
        <v>0</v>
      </c>
      <c r="BI189" s="170">
        <f>IF(N189="nulová",J189,0)</f>
        <v>0</v>
      </c>
      <c r="BJ189" s="18" t="s">
        <v>88</v>
      </c>
      <c r="BK189" s="170">
        <f>ROUND(I189*H189,2)</f>
        <v>0</v>
      </c>
      <c r="BL189" s="18" t="s">
        <v>180</v>
      </c>
      <c r="BM189" s="169" t="s">
        <v>277</v>
      </c>
    </row>
    <row r="190" spans="1:65" s="2" customFormat="1" ht="16.5" customHeight="1">
      <c r="A190" s="33"/>
      <c r="B190" s="156"/>
      <c r="C190" s="157" t="s">
        <v>7</v>
      </c>
      <c r="D190" s="157" t="s">
        <v>176</v>
      </c>
      <c r="E190" s="158" t="s">
        <v>278</v>
      </c>
      <c r="F190" s="159" t="s">
        <v>279</v>
      </c>
      <c r="G190" s="160" t="s">
        <v>179</v>
      </c>
      <c r="H190" s="161">
        <v>1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41</v>
      </c>
      <c r="O190" s="6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180</v>
      </c>
      <c r="AT190" s="169" t="s">
        <v>176</v>
      </c>
      <c r="AU190" s="169" t="s">
        <v>88</v>
      </c>
      <c r="AY190" s="18" t="s">
        <v>173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88</v>
      </c>
      <c r="BK190" s="170">
        <f>ROUND(I190*H190,2)</f>
        <v>0</v>
      </c>
      <c r="BL190" s="18" t="s">
        <v>180</v>
      </c>
      <c r="BM190" s="169" t="s">
        <v>280</v>
      </c>
    </row>
    <row r="191" spans="1:65" s="12" customFormat="1" ht="22.9" customHeight="1">
      <c r="B191" s="143"/>
      <c r="D191" s="144" t="s">
        <v>74</v>
      </c>
      <c r="E191" s="154" t="s">
        <v>281</v>
      </c>
      <c r="F191" s="154" t="s">
        <v>282</v>
      </c>
      <c r="I191" s="146"/>
      <c r="J191" s="155">
        <f>BK191</f>
        <v>0</v>
      </c>
      <c r="L191" s="143"/>
      <c r="M191" s="148"/>
      <c r="N191" s="149"/>
      <c r="O191" s="149"/>
      <c r="P191" s="150">
        <f>P192</f>
        <v>0</v>
      </c>
      <c r="Q191" s="149"/>
      <c r="R191" s="150">
        <f>R192</f>
        <v>0</v>
      </c>
      <c r="S191" s="149"/>
      <c r="T191" s="151">
        <f>T192</f>
        <v>0</v>
      </c>
      <c r="AR191" s="144" t="s">
        <v>82</v>
      </c>
      <c r="AT191" s="152" t="s">
        <v>74</v>
      </c>
      <c r="AU191" s="152" t="s">
        <v>82</v>
      </c>
      <c r="AY191" s="144" t="s">
        <v>173</v>
      </c>
      <c r="BK191" s="153">
        <f>BK192</f>
        <v>0</v>
      </c>
    </row>
    <row r="192" spans="1:65" s="2" customFormat="1" ht="24.2" customHeight="1">
      <c r="A192" s="33"/>
      <c r="B192" s="156"/>
      <c r="C192" s="157" t="s">
        <v>283</v>
      </c>
      <c r="D192" s="157" t="s">
        <v>176</v>
      </c>
      <c r="E192" s="158" t="s">
        <v>284</v>
      </c>
      <c r="F192" s="159" t="s">
        <v>285</v>
      </c>
      <c r="G192" s="160" t="s">
        <v>248</v>
      </c>
      <c r="H192" s="161">
        <v>0.311</v>
      </c>
      <c r="I192" s="162"/>
      <c r="J192" s="163">
        <f>ROUND(I192*H192,2)</f>
        <v>0</v>
      </c>
      <c r="K192" s="164"/>
      <c r="L192" s="34"/>
      <c r="M192" s="165" t="s">
        <v>1</v>
      </c>
      <c r="N192" s="166" t="s">
        <v>41</v>
      </c>
      <c r="O192" s="62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180</v>
      </c>
      <c r="AT192" s="169" t="s">
        <v>176</v>
      </c>
      <c r="AU192" s="169" t="s">
        <v>88</v>
      </c>
      <c r="AY192" s="18" t="s">
        <v>173</v>
      </c>
      <c r="BE192" s="170">
        <f>IF(N192="základná",J192,0)</f>
        <v>0</v>
      </c>
      <c r="BF192" s="170">
        <f>IF(N192="znížená",J192,0)</f>
        <v>0</v>
      </c>
      <c r="BG192" s="170">
        <f>IF(N192="zákl. prenesená",J192,0)</f>
        <v>0</v>
      </c>
      <c r="BH192" s="170">
        <f>IF(N192="zníž. prenesená",J192,0)</f>
        <v>0</v>
      </c>
      <c r="BI192" s="170">
        <f>IF(N192="nulová",J192,0)</f>
        <v>0</v>
      </c>
      <c r="BJ192" s="18" t="s">
        <v>88</v>
      </c>
      <c r="BK192" s="170">
        <f>ROUND(I192*H192,2)</f>
        <v>0</v>
      </c>
      <c r="BL192" s="18" t="s">
        <v>180</v>
      </c>
      <c r="BM192" s="169" t="s">
        <v>286</v>
      </c>
    </row>
    <row r="193" spans="1:65" s="12" customFormat="1" ht="25.9" customHeight="1">
      <c r="B193" s="143"/>
      <c r="D193" s="144" t="s">
        <v>74</v>
      </c>
      <c r="E193" s="145" t="s">
        <v>287</v>
      </c>
      <c r="F193" s="145" t="s">
        <v>288</v>
      </c>
      <c r="I193" s="146"/>
      <c r="J193" s="147">
        <f>BK193</f>
        <v>0</v>
      </c>
      <c r="L193" s="143"/>
      <c r="M193" s="148"/>
      <c r="N193" s="149"/>
      <c r="O193" s="149"/>
      <c r="P193" s="150">
        <f>P194+P231+P254+P262+P305+P318</f>
        <v>0</v>
      </c>
      <c r="Q193" s="149"/>
      <c r="R193" s="150">
        <f>R194+R231+R254+R262+R305+R318</f>
        <v>3.7119506100000002</v>
      </c>
      <c r="S193" s="149"/>
      <c r="T193" s="151">
        <f>T194+T231+T254+T262+T305+T318</f>
        <v>0.98867270000000007</v>
      </c>
      <c r="AR193" s="144" t="s">
        <v>88</v>
      </c>
      <c r="AT193" s="152" t="s">
        <v>74</v>
      </c>
      <c r="AU193" s="152" t="s">
        <v>75</v>
      </c>
      <c r="AY193" s="144" t="s">
        <v>173</v>
      </c>
      <c r="BK193" s="153">
        <f>BK194+BK231+BK254+BK262+BK305+BK318</f>
        <v>0</v>
      </c>
    </row>
    <row r="194" spans="1:65" s="12" customFormat="1" ht="22.9" customHeight="1">
      <c r="B194" s="143"/>
      <c r="D194" s="144" t="s">
        <v>74</v>
      </c>
      <c r="E194" s="154" t="s">
        <v>289</v>
      </c>
      <c r="F194" s="154" t="s">
        <v>290</v>
      </c>
      <c r="I194" s="146"/>
      <c r="J194" s="155">
        <f>BK194</f>
        <v>0</v>
      </c>
      <c r="L194" s="143"/>
      <c r="M194" s="148"/>
      <c r="N194" s="149"/>
      <c r="O194" s="149"/>
      <c r="P194" s="150">
        <f>SUM(P195:P230)</f>
        <v>0</v>
      </c>
      <c r="Q194" s="149"/>
      <c r="R194" s="150">
        <f>SUM(R195:R230)</f>
        <v>7.5179999999999997E-2</v>
      </c>
      <c r="S194" s="149"/>
      <c r="T194" s="151">
        <f>SUM(T195:T230)</f>
        <v>0.9164327000000001</v>
      </c>
      <c r="AR194" s="144" t="s">
        <v>88</v>
      </c>
      <c r="AT194" s="152" t="s">
        <v>74</v>
      </c>
      <c r="AU194" s="152" t="s">
        <v>82</v>
      </c>
      <c r="AY194" s="144" t="s">
        <v>173</v>
      </c>
      <c r="BK194" s="153">
        <f>SUM(BK195:BK230)</f>
        <v>0</v>
      </c>
    </row>
    <row r="195" spans="1:65" s="2" customFormat="1" ht="24.2" customHeight="1">
      <c r="A195" s="33"/>
      <c r="B195" s="156"/>
      <c r="C195" s="157" t="s">
        <v>291</v>
      </c>
      <c r="D195" s="157" t="s">
        <v>176</v>
      </c>
      <c r="E195" s="158" t="s">
        <v>292</v>
      </c>
      <c r="F195" s="159" t="s">
        <v>293</v>
      </c>
      <c r="G195" s="160" t="s">
        <v>196</v>
      </c>
      <c r="H195" s="161">
        <v>146.39500000000001</v>
      </c>
      <c r="I195" s="162"/>
      <c r="J195" s="163">
        <f>ROUND(I195*H195,2)</f>
        <v>0</v>
      </c>
      <c r="K195" s="164"/>
      <c r="L195" s="34"/>
      <c r="M195" s="165" t="s">
        <v>1</v>
      </c>
      <c r="N195" s="166" t="s">
        <v>41</v>
      </c>
      <c r="O195" s="62"/>
      <c r="P195" s="167">
        <f>O195*H195</f>
        <v>0</v>
      </c>
      <c r="Q195" s="167">
        <v>0</v>
      </c>
      <c r="R195" s="167">
        <f>Q195*H195</f>
        <v>0</v>
      </c>
      <c r="S195" s="167">
        <v>5.0200000000000002E-3</v>
      </c>
      <c r="T195" s="168">
        <f>S195*H195</f>
        <v>0.73490290000000003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259</v>
      </c>
      <c r="AT195" s="169" t="s">
        <v>176</v>
      </c>
      <c r="AU195" s="169" t="s">
        <v>88</v>
      </c>
      <c r="AY195" s="18" t="s">
        <v>173</v>
      </c>
      <c r="BE195" s="170">
        <f>IF(N195="základná",J195,0)</f>
        <v>0</v>
      </c>
      <c r="BF195" s="170">
        <f>IF(N195="znížená",J195,0)</f>
        <v>0</v>
      </c>
      <c r="BG195" s="170">
        <f>IF(N195="zákl. prenesená",J195,0)</f>
        <v>0</v>
      </c>
      <c r="BH195" s="170">
        <f>IF(N195="zníž. prenesená",J195,0)</f>
        <v>0</v>
      </c>
      <c r="BI195" s="170">
        <f>IF(N195="nulová",J195,0)</f>
        <v>0</v>
      </c>
      <c r="BJ195" s="18" t="s">
        <v>88</v>
      </c>
      <c r="BK195" s="170">
        <f>ROUND(I195*H195,2)</f>
        <v>0</v>
      </c>
      <c r="BL195" s="18" t="s">
        <v>259</v>
      </c>
      <c r="BM195" s="169" t="s">
        <v>294</v>
      </c>
    </row>
    <row r="196" spans="1:65" s="13" customFormat="1" ht="11.25">
      <c r="B196" s="171"/>
      <c r="D196" s="172" t="s">
        <v>182</v>
      </c>
      <c r="E196" s="173" t="s">
        <v>1</v>
      </c>
      <c r="F196" s="174" t="s">
        <v>295</v>
      </c>
      <c r="H196" s="173" t="s">
        <v>1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3" t="s">
        <v>182</v>
      </c>
      <c r="AU196" s="173" t="s">
        <v>88</v>
      </c>
      <c r="AV196" s="13" t="s">
        <v>82</v>
      </c>
      <c r="AW196" s="13" t="s">
        <v>31</v>
      </c>
      <c r="AX196" s="13" t="s">
        <v>75</v>
      </c>
      <c r="AY196" s="173" t="s">
        <v>173</v>
      </c>
    </row>
    <row r="197" spans="1:65" s="13" customFormat="1" ht="11.25">
      <c r="B197" s="171"/>
      <c r="D197" s="172" t="s">
        <v>182</v>
      </c>
      <c r="E197" s="173" t="s">
        <v>1</v>
      </c>
      <c r="F197" s="174" t="s">
        <v>217</v>
      </c>
      <c r="H197" s="173" t="s">
        <v>1</v>
      </c>
      <c r="I197" s="175"/>
      <c r="L197" s="171"/>
      <c r="M197" s="176"/>
      <c r="N197" s="177"/>
      <c r="O197" s="177"/>
      <c r="P197" s="177"/>
      <c r="Q197" s="177"/>
      <c r="R197" s="177"/>
      <c r="S197" s="177"/>
      <c r="T197" s="178"/>
      <c r="AT197" s="173" t="s">
        <v>182</v>
      </c>
      <c r="AU197" s="173" t="s">
        <v>88</v>
      </c>
      <c r="AV197" s="13" t="s">
        <v>82</v>
      </c>
      <c r="AW197" s="13" t="s">
        <v>31</v>
      </c>
      <c r="AX197" s="13" t="s">
        <v>75</v>
      </c>
      <c r="AY197" s="173" t="s">
        <v>173</v>
      </c>
    </row>
    <row r="198" spans="1:65" s="14" customFormat="1" ht="11.25">
      <c r="B198" s="179"/>
      <c r="D198" s="172" t="s">
        <v>182</v>
      </c>
      <c r="E198" s="180" t="s">
        <v>1</v>
      </c>
      <c r="F198" s="181" t="s">
        <v>296</v>
      </c>
      <c r="H198" s="182">
        <v>16.36</v>
      </c>
      <c r="I198" s="183"/>
      <c r="L198" s="179"/>
      <c r="M198" s="184"/>
      <c r="N198" s="185"/>
      <c r="O198" s="185"/>
      <c r="P198" s="185"/>
      <c r="Q198" s="185"/>
      <c r="R198" s="185"/>
      <c r="S198" s="185"/>
      <c r="T198" s="186"/>
      <c r="AT198" s="180" t="s">
        <v>182</v>
      </c>
      <c r="AU198" s="180" t="s">
        <v>88</v>
      </c>
      <c r="AV198" s="14" t="s">
        <v>88</v>
      </c>
      <c r="AW198" s="14" t="s">
        <v>31</v>
      </c>
      <c r="AX198" s="14" t="s">
        <v>75</v>
      </c>
      <c r="AY198" s="180" t="s">
        <v>173</v>
      </c>
    </row>
    <row r="199" spans="1:65" s="14" customFormat="1" ht="11.25">
      <c r="B199" s="179"/>
      <c r="D199" s="172" t="s">
        <v>182</v>
      </c>
      <c r="E199" s="180" t="s">
        <v>1</v>
      </c>
      <c r="F199" s="181" t="s">
        <v>297</v>
      </c>
      <c r="H199" s="182">
        <v>18.849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182</v>
      </c>
      <c r="AU199" s="180" t="s">
        <v>88</v>
      </c>
      <c r="AV199" s="14" t="s">
        <v>88</v>
      </c>
      <c r="AW199" s="14" t="s">
        <v>31</v>
      </c>
      <c r="AX199" s="14" t="s">
        <v>75</v>
      </c>
      <c r="AY199" s="180" t="s">
        <v>173</v>
      </c>
    </row>
    <row r="200" spans="1:65" s="16" customFormat="1" ht="11.25">
      <c r="B200" s="206"/>
      <c r="D200" s="172" t="s">
        <v>182</v>
      </c>
      <c r="E200" s="207" t="s">
        <v>1</v>
      </c>
      <c r="F200" s="208" t="s">
        <v>298</v>
      </c>
      <c r="H200" s="209">
        <v>35.209000000000003</v>
      </c>
      <c r="I200" s="210"/>
      <c r="L200" s="206"/>
      <c r="M200" s="211"/>
      <c r="N200" s="212"/>
      <c r="O200" s="212"/>
      <c r="P200" s="212"/>
      <c r="Q200" s="212"/>
      <c r="R200" s="212"/>
      <c r="S200" s="212"/>
      <c r="T200" s="213"/>
      <c r="AT200" s="207" t="s">
        <v>182</v>
      </c>
      <c r="AU200" s="207" t="s">
        <v>88</v>
      </c>
      <c r="AV200" s="16" t="s">
        <v>174</v>
      </c>
      <c r="AW200" s="16" t="s">
        <v>31</v>
      </c>
      <c r="AX200" s="16" t="s">
        <v>75</v>
      </c>
      <c r="AY200" s="207" t="s">
        <v>173</v>
      </c>
    </row>
    <row r="201" spans="1:65" s="13" customFormat="1" ht="11.25">
      <c r="B201" s="171"/>
      <c r="D201" s="172" t="s">
        <v>182</v>
      </c>
      <c r="E201" s="173" t="s">
        <v>1</v>
      </c>
      <c r="F201" s="174" t="s">
        <v>299</v>
      </c>
      <c r="H201" s="173" t="s">
        <v>1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3" t="s">
        <v>182</v>
      </c>
      <c r="AU201" s="173" t="s">
        <v>88</v>
      </c>
      <c r="AV201" s="13" t="s">
        <v>82</v>
      </c>
      <c r="AW201" s="13" t="s">
        <v>31</v>
      </c>
      <c r="AX201" s="13" t="s">
        <v>75</v>
      </c>
      <c r="AY201" s="173" t="s">
        <v>173</v>
      </c>
    </row>
    <row r="202" spans="1:65" s="13" customFormat="1" ht="11.25">
      <c r="B202" s="171"/>
      <c r="D202" s="172" t="s">
        <v>182</v>
      </c>
      <c r="E202" s="173" t="s">
        <v>1</v>
      </c>
      <c r="F202" s="174" t="s">
        <v>217</v>
      </c>
      <c r="H202" s="173" t="s">
        <v>1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3" t="s">
        <v>182</v>
      </c>
      <c r="AU202" s="173" t="s">
        <v>88</v>
      </c>
      <c r="AV202" s="13" t="s">
        <v>82</v>
      </c>
      <c r="AW202" s="13" t="s">
        <v>31</v>
      </c>
      <c r="AX202" s="13" t="s">
        <v>75</v>
      </c>
      <c r="AY202" s="173" t="s">
        <v>173</v>
      </c>
    </row>
    <row r="203" spans="1:65" s="14" customFormat="1" ht="22.5">
      <c r="B203" s="179"/>
      <c r="D203" s="172" t="s">
        <v>182</v>
      </c>
      <c r="E203" s="180" t="s">
        <v>1</v>
      </c>
      <c r="F203" s="181" t="s">
        <v>300</v>
      </c>
      <c r="H203" s="182">
        <v>47.451999999999998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182</v>
      </c>
      <c r="AU203" s="180" t="s">
        <v>88</v>
      </c>
      <c r="AV203" s="14" t="s">
        <v>88</v>
      </c>
      <c r="AW203" s="14" t="s">
        <v>31</v>
      </c>
      <c r="AX203" s="14" t="s">
        <v>75</v>
      </c>
      <c r="AY203" s="180" t="s">
        <v>173</v>
      </c>
    </row>
    <row r="204" spans="1:65" s="14" customFormat="1" ht="22.5">
      <c r="B204" s="179"/>
      <c r="D204" s="172" t="s">
        <v>182</v>
      </c>
      <c r="E204" s="180" t="s">
        <v>1</v>
      </c>
      <c r="F204" s="181" t="s">
        <v>301</v>
      </c>
      <c r="H204" s="182">
        <v>63.734000000000002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182</v>
      </c>
      <c r="AU204" s="180" t="s">
        <v>88</v>
      </c>
      <c r="AV204" s="14" t="s">
        <v>88</v>
      </c>
      <c r="AW204" s="14" t="s">
        <v>31</v>
      </c>
      <c r="AX204" s="14" t="s">
        <v>75</v>
      </c>
      <c r="AY204" s="180" t="s">
        <v>173</v>
      </c>
    </row>
    <row r="205" spans="1:65" s="16" customFormat="1" ht="11.25">
      <c r="B205" s="206"/>
      <c r="D205" s="172" t="s">
        <v>182</v>
      </c>
      <c r="E205" s="207" t="s">
        <v>1</v>
      </c>
      <c r="F205" s="208" t="s">
        <v>298</v>
      </c>
      <c r="H205" s="209">
        <v>111.18600000000001</v>
      </c>
      <c r="I205" s="210"/>
      <c r="L205" s="206"/>
      <c r="M205" s="211"/>
      <c r="N205" s="212"/>
      <c r="O205" s="212"/>
      <c r="P205" s="212"/>
      <c r="Q205" s="212"/>
      <c r="R205" s="212"/>
      <c r="S205" s="212"/>
      <c r="T205" s="213"/>
      <c r="AT205" s="207" t="s">
        <v>182</v>
      </c>
      <c r="AU205" s="207" t="s">
        <v>88</v>
      </c>
      <c r="AV205" s="16" t="s">
        <v>174</v>
      </c>
      <c r="AW205" s="16" t="s">
        <v>31</v>
      </c>
      <c r="AX205" s="16" t="s">
        <v>75</v>
      </c>
      <c r="AY205" s="207" t="s">
        <v>173</v>
      </c>
    </row>
    <row r="206" spans="1:65" s="15" customFormat="1" ht="11.25">
      <c r="B206" s="187"/>
      <c r="D206" s="172" t="s">
        <v>182</v>
      </c>
      <c r="E206" s="188" t="s">
        <v>1</v>
      </c>
      <c r="F206" s="189" t="s">
        <v>185</v>
      </c>
      <c r="H206" s="190">
        <v>146.39500000000001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182</v>
      </c>
      <c r="AU206" s="188" t="s">
        <v>88</v>
      </c>
      <c r="AV206" s="15" t="s">
        <v>180</v>
      </c>
      <c r="AW206" s="15" t="s">
        <v>31</v>
      </c>
      <c r="AX206" s="15" t="s">
        <v>82</v>
      </c>
      <c r="AY206" s="188" t="s">
        <v>173</v>
      </c>
    </row>
    <row r="207" spans="1:65" s="2" customFormat="1" ht="24.2" customHeight="1">
      <c r="A207" s="33"/>
      <c r="B207" s="156"/>
      <c r="C207" s="157" t="s">
        <v>302</v>
      </c>
      <c r="D207" s="157" t="s">
        <v>176</v>
      </c>
      <c r="E207" s="158" t="s">
        <v>303</v>
      </c>
      <c r="F207" s="159" t="s">
        <v>304</v>
      </c>
      <c r="G207" s="160" t="s">
        <v>232</v>
      </c>
      <c r="H207" s="161">
        <v>146.39500000000001</v>
      </c>
      <c r="I207" s="162"/>
      <c r="J207" s="163">
        <f>ROUND(I207*H207,2)</f>
        <v>0</v>
      </c>
      <c r="K207" s="164"/>
      <c r="L207" s="34"/>
      <c r="M207" s="165" t="s">
        <v>1</v>
      </c>
      <c r="N207" s="166" t="s">
        <v>41</v>
      </c>
      <c r="O207" s="62"/>
      <c r="P207" s="167">
        <f>O207*H207</f>
        <v>0</v>
      </c>
      <c r="Q207" s="167">
        <v>0</v>
      </c>
      <c r="R207" s="167">
        <f>Q207*H207</f>
        <v>0</v>
      </c>
      <c r="S207" s="167">
        <v>1.24E-3</v>
      </c>
      <c r="T207" s="168">
        <f>S207*H207</f>
        <v>0.18152980000000002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259</v>
      </c>
      <c r="AT207" s="169" t="s">
        <v>176</v>
      </c>
      <c r="AU207" s="169" t="s">
        <v>88</v>
      </c>
      <c r="AY207" s="18" t="s">
        <v>173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8" t="s">
        <v>88</v>
      </c>
      <c r="BK207" s="170">
        <f>ROUND(I207*H207,2)</f>
        <v>0</v>
      </c>
      <c r="BL207" s="18" t="s">
        <v>259</v>
      </c>
      <c r="BM207" s="169" t="s">
        <v>305</v>
      </c>
    </row>
    <row r="208" spans="1:65" s="2" customFormat="1" ht="37.9" customHeight="1">
      <c r="A208" s="33"/>
      <c r="B208" s="156"/>
      <c r="C208" s="157" t="s">
        <v>306</v>
      </c>
      <c r="D208" s="157" t="s">
        <v>176</v>
      </c>
      <c r="E208" s="158" t="s">
        <v>307</v>
      </c>
      <c r="F208" s="159" t="s">
        <v>308</v>
      </c>
      <c r="G208" s="160" t="s">
        <v>179</v>
      </c>
      <c r="H208" s="161">
        <v>2</v>
      </c>
      <c r="I208" s="162"/>
      <c r="J208" s="163">
        <f>ROUND(I208*H208,2)</f>
        <v>0</v>
      </c>
      <c r="K208" s="164"/>
      <c r="L208" s="34"/>
      <c r="M208" s="165" t="s">
        <v>1</v>
      </c>
      <c r="N208" s="166" t="s">
        <v>41</v>
      </c>
      <c r="O208" s="62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259</v>
      </c>
      <c r="AT208" s="169" t="s">
        <v>176</v>
      </c>
      <c r="AU208" s="169" t="s">
        <v>88</v>
      </c>
      <c r="AY208" s="18" t="s">
        <v>173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88</v>
      </c>
      <c r="BK208" s="170">
        <f>ROUND(I208*H208,2)</f>
        <v>0</v>
      </c>
      <c r="BL208" s="18" t="s">
        <v>259</v>
      </c>
      <c r="BM208" s="169" t="s">
        <v>309</v>
      </c>
    </row>
    <row r="209" spans="1:65" s="14" customFormat="1" ht="11.25">
      <c r="B209" s="179"/>
      <c r="D209" s="172" t="s">
        <v>182</v>
      </c>
      <c r="E209" s="180" t="s">
        <v>1</v>
      </c>
      <c r="F209" s="181" t="s">
        <v>310</v>
      </c>
      <c r="H209" s="182">
        <v>2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182</v>
      </c>
      <c r="AU209" s="180" t="s">
        <v>88</v>
      </c>
      <c r="AV209" s="14" t="s">
        <v>88</v>
      </c>
      <c r="AW209" s="14" t="s">
        <v>31</v>
      </c>
      <c r="AX209" s="14" t="s">
        <v>75</v>
      </c>
      <c r="AY209" s="180" t="s">
        <v>173</v>
      </c>
    </row>
    <row r="210" spans="1:65" s="15" customFormat="1" ht="11.25">
      <c r="B210" s="187"/>
      <c r="D210" s="172" t="s">
        <v>182</v>
      </c>
      <c r="E210" s="188" t="s">
        <v>1</v>
      </c>
      <c r="F210" s="189" t="s">
        <v>185</v>
      </c>
      <c r="H210" s="190">
        <v>2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182</v>
      </c>
      <c r="AU210" s="188" t="s">
        <v>88</v>
      </c>
      <c r="AV210" s="15" t="s">
        <v>180</v>
      </c>
      <c r="AW210" s="15" t="s">
        <v>31</v>
      </c>
      <c r="AX210" s="15" t="s">
        <v>82</v>
      </c>
      <c r="AY210" s="188" t="s">
        <v>173</v>
      </c>
    </row>
    <row r="211" spans="1:65" s="2" customFormat="1" ht="44.25" customHeight="1">
      <c r="A211" s="33"/>
      <c r="B211" s="156"/>
      <c r="C211" s="195" t="s">
        <v>311</v>
      </c>
      <c r="D211" s="195" t="s">
        <v>186</v>
      </c>
      <c r="E211" s="196" t="s">
        <v>312</v>
      </c>
      <c r="F211" s="197" t="s">
        <v>313</v>
      </c>
      <c r="G211" s="198" t="s">
        <v>179</v>
      </c>
      <c r="H211" s="199">
        <v>2</v>
      </c>
      <c r="I211" s="200"/>
      <c r="J211" s="201">
        <f>ROUND(I211*H211,2)</f>
        <v>0</v>
      </c>
      <c r="K211" s="202"/>
      <c r="L211" s="203"/>
      <c r="M211" s="204" t="s">
        <v>1</v>
      </c>
      <c r="N211" s="205" t="s">
        <v>41</v>
      </c>
      <c r="O211" s="62"/>
      <c r="P211" s="167">
        <f>O211*H211</f>
        <v>0</v>
      </c>
      <c r="Q211" s="167">
        <v>2.5000000000000001E-2</v>
      </c>
      <c r="R211" s="167">
        <f>Q211*H211</f>
        <v>0.05</v>
      </c>
      <c r="S211" s="167">
        <v>0</v>
      </c>
      <c r="T211" s="16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314</v>
      </c>
      <c r="AT211" s="169" t="s">
        <v>186</v>
      </c>
      <c r="AU211" s="169" t="s">
        <v>88</v>
      </c>
      <c r="AY211" s="18" t="s">
        <v>173</v>
      </c>
      <c r="BE211" s="170">
        <f>IF(N211="základná",J211,0)</f>
        <v>0</v>
      </c>
      <c r="BF211" s="170">
        <f>IF(N211="znížená",J211,0)</f>
        <v>0</v>
      </c>
      <c r="BG211" s="170">
        <f>IF(N211="zákl. prenesená",J211,0)</f>
        <v>0</v>
      </c>
      <c r="BH211" s="170">
        <f>IF(N211="zníž. prenesená",J211,0)</f>
        <v>0</v>
      </c>
      <c r="BI211" s="170">
        <f>IF(N211="nulová",J211,0)</f>
        <v>0</v>
      </c>
      <c r="BJ211" s="18" t="s">
        <v>88</v>
      </c>
      <c r="BK211" s="170">
        <f>ROUND(I211*H211,2)</f>
        <v>0</v>
      </c>
      <c r="BL211" s="18" t="s">
        <v>259</v>
      </c>
      <c r="BM211" s="169" t="s">
        <v>315</v>
      </c>
    </row>
    <row r="212" spans="1:65" s="14" customFormat="1" ht="22.5">
      <c r="B212" s="179"/>
      <c r="D212" s="172" t="s">
        <v>182</v>
      </c>
      <c r="E212" s="180" t="s">
        <v>1</v>
      </c>
      <c r="F212" s="181" t="s">
        <v>316</v>
      </c>
      <c r="H212" s="182">
        <v>2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182</v>
      </c>
      <c r="AU212" s="180" t="s">
        <v>88</v>
      </c>
      <c r="AV212" s="14" t="s">
        <v>88</v>
      </c>
      <c r="AW212" s="14" t="s">
        <v>31</v>
      </c>
      <c r="AX212" s="14" t="s">
        <v>75</v>
      </c>
      <c r="AY212" s="180" t="s">
        <v>173</v>
      </c>
    </row>
    <row r="213" spans="1:65" s="13" customFormat="1" ht="11.25">
      <c r="B213" s="171"/>
      <c r="D213" s="172" t="s">
        <v>182</v>
      </c>
      <c r="E213" s="173" t="s">
        <v>1</v>
      </c>
      <c r="F213" s="174" t="s">
        <v>317</v>
      </c>
      <c r="H213" s="173" t="s">
        <v>1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3" t="s">
        <v>182</v>
      </c>
      <c r="AU213" s="173" t="s">
        <v>88</v>
      </c>
      <c r="AV213" s="13" t="s">
        <v>82</v>
      </c>
      <c r="AW213" s="13" t="s">
        <v>31</v>
      </c>
      <c r="AX213" s="13" t="s">
        <v>75</v>
      </c>
      <c r="AY213" s="173" t="s">
        <v>173</v>
      </c>
    </row>
    <row r="214" spans="1:65" s="13" customFormat="1" ht="11.25">
      <c r="B214" s="171"/>
      <c r="D214" s="172" t="s">
        <v>182</v>
      </c>
      <c r="E214" s="173" t="s">
        <v>1</v>
      </c>
      <c r="F214" s="174" t="s">
        <v>318</v>
      </c>
      <c r="H214" s="173" t="s">
        <v>1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3" t="s">
        <v>182</v>
      </c>
      <c r="AU214" s="173" t="s">
        <v>88</v>
      </c>
      <c r="AV214" s="13" t="s">
        <v>82</v>
      </c>
      <c r="AW214" s="13" t="s">
        <v>31</v>
      </c>
      <c r="AX214" s="13" t="s">
        <v>75</v>
      </c>
      <c r="AY214" s="173" t="s">
        <v>173</v>
      </c>
    </row>
    <row r="215" spans="1:65" s="13" customFormat="1" ht="11.25">
      <c r="B215" s="171"/>
      <c r="D215" s="172" t="s">
        <v>182</v>
      </c>
      <c r="E215" s="173" t="s">
        <v>1</v>
      </c>
      <c r="F215" s="174" t="s">
        <v>319</v>
      </c>
      <c r="H215" s="173" t="s">
        <v>1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3" t="s">
        <v>182</v>
      </c>
      <c r="AU215" s="173" t="s">
        <v>88</v>
      </c>
      <c r="AV215" s="13" t="s">
        <v>82</v>
      </c>
      <c r="AW215" s="13" t="s">
        <v>31</v>
      </c>
      <c r="AX215" s="13" t="s">
        <v>75</v>
      </c>
      <c r="AY215" s="173" t="s">
        <v>173</v>
      </c>
    </row>
    <row r="216" spans="1:65" s="13" customFormat="1" ht="22.5">
      <c r="B216" s="171"/>
      <c r="D216" s="172" t="s">
        <v>182</v>
      </c>
      <c r="E216" s="173" t="s">
        <v>1</v>
      </c>
      <c r="F216" s="174" t="s">
        <v>320</v>
      </c>
      <c r="H216" s="173" t="s">
        <v>1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3" t="s">
        <v>182</v>
      </c>
      <c r="AU216" s="173" t="s">
        <v>88</v>
      </c>
      <c r="AV216" s="13" t="s">
        <v>82</v>
      </c>
      <c r="AW216" s="13" t="s">
        <v>31</v>
      </c>
      <c r="AX216" s="13" t="s">
        <v>75</v>
      </c>
      <c r="AY216" s="173" t="s">
        <v>173</v>
      </c>
    </row>
    <row r="217" spans="1:65" s="13" customFormat="1" ht="11.25">
      <c r="B217" s="171"/>
      <c r="D217" s="172" t="s">
        <v>182</v>
      </c>
      <c r="E217" s="173" t="s">
        <v>1</v>
      </c>
      <c r="F217" s="174" t="s">
        <v>321</v>
      </c>
      <c r="H217" s="173" t="s">
        <v>1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3" t="s">
        <v>182</v>
      </c>
      <c r="AU217" s="173" t="s">
        <v>88</v>
      </c>
      <c r="AV217" s="13" t="s">
        <v>82</v>
      </c>
      <c r="AW217" s="13" t="s">
        <v>31</v>
      </c>
      <c r="AX217" s="13" t="s">
        <v>75</v>
      </c>
      <c r="AY217" s="173" t="s">
        <v>173</v>
      </c>
    </row>
    <row r="218" spans="1:65" s="13" customFormat="1" ht="11.25">
      <c r="B218" s="171"/>
      <c r="D218" s="172" t="s">
        <v>182</v>
      </c>
      <c r="E218" s="173" t="s">
        <v>1</v>
      </c>
      <c r="F218" s="174" t="s">
        <v>322</v>
      </c>
      <c r="H218" s="173" t="s">
        <v>1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3" t="s">
        <v>182</v>
      </c>
      <c r="AU218" s="173" t="s">
        <v>88</v>
      </c>
      <c r="AV218" s="13" t="s">
        <v>82</v>
      </c>
      <c r="AW218" s="13" t="s">
        <v>31</v>
      </c>
      <c r="AX218" s="13" t="s">
        <v>75</v>
      </c>
      <c r="AY218" s="173" t="s">
        <v>173</v>
      </c>
    </row>
    <row r="219" spans="1:65" s="13" customFormat="1" ht="11.25">
      <c r="B219" s="171"/>
      <c r="D219" s="172" t="s">
        <v>182</v>
      </c>
      <c r="E219" s="173" t="s">
        <v>1</v>
      </c>
      <c r="F219" s="174" t="s">
        <v>323</v>
      </c>
      <c r="H219" s="173" t="s">
        <v>1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3" t="s">
        <v>182</v>
      </c>
      <c r="AU219" s="173" t="s">
        <v>88</v>
      </c>
      <c r="AV219" s="13" t="s">
        <v>82</v>
      </c>
      <c r="AW219" s="13" t="s">
        <v>31</v>
      </c>
      <c r="AX219" s="13" t="s">
        <v>75</v>
      </c>
      <c r="AY219" s="173" t="s">
        <v>173</v>
      </c>
    </row>
    <row r="220" spans="1:65" s="13" customFormat="1" ht="11.25">
      <c r="B220" s="171"/>
      <c r="D220" s="172" t="s">
        <v>182</v>
      </c>
      <c r="E220" s="173" t="s">
        <v>1</v>
      </c>
      <c r="F220" s="174" t="s">
        <v>324</v>
      </c>
      <c r="H220" s="173" t="s">
        <v>1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3" t="s">
        <v>182</v>
      </c>
      <c r="AU220" s="173" t="s">
        <v>88</v>
      </c>
      <c r="AV220" s="13" t="s">
        <v>82</v>
      </c>
      <c r="AW220" s="13" t="s">
        <v>31</v>
      </c>
      <c r="AX220" s="13" t="s">
        <v>75</v>
      </c>
      <c r="AY220" s="173" t="s">
        <v>173</v>
      </c>
    </row>
    <row r="221" spans="1:65" s="13" customFormat="1" ht="11.25">
      <c r="B221" s="171"/>
      <c r="D221" s="172" t="s">
        <v>182</v>
      </c>
      <c r="E221" s="173" t="s">
        <v>1</v>
      </c>
      <c r="F221" s="174" t="s">
        <v>325</v>
      </c>
      <c r="H221" s="173" t="s">
        <v>1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3" t="s">
        <v>182</v>
      </c>
      <c r="AU221" s="173" t="s">
        <v>88</v>
      </c>
      <c r="AV221" s="13" t="s">
        <v>82</v>
      </c>
      <c r="AW221" s="13" t="s">
        <v>31</v>
      </c>
      <c r="AX221" s="13" t="s">
        <v>75</v>
      </c>
      <c r="AY221" s="173" t="s">
        <v>173</v>
      </c>
    </row>
    <row r="222" spans="1:65" s="13" customFormat="1" ht="22.5">
      <c r="B222" s="171"/>
      <c r="D222" s="172" t="s">
        <v>182</v>
      </c>
      <c r="E222" s="173" t="s">
        <v>1</v>
      </c>
      <c r="F222" s="174" t="s">
        <v>326</v>
      </c>
      <c r="H222" s="173" t="s">
        <v>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3" t="s">
        <v>182</v>
      </c>
      <c r="AU222" s="173" t="s">
        <v>88</v>
      </c>
      <c r="AV222" s="13" t="s">
        <v>82</v>
      </c>
      <c r="AW222" s="13" t="s">
        <v>31</v>
      </c>
      <c r="AX222" s="13" t="s">
        <v>75</v>
      </c>
      <c r="AY222" s="173" t="s">
        <v>173</v>
      </c>
    </row>
    <row r="223" spans="1:65" s="15" customFormat="1" ht="11.25">
      <c r="B223" s="187"/>
      <c r="D223" s="172" t="s">
        <v>182</v>
      </c>
      <c r="E223" s="188" t="s">
        <v>1</v>
      </c>
      <c r="F223" s="189" t="s">
        <v>185</v>
      </c>
      <c r="H223" s="190">
        <v>2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8" t="s">
        <v>182</v>
      </c>
      <c r="AU223" s="188" t="s">
        <v>88</v>
      </c>
      <c r="AV223" s="15" t="s">
        <v>180</v>
      </c>
      <c r="AW223" s="15" t="s">
        <v>31</v>
      </c>
      <c r="AX223" s="15" t="s">
        <v>82</v>
      </c>
      <c r="AY223" s="188" t="s">
        <v>173</v>
      </c>
    </row>
    <row r="224" spans="1:65" s="2" customFormat="1" ht="37.9" customHeight="1">
      <c r="A224" s="33"/>
      <c r="B224" s="156"/>
      <c r="C224" s="157" t="s">
        <v>327</v>
      </c>
      <c r="D224" s="157" t="s">
        <v>176</v>
      </c>
      <c r="E224" s="158" t="s">
        <v>328</v>
      </c>
      <c r="F224" s="159" t="s">
        <v>329</v>
      </c>
      <c r="G224" s="160" t="s">
        <v>179</v>
      </c>
      <c r="H224" s="161">
        <v>1</v>
      </c>
      <c r="I224" s="162"/>
      <c r="J224" s="163">
        <f>ROUND(I224*H224,2)</f>
        <v>0</v>
      </c>
      <c r="K224" s="164"/>
      <c r="L224" s="34"/>
      <c r="M224" s="165" t="s">
        <v>1</v>
      </c>
      <c r="N224" s="166" t="s">
        <v>41</v>
      </c>
      <c r="O224" s="62"/>
      <c r="P224" s="167">
        <f>O224*H224</f>
        <v>0</v>
      </c>
      <c r="Q224" s="167">
        <v>1.8000000000000001E-4</v>
      </c>
      <c r="R224" s="167">
        <f>Q224*H224</f>
        <v>1.8000000000000001E-4</v>
      </c>
      <c r="S224" s="167">
        <v>0</v>
      </c>
      <c r="T224" s="16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259</v>
      </c>
      <c r="AT224" s="169" t="s">
        <v>176</v>
      </c>
      <c r="AU224" s="169" t="s">
        <v>88</v>
      </c>
      <c r="AY224" s="18" t="s">
        <v>173</v>
      </c>
      <c r="BE224" s="170">
        <f>IF(N224="základná",J224,0)</f>
        <v>0</v>
      </c>
      <c r="BF224" s="170">
        <f>IF(N224="znížená",J224,0)</f>
        <v>0</v>
      </c>
      <c r="BG224" s="170">
        <f>IF(N224="zákl. prenesená",J224,0)</f>
        <v>0</v>
      </c>
      <c r="BH224" s="170">
        <f>IF(N224="zníž. prenesená",J224,0)</f>
        <v>0</v>
      </c>
      <c r="BI224" s="170">
        <f>IF(N224="nulová",J224,0)</f>
        <v>0</v>
      </c>
      <c r="BJ224" s="18" t="s">
        <v>88</v>
      </c>
      <c r="BK224" s="170">
        <f>ROUND(I224*H224,2)</f>
        <v>0</v>
      </c>
      <c r="BL224" s="18" t="s">
        <v>259</v>
      </c>
      <c r="BM224" s="169" t="s">
        <v>330</v>
      </c>
    </row>
    <row r="225" spans="1:65" s="14" customFormat="1" ht="11.25">
      <c r="B225" s="179"/>
      <c r="D225" s="172" t="s">
        <v>182</v>
      </c>
      <c r="E225" s="180" t="s">
        <v>1</v>
      </c>
      <c r="F225" s="181" t="s">
        <v>331</v>
      </c>
      <c r="H225" s="182">
        <v>1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182</v>
      </c>
      <c r="AU225" s="180" t="s">
        <v>88</v>
      </c>
      <c r="AV225" s="14" t="s">
        <v>88</v>
      </c>
      <c r="AW225" s="14" t="s">
        <v>31</v>
      </c>
      <c r="AX225" s="14" t="s">
        <v>75</v>
      </c>
      <c r="AY225" s="180" t="s">
        <v>173</v>
      </c>
    </row>
    <row r="226" spans="1:65" s="15" customFormat="1" ht="11.25">
      <c r="B226" s="187"/>
      <c r="D226" s="172" t="s">
        <v>182</v>
      </c>
      <c r="E226" s="188" t="s">
        <v>1</v>
      </c>
      <c r="F226" s="189" t="s">
        <v>185</v>
      </c>
      <c r="H226" s="190">
        <v>1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182</v>
      </c>
      <c r="AU226" s="188" t="s">
        <v>88</v>
      </c>
      <c r="AV226" s="15" t="s">
        <v>180</v>
      </c>
      <c r="AW226" s="15" t="s">
        <v>31</v>
      </c>
      <c r="AX226" s="15" t="s">
        <v>82</v>
      </c>
      <c r="AY226" s="188" t="s">
        <v>173</v>
      </c>
    </row>
    <row r="227" spans="1:65" s="2" customFormat="1" ht="37.9" customHeight="1">
      <c r="A227" s="33"/>
      <c r="B227" s="156"/>
      <c r="C227" s="195" t="s">
        <v>332</v>
      </c>
      <c r="D227" s="195" t="s">
        <v>186</v>
      </c>
      <c r="E227" s="196" t="s">
        <v>333</v>
      </c>
      <c r="F227" s="197" t="s">
        <v>334</v>
      </c>
      <c r="G227" s="198" t="s">
        <v>179</v>
      </c>
      <c r="H227" s="199">
        <v>1</v>
      </c>
      <c r="I227" s="200"/>
      <c r="J227" s="201">
        <f>ROUND(I227*H227,2)</f>
        <v>0</v>
      </c>
      <c r="K227" s="202"/>
      <c r="L227" s="203"/>
      <c r="M227" s="204" t="s">
        <v>1</v>
      </c>
      <c r="N227" s="205" t="s">
        <v>41</v>
      </c>
      <c r="O227" s="62"/>
      <c r="P227" s="167">
        <f>O227*H227</f>
        <v>0</v>
      </c>
      <c r="Q227" s="167">
        <v>2.5000000000000001E-2</v>
      </c>
      <c r="R227" s="167">
        <f>Q227*H227</f>
        <v>2.5000000000000001E-2</v>
      </c>
      <c r="S227" s="167">
        <v>0</v>
      </c>
      <c r="T227" s="16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314</v>
      </c>
      <c r="AT227" s="169" t="s">
        <v>186</v>
      </c>
      <c r="AU227" s="169" t="s">
        <v>88</v>
      </c>
      <c r="AY227" s="18" t="s">
        <v>173</v>
      </c>
      <c r="BE227" s="170">
        <f>IF(N227="základná",J227,0)</f>
        <v>0</v>
      </c>
      <c r="BF227" s="170">
        <f>IF(N227="znížená",J227,0)</f>
        <v>0</v>
      </c>
      <c r="BG227" s="170">
        <f>IF(N227="zákl. prenesená",J227,0)</f>
        <v>0</v>
      </c>
      <c r="BH227" s="170">
        <f>IF(N227="zníž. prenesená",J227,0)</f>
        <v>0</v>
      </c>
      <c r="BI227" s="170">
        <f>IF(N227="nulová",J227,0)</f>
        <v>0</v>
      </c>
      <c r="BJ227" s="18" t="s">
        <v>88</v>
      </c>
      <c r="BK227" s="170">
        <f>ROUND(I227*H227,2)</f>
        <v>0</v>
      </c>
      <c r="BL227" s="18" t="s">
        <v>259</v>
      </c>
      <c r="BM227" s="169" t="s">
        <v>335</v>
      </c>
    </row>
    <row r="228" spans="1:65" s="14" customFormat="1" ht="11.25">
      <c r="B228" s="179"/>
      <c r="D228" s="172" t="s">
        <v>182</v>
      </c>
      <c r="E228" s="180" t="s">
        <v>1</v>
      </c>
      <c r="F228" s="181" t="s">
        <v>331</v>
      </c>
      <c r="H228" s="182">
        <v>1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182</v>
      </c>
      <c r="AU228" s="180" t="s">
        <v>88</v>
      </c>
      <c r="AV228" s="14" t="s">
        <v>88</v>
      </c>
      <c r="AW228" s="14" t="s">
        <v>31</v>
      </c>
      <c r="AX228" s="14" t="s">
        <v>75</v>
      </c>
      <c r="AY228" s="180" t="s">
        <v>173</v>
      </c>
    </row>
    <row r="229" spans="1:65" s="15" customFormat="1" ht="11.25">
      <c r="B229" s="187"/>
      <c r="D229" s="172" t="s">
        <v>182</v>
      </c>
      <c r="E229" s="188" t="s">
        <v>1</v>
      </c>
      <c r="F229" s="189" t="s">
        <v>185</v>
      </c>
      <c r="H229" s="190">
        <v>1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182</v>
      </c>
      <c r="AU229" s="188" t="s">
        <v>88</v>
      </c>
      <c r="AV229" s="15" t="s">
        <v>180</v>
      </c>
      <c r="AW229" s="15" t="s">
        <v>31</v>
      </c>
      <c r="AX229" s="15" t="s">
        <v>82</v>
      </c>
      <c r="AY229" s="188" t="s">
        <v>173</v>
      </c>
    </row>
    <row r="230" spans="1:65" s="2" customFormat="1" ht="33" customHeight="1">
      <c r="A230" s="33"/>
      <c r="B230" s="156"/>
      <c r="C230" s="157" t="s">
        <v>336</v>
      </c>
      <c r="D230" s="157" t="s">
        <v>176</v>
      </c>
      <c r="E230" s="158" t="s">
        <v>337</v>
      </c>
      <c r="F230" s="159" t="s">
        <v>338</v>
      </c>
      <c r="G230" s="160" t="s">
        <v>339</v>
      </c>
      <c r="H230" s="214"/>
      <c r="I230" s="162"/>
      <c r="J230" s="163">
        <f>ROUND(I230*H230,2)</f>
        <v>0</v>
      </c>
      <c r="K230" s="164"/>
      <c r="L230" s="34"/>
      <c r="M230" s="165" t="s">
        <v>1</v>
      </c>
      <c r="N230" s="166" t="s">
        <v>41</v>
      </c>
      <c r="O230" s="62"/>
      <c r="P230" s="167">
        <f>O230*H230</f>
        <v>0</v>
      </c>
      <c r="Q230" s="167">
        <v>0</v>
      </c>
      <c r="R230" s="167">
        <f>Q230*H230</f>
        <v>0</v>
      </c>
      <c r="S230" s="167">
        <v>0</v>
      </c>
      <c r="T230" s="16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259</v>
      </c>
      <c r="AT230" s="169" t="s">
        <v>176</v>
      </c>
      <c r="AU230" s="169" t="s">
        <v>88</v>
      </c>
      <c r="AY230" s="18" t="s">
        <v>173</v>
      </c>
      <c r="BE230" s="170">
        <f>IF(N230="základná",J230,0)</f>
        <v>0</v>
      </c>
      <c r="BF230" s="170">
        <f>IF(N230="znížená",J230,0)</f>
        <v>0</v>
      </c>
      <c r="BG230" s="170">
        <f>IF(N230="zákl. prenesená",J230,0)</f>
        <v>0</v>
      </c>
      <c r="BH230" s="170">
        <f>IF(N230="zníž. prenesená",J230,0)</f>
        <v>0</v>
      </c>
      <c r="BI230" s="170">
        <f>IF(N230="nulová",J230,0)</f>
        <v>0</v>
      </c>
      <c r="BJ230" s="18" t="s">
        <v>88</v>
      </c>
      <c r="BK230" s="170">
        <f>ROUND(I230*H230,2)</f>
        <v>0</v>
      </c>
      <c r="BL230" s="18" t="s">
        <v>259</v>
      </c>
      <c r="BM230" s="169" t="s">
        <v>340</v>
      </c>
    </row>
    <row r="231" spans="1:65" s="12" customFormat="1" ht="22.9" customHeight="1">
      <c r="B231" s="143"/>
      <c r="D231" s="144" t="s">
        <v>74</v>
      </c>
      <c r="E231" s="154" t="s">
        <v>341</v>
      </c>
      <c r="F231" s="154" t="s">
        <v>342</v>
      </c>
      <c r="I231" s="146"/>
      <c r="J231" s="155">
        <f>BK231</f>
        <v>0</v>
      </c>
      <c r="L231" s="143"/>
      <c r="M231" s="148"/>
      <c r="N231" s="149"/>
      <c r="O231" s="149"/>
      <c r="P231" s="150">
        <f>SUM(P232:P253)</f>
        <v>0</v>
      </c>
      <c r="Q231" s="149"/>
      <c r="R231" s="150">
        <f>SUM(R232:R253)</f>
        <v>2.8576834199999999</v>
      </c>
      <c r="S231" s="149"/>
      <c r="T231" s="151">
        <f>SUM(T232:T253)</f>
        <v>0</v>
      </c>
      <c r="AR231" s="144" t="s">
        <v>88</v>
      </c>
      <c r="AT231" s="152" t="s">
        <v>74</v>
      </c>
      <c r="AU231" s="152" t="s">
        <v>82</v>
      </c>
      <c r="AY231" s="144" t="s">
        <v>173</v>
      </c>
      <c r="BK231" s="153">
        <f>SUM(BK232:BK253)</f>
        <v>0</v>
      </c>
    </row>
    <row r="232" spans="1:65" s="2" customFormat="1" ht="49.15" customHeight="1">
      <c r="A232" s="33"/>
      <c r="B232" s="156"/>
      <c r="C232" s="157" t="s">
        <v>343</v>
      </c>
      <c r="D232" s="157" t="s">
        <v>176</v>
      </c>
      <c r="E232" s="158" t="s">
        <v>344</v>
      </c>
      <c r="F232" s="159" t="s">
        <v>345</v>
      </c>
      <c r="G232" s="160" t="s">
        <v>196</v>
      </c>
      <c r="H232" s="161">
        <v>111.40600000000001</v>
      </c>
      <c r="I232" s="162"/>
      <c r="J232" s="163">
        <f>ROUND(I232*H232,2)</f>
        <v>0</v>
      </c>
      <c r="K232" s="164"/>
      <c r="L232" s="34"/>
      <c r="M232" s="165" t="s">
        <v>1</v>
      </c>
      <c r="N232" s="166" t="s">
        <v>41</v>
      </c>
      <c r="O232" s="62"/>
      <c r="P232" s="167">
        <f>O232*H232</f>
        <v>0</v>
      </c>
      <c r="Q232" s="167">
        <v>2.1569999999999999E-2</v>
      </c>
      <c r="R232" s="167">
        <f>Q232*H232</f>
        <v>2.4030274199999999</v>
      </c>
      <c r="S232" s="167">
        <v>0</v>
      </c>
      <c r="T232" s="16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259</v>
      </c>
      <c r="AT232" s="169" t="s">
        <v>176</v>
      </c>
      <c r="AU232" s="169" t="s">
        <v>88</v>
      </c>
      <c r="AY232" s="18" t="s">
        <v>173</v>
      </c>
      <c r="BE232" s="170">
        <f>IF(N232="základná",J232,0)</f>
        <v>0</v>
      </c>
      <c r="BF232" s="170">
        <f>IF(N232="znížená",J232,0)</f>
        <v>0</v>
      </c>
      <c r="BG232" s="170">
        <f>IF(N232="zákl. prenesená",J232,0)</f>
        <v>0</v>
      </c>
      <c r="BH232" s="170">
        <f>IF(N232="zníž. prenesená",J232,0)</f>
        <v>0</v>
      </c>
      <c r="BI232" s="170">
        <f>IF(N232="nulová",J232,0)</f>
        <v>0</v>
      </c>
      <c r="BJ232" s="18" t="s">
        <v>88</v>
      </c>
      <c r="BK232" s="170">
        <f>ROUND(I232*H232,2)</f>
        <v>0</v>
      </c>
      <c r="BL232" s="18" t="s">
        <v>259</v>
      </c>
      <c r="BM232" s="169" t="s">
        <v>346</v>
      </c>
    </row>
    <row r="233" spans="1:65" s="13" customFormat="1" ht="11.25">
      <c r="B233" s="171"/>
      <c r="D233" s="172" t="s">
        <v>182</v>
      </c>
      <c r="E233" s="173" t="s">
        <v>1</v>
      </c>
      <c r="F233" s="174" t="s">
        <v>347</v>
      </c>
      <c r="H233" s="173" t="s">
        <v>1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3" t="s">
        <v>182</v>
      </c>
      <c r="AU233" s="173" t="s">
        <v>88</v>
      </c>
      <c r="AV233" s="13" t="s">
        <v>82</v>
      </c>
      <c r="AW233" s="13" t="s">
        <v>31</v>
      </c>
      <c r="AX233" s="13" t="s">
        <v>75</v>
      </c>
      <c r="AY233" s="173" t="s">
        <v>173</v>
      </c>
    </row>
    <row r="234" spans="1:65" s="14" customFormat="1" ht="33.75">
      <c r="B234" s="179"/>
      <c r="D234" s="172" t="s">
        <v>182</v>
      </c>
      <c r="E234" s="180" t="s">
        <v>1</v>
      </c>
      <c r="F234" s="181" t="s">
        <v>348</v>
      </c>
      <c r="H234" s="182">
        <v>44.347999999999999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182</v>
      </c>
      <c r="AU234" s="180" t="s">
        <v>88</v>
      </c>
      <c r="AV234" s="14" t="s">
        <v>88</v>
      </c>
      <c r="AW234" s="14" t="s">
        <v>31</v>
      </c>
      <c r="AX234" s="14" t="s">
        <v>75</v>
      </c>
      <c r="AY234" s="180" t="s">
        <v>173</v>
      </c>
    </row>
    <row r="235" spans="1:65" s="14" customFormat="1" ht="22.5">
      <c r="B235" s="179"/>
      <c r="D235" s="172" t="s">
        <v>182</v>
      </c>
      <c r="E235" s="180" t="s">
        <v>1</v>
      </c>
      <c r="F235" s="181" t="s">
        <v>349</v>
      </c>
      <c r="H235" s="182">
        <v>67.058000000000007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182</v>
      </c>
      <c r="AU235" s="180" t="s">
        <v>88</v>
      </c>
      <c r="AV235" s="14" t="s">
        <v>88</v>
      </c>
      <c r="AW235" s="14" t="s">
        <v>31</v>
      </c>
      <c r="AX235" s="14" t="s">
        <v>75</v>
      </c>
      <c r="AY235" s="180" t="s">
        <v>173</v>
      </c>
    </row>
    <row r="236" spans="1:65" s="15" customFormat="1" ht="11.25">
      <c r="B236" s="187"/>
      <c r="D236" s="172" t="s">
        <v>182</v>
      </c>
      <c r="E236" s="188" t="s">
        <v>1</v>
      </c>
      <c r="F236" s="189" t="s">
        <v>185</v>
      </c>
      <c r="H236" s="190">
        <v>111.40600000000001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182</v>
      </c>
      <c r="AU236" s="188" t="s">
        <v>88</v>
      </c>
      <c r="AV236" s="15" t="s">
        <v>180</v>
      </c>
      <c r="AW236" s="15" t="s">
        <v>31</v>
      </c>
      <c r="AX236" s="15" t="s">
        <v>82</v>
      </c>
      <c r="AY236" s="188" t="s">
        <v>173</v>
      </c>
    </row>
    <row r="237" spans="1:65" s="2" customFormat="1" ht="37.9" customHeight="1">
      <c r="A237" s="33"/>
      <c r="B237" s="156"/>
      <c r="C237" s="157" t="s">
        <v>350</v>
      </c>
      <c r="D237" s="157" t="s">
        <v>176</v>
      </c>
      <c r="E237" s="158" t="s">
        <v>351</v>
      </c>
      <c r="F237" s="159" t="s">
        <v>352</v>
      </c>
      <c r="G237" s="160" t="s">
        <v>196</v>
      </c>
      <c r="H237" s="161">
        <v>36.119999999999997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41</v>
      </c>
      <c r="O237" s="62"/>
      <c r="P237" s="167">
        <f>O237*H237</f>
        <v>0</v>
      </c>
      <c r="Q237" s="167">
        <v>1.18E-2</v>
      </c>
      <c r="R237" s="167">
        <f>Q237*H237</f>
        <v>0.42621599999999998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259</v>
      </c>
      <c r="AT237" s="169" t="s">
        <v>176</v>
      </c>
      <c r="AU237" s="169" t="s">
        <v>88</v>
      </c>
      <c r="AY237" s="18" t="s">
        <v>173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88</v>
      </c>
      <c r="BK237" s="170">
        <f>ROUND(I237*H237,2)</f>
        <v>0</v>
      </c>
      <c r="BL237" s="18" t="s">
        <v>259</v>
      </c>
      <c r="BM237" s="169" t="s">
        <v>353</v>
      </c>
    </row>
    <row r="238" spans="1:65" s="13" customFormat="1" ht="11.25">
      <c r="B238" s="171"/>
      <c r="D238" s="172" t="s">
        <v>182</v>
      </c>
      <c r="E238" s="173" t="s">
        <v>1</v>
      </c>
      <c r="F238" s="174" t="s">
        <v>217</v>
      </c>
      <c r="H238" s="173" t="s">
        <v>1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3" t="s">
        <v>182</v>
      </c>
      <c r="AU238" s="173" t="s">
        <v>88</v>
      </c>
      <c r="AV238" s="13" t="s">
        <v>82</v>
      </c>
      <c r="AW238" s="13" t="s">
        <v>31</v>
      </c>
      <c r="AX238" s="13" t="s">
        <v>75</v>
      </c>
      <c r="AY238" s="173" t="s">
        <v>173</v>
      </c>
    </row>
    <row r="239" spans="1:65" s="14" customFormat="1" ht="11.25">
      <c r="B239" s="179"/>
      <c r="D239" s="172" t="s">
        <v>182</v>
      </c>
      <c r="E239" s="180" t="s">
        <v>1</v>
      </c>
      <c r="F239" s="181" t="s">
        <v>354</v>
      </c>
      <c r="H239" s="182">
        <v>36.119999999999997</v>
      </c>
      <c r="I239" s="183"/>
      <c r="L239" s="179"/>
      <c r="M239" s="184"/>
      <c r="N239" s="185"/>
      <c r="O239" s="185"/>
      <c r="P239" s="185"/>
      <c r="Q239" s="185"/>
      <c r="R239" s="185"/>
      <c r="S239" s="185"/>
      <c r="T239" s="186"/>
      <c r="AT239" s="180" t="s">
        <v>182</v>
      </c>
      <c r="AU239" s="180" t="s">
        <v>88</v>
      </c>
      <c r="AV239" s="14" t="s">
        <v>88</v>
      </c>
      <c r="AW239" s="14" t="s">
        <v>31</v>
      </c>
      <c r="AX239" s="14" t="s">
        <v>75</v>
      </c>
      <c r="AY239" s="180" t="s">
        <v>173</v>
      </c>
    </row>
    <row r="240" spans="1:65" s="15" customFormat="1" ht="11.25">
      <c r="B240" s="187"/>
      <c r="D240" s="172" t="s">
        <v>182</v>
      </c>
      <c r="E240" s="188" t="s">
        <v>1</v>
      </c>
      <c r="F240" s="189" t="s">
        <v>185</v>
      </c>
      <c r="H240" s="190">
        <v>36.119999999999997</v>
      </c>
      <c r="I240" s="191"/>
      <c r="L240" s="187"/>
      <c r="M240" s="192"/>
      <c r="N240" s="193"/>
      <c r="O240" s="193"/>
      <c r="P240" s="193"/>
      <c r="Q240" s="193"/>
      <c r="R240" s="193"/>
      <c r="S240" s="193"/>
      <c r="T240" s="194"/>
      <c r="AT240" s="188" t="s">
        <v>182</v>
      </c>
      <c r="AU240" s="188" t="s">
        <v>88</v>
      </c>
      <c r="AV240" s="15" t="s">
        <v>180</v>
      </c>
      <c r="AW240" s="15" t="s">
        <v>31</v>
      </c>
      <c r="AX240" s="15" t="s">
        <v>82</v>
      </c>
      <c r="AY240" s="188" t="s">
        <v>173</v>
      </c>
    </row>
    <row r="241" spans="1:65" s="2" customFormat="1" ht="24.2" customHeight="1">
      <c r="A241" s="33"/>
      <c r="B241" s="156"/>
      <c r="C241" s="157" t="s">
        <v>355</v>
      </c>
      <c r="D241" s="157" t="s">
        <v>176</v>
      </c>
      <c r="E241" s="158" t="s">
        <v>356</v>
      </c>
      <c r="F241" s="159" t="s">
        <v>357</v>
      </c>
      <c r="G241" s="160" t="s">
        <v>179</v>
      </c>
      <c r="H241" s="161">
        <v>1</v>
      </c>
      <c r="I241" s="162"/>
      <c r="J241" s="163">
        <f>ROUND(I241*H241,2)</f>
        <v>0</v>
      </c>
      <c r="K241" s="164"/>
      <c r="L241" s="34"/>
      <c r="M241" s="165" t="s">
        <v>1</v>
      </c>
      <c r="N241" s="166" t="s">
        <v>41</v>
      </c>
      <c r="O241" s="62"/>
      <c r="P241" s="167">
        <f>O241*H241</f>
        <v>0</v>
      </c>
      <c r="Q241" s="167">
        <v>4.7400000000000003E-3</v>
      </c>
      <c r="R241" s="167">
        <f>Q241*H241</f>
        <v>4.7400000000000003E-3</v>
      </c>
      <c r="S241" s="167">
        <v>0</v>
      </c>
      <c r="T241" s="16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259</v>
      </c>
      <c r="AT241" s="169" t="s">
        <v>176</v>
      </c>
      <c r="AU241" s="169" t="s">
        <v>88</v>
      </c>
      <c r="AY241" s="18" t="s">
        <v>173</v>
      </c>
      <c r="BE241" s="170">
        <f>IF(N241="základná",J241,0)</f>
        <v>0</v>
      </c>
      <c r="BF241" s="170">
        <f>IF(N241="znížená",J241,0)</f>
        <v>0</v>
      </c>
      <c r="BG241" s="170">
        <f>IF(N241="zákl. prenesená",J241,0)</f>
        <v>0</v>
      </c>
      <c r="BH241" s="170">
        <f>IF(N241="zníž. prenesená",J241,0)</f>
        <v>0</v>
      </c>
      <c r="BI241" s="170">
        <f>IF(N241="nulová",J241,0)</f>
        <v>0</v>
      </c>
      <c r="BJ241" s="18" t="s">
        <v>88</v>
      </c>
      <c r="BK241" s="170">
        <f>ROUND(I241*H241,2)</f>
        <v>0</v>
      </c>
      <c r="BL241" s="18" t="s">
        <v>259</v>
      </c>
      <c r="BM241" s="169" t="s">
        <v>358</v>
      </c>
    </row>
    <row r="242" spans="1:65" s="13" customFormat="1" ht="11.25">
      <c r="B242" s="171"/>
      <c r="D242" s="172" t="s">
        <v>182</v>
      </c>
      <c r="E242" s="173" t="s">
        <v>1</v>
      </c>
      <c r="F242" s="174" t="s">
        <v>217</v>
      </c>
      <c r="H242" s="173" t="s">
        <v>1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3" t="s">
        <v>182</v>
      </c>
      <c r="AU242" s="173" t="s">
        <v>88</v>
      </c>
      <c r="AV242" s="13" t="s">
        <v>82</v>
      </c>
      <c r="AW242" s="13" t="s">
        <v>31</v>
      </c>
      <c r="AX242" s="13" t="s">
        <v>75</v>
      </c>
      <c r="AY242" s="173" t="s">
        <v>173</v>
      </c>
    </row>
    <row r="243" spans="1:65" s="14" customFormat="1" ht="11.25">
      <c r="B243" s="179"/>
      <c r="D243" s="172" t="s">
        <v>182</v>
      </c>
      <c r="E243" s="180" t="s">
        <v>1</v>
      </c>
      <c r="F243" s="181" t="s">
        <v>359</v>
      </c>
      <c r="H243" s="182">
        <v>1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182</v>
      </c>
      <c r="AU243" s="180" t="s">
        <v>88</v>
      </c>
      <c r="AV243" s="14" t="s">
        <v>88</v>
      </c>
      <c r="AW243" s="14" t="s">
        <v>31</v>
      </c>
      <c r="AX243" s="14" t="s">
        <v>75</v>
      </c>
      <c r="AY243" s="180" t="s">
        <v>173</v>
      </c>
    </row>
    <row r="244" spans="1:65" s="15" customFormat="1" ht="11.25">
      <c r="B244" s="187"/>
      <c r="D244" s="172" t="s">
        <v>182</v>
      </c>
      <c r="E244" s="188" t="s">
        <v>1</v>
      </c>
      <c r="F244" s="189" t="s">
        <v>185</v>
      </c>
      <c r="H244" s="190">
        <v>1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182</v>
      </c>
      <c r="AU244" s="188" t="s">
        <v>88</v>
      </c>
      <c r="AV244" s="15" t="s">
        <v>180</v>
      </c>
      <c r="AW244" s="15" t="s">
        <v>31</v>
      </c>
      <c r="AX244" s="15" t="s">
        <v>82</v>
      </c>
      <c r="AY244" s="188" t="s">
        <v>173</v>
      </c>
    </row>
    <row r="245" spans="1:65" s="2" customFormat="1" ht="24.2" customHeight="1">
      <c r="A245" s="33"/>
      <c r="B245" s="156"/>
      <c r="C245" s="157" t="s">
        <v>314</v>
      </c>
      <c r="D245" s="157" t="s">
        <v>176</v>
      </c>
      <c r="E245" s="158" t="s">
        <v>360</v>
      </c>
      <c r="F245" s="159" t="s">
        <v>361</v>
      </c>
      <c r="G245" s="160" t="s">
        <v>179</v>
      </c>
      <c r="H245" s="161">
        <v>1</v>
      </c>
      <c r="I245" s="162"/>
      <c r="J245" s="163">
        <f>ROUND(I245*H245,2)</f>
        <v>0</v>
      </c>
      <c r="K245" s="164"/>
      <c r="L245" s="34"/>
      <c r="M245" s="165" t="s">
        <v>1</v>
      </c>
      <c r="N245" s="166" t="s">
        <v>41</v>
      </c>
      <c r="O245" s="62"/>
      <c r="P245" s="167">
        <f>O245*H245</f>
        <v>0</v>
      </c>
      <c r="Q245" s="167">
        <v>4.7400000000000003E-3</v>
      </c>
      <c r="R245" s="167">
        <f>Q245*H245</f>
        <v>4.7400000000000003E-3</v>
      </c>
      <c r="S245" s="167">
        <v>0</v>
      </c>
      <c r="T245" s="16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259</v>
      </c>
      <c r="AT245" s="169" t="s">
        <v>176</v>
      </c>
      <c r="AU245" s="169" t="s">
        <v>88</v>
      </c>
      <c r="AY245" s="18" t="s">
        <v>173</v>
      </c>
      <c r="BE245" s="170">
        <f>IF(N245="základná",J245,0)</f>
        <v>0</v>
      </c>
      <c r="BF245" s="170">
        <f>IF(N245="znížená",J245,0)</f>
        <v>0</v>
      </c>
      <c r="BG245" s="170">
        <f>IF(N245="zákl. prenesená",J245,0)</f>
        <v>0</v>
      </c>
      <c r="BH245" s="170">
        <f>IF(N245="zníž. prenesená",J245,0)</f>
        <v>0</v>
      </c>
      <c r="BI245" s="170">
        <f>IF(N245="nulová",J245,0)</f>
        <v>0</v>
      </c>
      <c r="BJ245" s="18" t="s">
        <v>88</v>
      </c>
      <c r="BK245" s="170">
        <f>ROUND(I245*H245,2)</f>
        <v>0</v>
      </c>
      <c r="BL245" s="18" t="s">
        <v>259</v>
      </c>
      <c r="BM245" s="169" t="s">
        <v>362</v>
      </c>
    </row>
    <row r="246" spans="1:65" s="13" customFormat="1" ht="11.25">
      <c r="B246" s="171"/>
      <c r="D246" s="172" t="s">
        <v>182</v>
      </c>
      <c r="E246" s="173" t="s">
        <v>1</v>
      </c>
      <c r="F246" s="174" t="s">
        <v>217</v>
      </c>
      <c r="H246" s="173" t="s">
        <v>1</v>
      </c>
      <c r="I246" s="175"/>
      <c r="L246" s="171"/>
      <c r="M246" s="176"/>
      <c r="N246" s="177"/>
      <c r="O246" s="177"/>
      <c r="P246" s="177"/>
      <c r="Q246" s="177"/>
      <c r="R246" s="177"/>
      <c r="S246" s="177"/>
      <c r="T246" s="178"/>
      <c r="AT246" s="173" t="s">
        <v>182</v>
      </c>
      <c r="AU246" s="173" t="s">
        <v>88</v>
      </c>
      <c r="AV246" s="13" t="s">
        <v>82</v>
      </c>
      <c r="AW246" s="13" t="s">
        <v>31</v>
      </c>
      <c r="AX246" s="13" t="s">
        <v>75</v>
      </c>
      <c r="AY246" s="173" t="s">
        <v>173</v>
      </c>
    </row>
    <row r="247" spans="1:65" s="14" customFormat="1" ht="11.25">
      <c r="B247" s="179"/>
      <c r="D247" s="172" t="s">
        <v>182</v>
      </c>
      <c r="E247" s="180" t="s">
        <v>1</v>
      </c>
      <c r="F247" s="181" t="s">
        <v>359</v>
      </c>
      <c r="H247" s="182">
        <v>1</v>
      </c>
      <c r="I247" s="183"/>
      <c r="L247" s="179"/>
      <c r="M247" s="184"/>
      <c r="N247" s="185"/>
      <c r="O247" s="185"/>
      <c r="P247" s="185"/>
      <c r="Q247" s="185"/>
      <c r="R247" s="185"/>
      <c r="S247" s="185"/>
      <c r="T247" s="186"/>
      <c r="AT247" s="180" t="s">
        <v>182</v>
      </c>
      <c r="AU247" s="180" t="s">
        <v>88</v>
      </c>
      <c r="AV247" s="14" t="s">
        <v>88</v>
      </c>
      <c r="AW247" s="14" t="s">
        <v>31</v>
      </c>
      <c r="AX247" s="14" t="s">
        <v>75</v>
      </c>
      <c r="AY247" s="180" t="s">
        <v>173</v>
      </c>
    </row>
    <row r="248" spans="1:65" s="15" customFormat="1" ht="11.25">
      <c r="B248" s="187"/>
      <c r="D248" s="172" t="s">
        <v>182</v>
      </c>
      <c r="E248" s="188" t="s">
        <v>1</v>
      </c>
      <c r="F248" s="189" t="s">
        <v>185</v>
      </c>
      <c r="H248" s="190">
        <v>1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182</v>
      </c>
      <c r="AU248" s="188" t="s">
        <v>88</v>
      </c>
      <c r="AV248" s="15" t="s">
        <v>180</v>
      </c>
      <c r="AW248" s="15" t="s">
        <v>31</v>
      </c>
      <c r="AX248" s="15" t="s">
        <v>82</v>
      </c>
      <c r="AY248" s="188" t="s">
        <v>173</v>
      </c>
    </row>
    <row r="249" spans="1:65" s="2" customFormat="1" ht="37.9" customHeight="1">
      <c r="A249" s="33"/>
      <c r="B249" s="156"/>
      <c r="C249" s="157" t="s">
        <v>363</v>
      </c>
      <c r="D249" s="157" t="s">
        <v>176</v>
      </c>
      <c r="E249" s="158" t="s">
        <v>364</v>
      </c>
      <c r="F249" s="159" t="s">
        <v>365</v>
      </c>
      <c r="G249" s="160" t="s">
        <v>179</v>
      </c>
      <c r="H249" s="161">
        <v>4</v>
      </c>
      <c r="I249" s="162"/>
      <c r="J249" s="163">
        <f>ROUND(I249*H249,2)</f>
        <v>0</v>
      </c>
      <c r="K249" s="164"/>
      <c r="L249" s="34"/>
      <c r="M249" s="165" t="s">
        <v>1</v>
      </c>
      <c r="N249" s="166" t="s">
        <v>41</v>
      </c>
      <c r="O249" s="62"/>
      <c r="P249" s="167">
        <f>O249*H249</f>
        <v>0</v>
      </c>
      <c r="Q249" s="167">
        <v>4.7400000000000003E-3</v>
      </c>
      <c r="R249" s="167">
        <f>Q249*H249</f>
        <v>1.8960000000000001E-2</v>
      </c>
      <c r="S249" s="167">
        <v>0</v>
      </c>
      <c r="T249" s="16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259</v>
      </c>
      <c r="AT249" s="169" t="s">
        <v>176</v>
      </c>
      <c r="AU249" s="169" t="s">
        <v>88</v>
      </c>
      <c r="AY249" s="18" t="s">
        <v>173</v>
      </c>
      <c r="BE249" s="170">
        <f>IF(N249="základná",J249,0)</f>
        <v>0</v>
      </c>
      <c r="BF249" s="170">
        <f>IF(N249="znížená",J249,0)</f>
        <v>0</v>
      </c>
      <c r="BG249" s="170">
        <f>IF(N249="zákl. prenesená",J249,0)</f>
        <v>0</v>
      </c>
      <c r="BH249" s="170">
        <f>IF(N249="zníž. prenesená",J249,0)</f>
        <v>0</v>
      </c>
      <c r="BI249" s="170">
        <f>IF(N249="nulová",J249,0)</f>
        <v>0</v>
      </c>
      <c r="BJ249" s="18" t="s">
        <v>88</v>
      </c>
      <c r="BK249" s="170">
        <f>ROUND(I249*H249,2)</f>
        <v>0</v>
      </c>
      <c r="BL249" s="18" t="s">
        <v>259</v>
      </c>
      <c r="BM249" s="169" t="s">
        <v>366</v>
      </c>
    </row>
    <row r="250" spans="1:65" s="13" customFormat="1" ht="11.25">
      <c r="B250" s="171"/>
      <c r="D250" s="172" t="s">
        <v>182</v>
      </c>
      <c r="E250" s="173" t="s">
        <v>1</v>
      </c>
      <c r="F250" s="174" t="s">
        <v>217</v>
      </c>
      <c r="H250" s="173" t="s">
        <v>1</v>
      </c>
      <c r="I250" s="175"/>
      <c r="L250" s="171"/>
      <c r="M250" s="176"/>
      <c r="N250" s="177"/>
      <c r="O250" s="177"/>
      <c r="P250" s="177"/>
      <c r="Q250" s="177"/>
      <c r="R250" s="177"/>
      <c r="S250" s="177"/>
      <c r="T250" s="178"/>
      <c r="AT250" s="173" t="s">
        <v>182</v>
      </c>
      <c r="AU250" s="173" t="s">
        <v>88</v>
      </c>
      <c r="AV250" s="13" t="s">
        <v>82</v>
      </c>
      <c r="AW250" s="13" t="s">
        <v>31</v>
      </c>
      <c r="AX250" s="13" t="s">
        <v>75</v>
      </c>
      <c r="AY250" s="173" t="s">
        <v>173</v>
      </c>
    </row>
    <row r="251" spans="1:65" s="14" customFormat="1" ht="11.25">
      <c r="B251" s="179"/>
      <c r="D251" s="172" t="s">
        <v>182</v>
      </c>
      <c r="E251" s="180" t="s">
        <v>1</v>
      </c>
      <c r="F251" s="181" t="s">
        <v>367</v>
      </c>
      <c r="H251" s="182">
        <v>4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182</v>
      </c>
      <c r="AU251" s="180" t="s">
        <v>88</v>
      </c>
      <c r="AV251" s="14" t="s">
        <v>88</v>
      </c>
      <c r="AW251" s="14" t="s">
        <v>31</v>
      </c>
      <c r="AX251" s="14" t="s">
        <v>75</v>
      </c>
      <c r="AY251" s="180" t="s">
        <v>173</v>
      </c>
    </row>
    <row r="252" spans="1:65" s="15" customFormat="1" ht="11.25">
      <c r="B252" s="187"/>
      <c r="D252" s="172" t="s">
        <v>182</v>
      </c>
      <c r="E252" s="188" t="s">
        <v>1</v>
      </c>
      <c r="F252" s="189" t="s">
        <v>185</v>
      </c>
      <c r="H252" s="190">
        <v>4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182</v>
      </c>
      <c r="AU252" s="188" t="s">
        <v>88</v>
      </c>
      <c r="AV252" s="15" t="s">
        <v>180</v>
      </c>
      <c r="AW252" s="15" t="s">
        <v>31</v>
      </c>
      <c r="AX252" s="15" t="s">
        <v>82</v>
      </c>
      <c r="AY252" s="188" t="s">
        <v>173</v>
      </c>
    </row>
    <row r="253" spans="1:65" s="2" customFormat="1" ht="24.2" customHeight="1">
      <c r="A253" s="33"/>
      <c r="B253" s="156"/>
      <c r="C253" s="157" t="s">
        <v>368</v>
      </c>
      <c r="D253" s="157" t="s">
        <v>176</v>
      </c>
      <c r="E253" s="158" t="s">
        <v>369</v>
      </c>
      <c r="F253" s="159" t="s">
        <v>370</v>
      </c>
      <c r="G253" s="160" t="s">
        <v>339</v>
      </c>
      <c r="H253" s="214"/>
      <c r="I253" s="162"/>
      <c r="J253" s="163">
        <f>ROUND(I253*H253,2)</f>
        <v>0</v>
      </c>
      <c r="K253" s="164"/>
      <c r="L253" s="34"/>
      <c r="M253" s="165" t="s">
        <v>1</v>
      </c>
      <c r="N253" s="166" t="s">
        <v>41</v>
      </c>
      <c r="O253" s="62"/>
      <c r="P253" s="167">
        <f>O253*H253</f>
        <v>0</v>
      </c>
      <c r="Q253" s="167">
        <v>0</v>
      </c>
      <c r="R253" s="167">
        <f>Q253*H253</f>
        <v>0</v>
      </c>
      <c r="S253" s="167">
        <v>0</v>
      </c>
      <c r="T253" s="16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259</v>
      </c>
      <c r="AT253" s="169" t="s">
        <v>176</v>
      </c>
      <c r="AU253" s="169" t="s">
        <v>88</v>
      </c>
      <c r="AY253" s="18" t="s">
        <v>173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88</v>
      </c>
      <c r="BK253" s="170">
        <f>ROUND(I253*H253,2)</f>
        <v>0</v>
      </c>
      <c r="BL253" s="18" t="s">
        <v>259</v>
      </c>
      <c r="BM253" s="169" t="s">
        <v>371</v>
      </c>
    </row>
    <row r="254" spans="1:65" s="12" customFormat="1" ht="22.9" customHeight="1">
      <c r="B254" s="143"/>
      <c r="D254" s="144" t="s">
        <v>74</v>
      </c>
      <c r="E254" s="154" t="s">
        <v>372</v>
      </c>
      <c r="F254" s="154" t="s">
        <v>373</v>
      </c>
      <c r="I254" s="146"/>
      <c r="J254" s="155">
        <f>BK254</f>
        <v>0</v>
      </c>
      <c r="L254" s="143"/>
      <c r="M254" s="148"/>
      <c r="N254" s="149"/>
      <c r="O254" s="149"/>
      <c r="P254" s="150">
        <f>SUM(P255:P261)</f>
        <v>0</v>
      </c>
      <c r="Q254" s="149"/>
      <c r="R254" s="150">
        <f>SUM(R255:R261)</f>
        <v>1.3875000000000001E-4</v>
      </c>
      <c r="S254" s="149"/>
      <c r="T254" s="151">
        <f>SUM(T255:T261)</f>
        <v>0</v>
      </c>
      <c r="AR254" s="144" t="s">
        <v>88</v>
      </c>
      <c r="AT254" s="152" t="s">
        <v>74</v>
      </c>
      <c r="AU254" s="152" t="s">
        <v>82</v>
      </c>
      <c r="AY254" s="144" t="s">
        <v>173</v>
      </c>
      <c r="BK254" s="153">
        <f>SUM(BK255:BK261)</f>
        <v>0</v>
      </c>
    </row>
    <row r="255" spans="1:65" s="2" customFormat="1" ht="37.9" customHeight="1">
      <c r="A255" s="33"/>
      <c r="B255" s="156"/>
      <c r="C255" s="157" t="s">
        <v>374</v>
      </c>
      <c r="D255" s="157" t="s">
        <v>176</v>
      </c>
      <c r="E255" s="158" t="s">
        <v>375</v>
      </c>
      <c r="F255" s="159" t="s">
        <v>376</v>
      </c>
      <c r="G255" s="160" t="s">
        <v>196</v>
      </c>
      <c r="H255" s="161">
        <v>4.625</v>
      </c>
      <c r="I255" s="162"/>
      <c r="J255" s="163">
        <f>ROUND(I255*H255,2)</f>
        <v>0</v>
      </c>
      <c r="K255" s="164"/>
      <c r="L255" s="34"/>
      <c r="M255" s="165" t="s">
        <v>1</v>
      </c>
      <c r="N255" s="166" t="s">
        <v>41</v>
      </c>
      <c r="O255" s="62"/>
      <c r="P255" s="167">
        <f>O255*H255</f>
        <v>0</v>
      </c>
      <c r="Q255" s="167">
        <v>3.0000000000000001E-5</v>
      </c>
      <c r="R255" s="167">
        <f>Q255*H255</f>
        <v>1.3875000000000001E-4</v>
      </c>
      <c r="S255" s="167">
        <v>0</v>
      </c>
      <c r="T255" s="16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259</v>
      </c>
      <c r="AT255" s="169" t="s">
        <v>176</v>
      </c>
      <c r="AU255" s="169" t="s">
        <v>88</v>
      </c>
      <c r="AY255" s="18" t="s">
        <v>173</v>
      </c>
      <c r="BE255" s="170">
        <f>IF(N255="základná",J255,0)</f>
        <v>0</v>
      </c>
      <c r="BF255" s="170">
        <f>IF(N255="znížená",J255,0)</f>
        <v>0</v>
      </c>
      <c r="BG255" s="170">
        <f>IF(N255="zákl. prenesená",J255,0)</f>
        <v>0</v>
      </c>
      <c r="BH255" s="170">
        <f>IF(N255="zníž. prenesená",J255,0)</f>
        <v>0</v>
      </c>
      <c r="BI255" s="170">
        <f>IF(N255="nulová",J255,0)</f>
        <v>0</v>
      </c>
      <c r="BJ255" s="18" t="s">
        <v>88</v>
      </c>
      <c r="BK255" s="170">
        <f>ROUND(I255*H255,2)</f>
        <v>0</v>
      </c>
      <c r="BL255" s="18" t="s">
        <v>259</v>
      </c>
      <c r="BM255" s="169" t="s">
        <v>377</v>
      </c>
    </row>
    <row r="256" spans="1:65" s="13" customFormat="1" ht="11.25">
      <c r="B256" s="171"/>
      <c r="D256" s="172" t="s">
        <v>182</v>
      </c>
      <c r="E256" s="173" t="s">
        <v>1</v>
      </c>
      <c r="F256" s="174" t="s">
        <v>217</v>
      </c>
      <c r="H256" s="173" t="s">
        <v>1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3" t="s">
        <v>182</v>
      </c>
      <c r="AU256" s="173" t="s">
        <v>88</v>
      </c>
      <c r="AV256" s="13" t="s">
        <v>82</v>
      </c>
      <c r="AW256" s="13" t="s">
        <v>31</v>
      </c>
      <c r="AX256" s="13" t="s">
        <v>75</v>
      </c>
      <c r="AY256" s="173" t="s">
        <v>173</v>
      </c>
    </row>
    <row r="257" spans="1:65" s="14" customFormat="1" ht="11.25">
      <c r="B257" s="179"/>
      <c r="D257" s="172" t="s">
        <v>182</v>
      </c>
      <c r="E257" s="180" t="s">
        <v>1</v>
      </c>
      <c r="F257" s="181" t="s">
        <v>378</v>
      </c>
      <c r="H257" s="182">
        <v>1.2050000000000001</v>
      </c>
      <c r="I257" s="18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0" t="s">
        <v>182</v>
      </c>
      <c r="AU257" s="180" t="s">
        <v>88</v>
      </c>
      <c r="AV257" s="14" t="s">
        <v>88</v>
      </c>
      <c r="AW257" s="14" t="s">
        <v>31</v>
      </c>
      <c r="AX257" s="14" t="s">
        <v>75</v>
      </c>
      <c r="AY257" s="180" t="s">
        <v>173</v>
      </c>
    </row>
    <row r="258" spans="1:65" s="14" customFormat="1" ht="11.25">
      <c r="B258" s="179"/>
      <c r="D258" s="172" t="s">
        <v>182</v>
      </c>
      <c r="E258" s="180" t="s">
        <v>1</v>
      </c>
      <c r="F258" s="181" t="s">
        <v>379</v>
      </c>
      <c r="H258" s="182">
        <v>1.6870000000000001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182</v>
      </c>
      <c r="AU258" s="180" t="s">
        <v>88</v>
      </c>
      <c r="AV258" s="14" t="s">
        <v>88</v>
      </c>
      <c r="AW258" s="14" t="s">
        <v>31</v>
      </c>
      <c r="AX258" s="14" t="s">
        <v>75</v>
      </c>
      <c r="AY258" s="180" t="s">
        <v>173</v>
      </c>
    </row>
    <row r="259" spans="1:65" s="14" customFormat="1" ht="11.25">
      <c r="B259" s="179"/>
      <c r="D259" s="172" t="s">
        <v>182</v>
      </c>
      <c r="E259" s="180" t="s">
        <v>1</v>
      </c>
      <c r="F259" s="181" t="s">
        <v>380</v>
      </c>
      <c r="H259" s="182">
        <v>1.7330000000000001</v>
      </c>
      <c r="I259" s="183"/>
      <c r="L259" s="179"/>
      <c r="M259" s="184"/>
      <c r="N259" s="185"/>
      <c r="O259" s="185"/>
      <c r="P259" s="185"/>
      <c r="Q259" s="185"/>
      <c r="R259" s="185"/>
      <c r="S259" s="185"/>
      <c r="T259" s="186"/>
      <c r="AT259" s="180" t="s">
        <v>182</v>
      </c>
      <c r="AU259" s="180" t="s">
        <v>88</v>
      </c>
      <c r="AV259" s="14" t="s">
        <v>88</v>
      </c>
      <c r="AW259" s="14" t="s">
        <v>31</v>
      </c>
      <c r="AX259" s="14" t="s">
        <v>75</v>
      </c>
      <c r="AY259" s="180" t="s">
        <v>173</v>
      </c>
    </row>
    <row r="260" spans="1:65" s="15" customFormat="1" ht="11.25">
      <c r="B260" s="187"/>
      <c r="D260" s="172" t="s">
        <v>182</v>
      </c>
      <c r="E260" s="188" t="s">
        <v>1</v>
      </c>
      <c r="F260" s="189" t="s">
        <v>185</v>
      </c>
      <c r="H260" s="190">
        <v>4.625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182</v>
      </c>
      <c r="AU260" s="188" t="s">
        <v>88</v>
      </c>
      <c r="AV260" s="15" t="s">
        <v>180</v>
      </c>
      <c r="AW260" s="15" t="s">
        <v>31</v>
      </c>
      <c r="AX260" s="15" t="s">
        <v>82</v>
      </c>
      <c r="AY260" s="188" t="s">
        <v>173</v>
      </c>
    </row>
    <row r="261" spans="1:65" s="2" customFormat="1" ht="24.2" customHeight="1">
      <c r="A261" s="33"/>
      <c r="B261" s="156"/>
      <c r="C261" s="157" t="s">
        <v>381</v>
      </c>
      <c r="D261" s="157" t="s">
        <v>176</v>
      </c>
      <c r="E261" s="158" t="s">
        <v>382</v>
      </c>
      <c r="F261" s="159" t="s">
        <v>383</v>
      </c>
      <c r="G261" s="160" t="s">
        <v>339</v>
      </c>
      <c r="H261" s="214"/>
      <c r="I261" s="162"/>
      <c r="J261" s="163">
        <f>ROUND(I261*H261,2)</f>
        <v>0</v>
      </c>
      <c r="K261" s="164"/>
      <c r="L261" s="34"/>
      <c r="M261" s="165" t="s">
        <v>1</v>
      </c>
      <c r="N261" s="166" t="s">
        <v>41</v>
      </c>
      <c r="O261" s="62"/>
      <c r="P261" s="167">
        <f>O261*H261</f>
        <v>0</v>
      </c>
      <c r="Q261" s="167">
        <v>0</v>
      </c>
      <c r="R261" s="167">
        <f>Q261*H261</f>
        <v>0</v>
      </c>
      <c r="S261" s="167">
        <v>0</v>
      </c>
      <c r="T261" s="16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259</v>
      </c>
      <c r="AT261" s="169" t="s">
        <v>176</v>
      </c>
      <c r="AU261" s="169" t="s">
        <v>88</v>
      </c>
      <c r="AY261" s="18" t="s">
        <v>173</v>
      </c>
      <c r="BE261" s="170">
        <f>IF(N261="základná",J261,0)</f>
        <v>0</v>
      </c>
      <c r="BF261" s="170">
        <f>IF(N261="znížená",J261,0)</f>
        <v>0</v>
      </c>
      <c r="BG261" s="170">
        <f>IF(N261="zákl. prenesená",J261,0)</f>
        <v>0</v>
      </c>
      <c r="BH261" s="170">
        <f>IF(N261="zníž. prenesená",J261,0)</f>
        <v>0</v>
      </c>
      <c r="BI261" s="170">
        <f>IF(N261="nulová",J261,0)</f>
        <v>0</v>
      </c>
      <c r="BJ261" s="18" t="s">
        <v>88</v>
      </c>
      <c r="BK261" s="170">
        <f>ROUND(I261*H261,2)</f>
        <v>0</v>
      </c>
      <c r="BL261" s="18" t="s">
        <v>259</v>
      </c>
      <c r="BM261" s="169" t="s">
        <v>384</v>
      </c>
    </row>
    <row r="262" spans="1:65" s="12" customFormat="1" ht="22.9" customHeight="1">
      <c r="B262" s="143"/>
      <c r="D262" s="144" t="s">
        <v>74</v>
      </c>
      <c r="E262" s="154" t="s">
        <v>385</v>
      </c>
      <c r="F262" s="154" t="s">
        <v>386</v>
      </c>
      <c r="I262" s="146"/>
      <c r="J262" s="155">
        <f>BK262</f>
        <v>0</v>
      </c>
      <c r="L262" s="143"/>
      <c r="M262" s="148"/>
      <c r="N262" s="149"/>
      <c r="O262" s="149"/>
      <c r="P262" s="150">
        <f>SUM(P263:P304)</f>
        <v>0</v>
      </c>
      <c r="Q262" s="149"/>
      <c r="R262" s="150">
        <f>SUM(R263:R304)</f>
        <v>0.33706751999999995</v>
      </c>
      <c r="S262" s="149"/>
      <c r="T262" s="151">
        <f>SUM(T263:T304)</f>
        <v>7.2239999999999999E-2</v>
      </c>
      <c r="AR262" s="144" t="s">
        <v>88</v>
      </c>
      <c r="AT262" s="152" t="s">
        <v>74</v>
      </c>
      <c r="AU262" s="152" t="s">
        <v>82</v>
      </c>
      <c r="AY262" s="144" t="s">
        <v>173</v>
      </c>
      <c r="BK262" s="153">
        <f>SUM(BK263:BK304)</f>
        <v>0</v>
      </c>
    </row>
    <row r="263" spans="1:65" s="2" customFormat="1" ht="16.5" customHeight="1">
      <c r="A263" s="33"/>
      <c r="B263" s="156"/>
      <c r="C263" s="157" t="s">
        <v>387</v>
      </c>
      <c r="D263" s="157" t="s">
        <v>176</v>
      </c>
      <c r="E263" s="158" t="s">
        <v>388</v>
      </c>
      <c r="F263" s="159" t="s">
        <v>389</v>
      </c>
      <c r="G263" s="160" t="s">
        <v>232</v>
      </c>
      <c r="H263" s="161">
        <v>34.950000000000003</v>
      </c>
      <c r="I263" s="162"/>
      <c r="J263" s="163">
        <f>ROUND(I263*H263,2)</f>
        <v>0</v>
      </c>
      <c r="K263" s="164"/>
      <c r="L263" s="34"/>
      <c r="M263" s="165" t="s">
        <v>1</v>
      </c>
      <c r="N263" s="166" t="s">
        <v>41</v>
      </c>
      <c r="O263" s="62"/>
      <c r="P263" s="167">
        <f>O263*H263</f>
        <v>0</v>
      </c>
      <c r="Q263" s="167">
        <v>4.0000000000000003E-5</v>
      </c>
      <c r="R263" s="167">
        <f>Q263*H263</f>
        <v>1.3980000000000002E-3</v>
      </c>
      <c r="S263" s="167">
        <v>0</v>
      </c>
      <c r="T263" s="168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259</v>
      </c>
      <c r="AT263" s="169" t="s">
        <v>176</v>
      </c>
      <c r="AU263" s="169" t="s">
        <v>88</v>
      </c>
      <c r="AY263" s="18" t="s">
        <v>173</v>
      </c>
      <c r="BE263" s="170">
        <f>IF(N263="základná",J263,0)</f>
        <v>0</v>
      </c>
      <c r="BF263" s="170">
        <f>IF(N263="znížená",J263,0)</f>
        <v>0</v>
      </c>
      <c r="BG263" s="170">
        <f>IF(N263="zákl. prenesená",J263,0)</f>
        <v>0</v>
      </c>
      <c r="BH263" s="170">
        <f>IF(N263="zníž. prenesená",J263,0)</f>
        <v>0</v>
      </c>
      <c r="BI263" s="170">
        <f>IF(N263="nulová",J263,0)</f>
        <v>0</v>
      </c>
      <c r="BJ263" s="18" t="s">
        <v>88</v>
      </c>
      <c r="BK263" s="170">
        <f>ROUND(I263*H263,2)</f>
        <v>0</v>
      </c>
      <c r="BL263" s="18" t="s">
        <v>259</v>
      </c>
      <c r="BM263" s="169" t="s">
        <v>390</v>
      </c>
    </row>
    <row r="264" spans="1:65" s="14" customFormat="1" ht="11.25">
      <c r="B264" s="179"/>
      <c r="D264" s="172" t="s">
        <v>182</v>
      </c>
      <c r="E264" s="180" t="s">
        <v>1</v>
      </c>
      <c r="F264" s="181" t="s">
        <v>391</v>
      </c>
      <c r="H264" s="182">
        <v>34.950000000000003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182</v>
      </c>
      <c r="AU264" s="180" t="s">
        <v>88</v>
      </c>
      <c r="AV264" s="14" t="s">
        <v>88</v>
      </c>
      <c r="AW264" s="14" t="s">
        <v>31</v>
      </c>
      <c r="AX264" s="14" t="s">
        <v>75</v>
      </c>
      <c r="AY264" s="180" t="s">
        <v>173</v>
      </c>
    </row>
    <row r="265" spans="1:65" s="15" customFormat="1" ht="11.25">
      <c r="B265" s="187"/>
      <c r="D265" s="172" t="s">
        <v>182</v>
      </c>
      <c r="E265" s="188" t="s">
        <v>1</v>
      </c>
      <c r="F265" s="189" t="s">
        <v>185</v>
      </c>
      <c r="H265" s="190">
        <v>34.950000000000003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8" t="s">
        <v>182</v>
      </c>
      <c r="AU265" s="188" t="s">
        <v>88</v>
      </c>
      <c r="AV265" s="15" t="s">
        <v>180</v>
      </c>
      <c r="AW265" s="15" t="s">
        <v>31</v>
      </c>
      <c r="AX265" s="15" t="s">
        <v>82</v>
      </c>
      <c r="AY265" s="188" t="s">
        <v>173</v>
      </c>
    </row>
    <row r="266" spans="1:65" s="2" customFormat="1" ht="24.2" customHeight="1">
      <c r="A266" s="33"/>
      <c r="B266" s="156"/>
      <c r="C266" s="195" t="s">
        <v>392</v>
      </c>
      <c r="D266" s="195" t="s">
        <v>186</v>
      </c>
      <c r="E266" s="196" t="s">
        <v>393</v>
      </c>
      <c r="F266" s="197" t="s">
        <v>394</v>
      </c>
      <c r="G266" s="198" t="s">
        <v>232</v>
      </c>
      <c r="H266" s="199">
        <v>38.445</v>
      </c>
      <c r="I266" s="200"/>
      <c r="J266" s="201">
        <f>ROUND(I266*H266,2)</f>
        <v>0</v>
      </c>
      <c r="K266" s="202"/>
      <c r="L266" s="203"/>
      <c r="M266" s="204" t="s">
        <v>1</v>
      </c>
      <c r="N266" s="205" t="s">
        <v>41</v>
      </c>
      <c r="O266" s="62"/>
      <c r="P266" s="167">
        <f>O266*H266</f>
        <v>0</v>
      </c>
      <c r="Q266" s="167">
        <v>5.1999999999999995E-4</v>
      </c>
      <c r="R266" s="167">
        <f>Q266*H266</f>
        <v>1.9991399999999999E-2</v>
      </c>
      <c r="S266" s="167">
        <v>0</v>
      </c>
      <c r="T266" s="16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314</v>
      </c>
      <c r="AT266" s="169" t="s">
        <v>186</v>
      </c>
      <c r="AU266" s="169" t="s">
        <v>88</v>
      </c>
      <c r="AY266" s="18" t="s">
        <v>173</v>
      </c>
      <c r="BE266" s="170">
        <f>IF(N266="základná",J266,0)</f>
        <v>0</v>
      </c>
      <c r="BF266" s="170">
        <f>IF(N266="znížená",J266,0)</f>
        <v>0</v>
      </c>
      <c r="BG266" s="170">
        <f>IF(N266="zákl. prenesená",J266,0)</f>
        <v>0</v>
      </c>
      <c r="BH266" s="170">
        <f>IF(N266="zníž. prenesená",J266,0)</f>
        <v>0</v>
      </c>
      <c r="BI266" s="170">
        <f>IF(N266="nulová",J266,0)</f>
        <v>0</v>
      </c>
      <c r="BJ266" s="18" t="s">
        <v>88</v>
      </c>
      <c r="BK266" s="170">
        <f>ROUND(I266*H266,2)</f>
        <v>0</v>
      </c>
      <c r="BL266" s="18" t="s">
        <v>259</v>
      </c>
      <c r="BM266" s="169" t="s">
        <v>395</v>
      </c>
    </row>
    <row r="267" spans="1:65" s="14" customFormat="1" ht="11.25">
      <c r="B267" s="179"/>
      <c r="D267" s="172" t="s">
        <v>182</v>
      </c>
      <c r="E267" s="180" t="s">
        <v>1</v>
      </c>
      <c r="F267" s="181" t="s">
        <v>396</v>
      </c>
      <c r="H267" s="182">
        <v>38.445</v>
      </c>
      <c r="I267" s="183"/>
      <c r="L267" s="179"/>
      <c r="M267" s="184"/>
      <c r="N267" s="185"/>
      <c r="O267" s="185"/>
      <c r="P267" s="185"/>
      <c r="Q267" s="185"/>
      <c r="R267" s="185"/>
      <c r="S267" s="185"/>
      <c r="T267" s="186"/>
      <c r="AT267" s="180" t="s">
        <v>182</v>
      </c>
      <c r="AU267" s="180" t="s">
        <v>88</v>
      </c>
      <c r="AV267" s="14" t="s">
        <v>88</v>
      </c>
      <c r="AW267" s="14" t="s">
        <v>31</v>
      </c>
      <c r="AX267" s="14" t="s">
        <v>75</v>
      </c>
      <c r="AY267" s="180" t="s">
        <v>173</v>
      </c>
    </row>
    <row r="268" spans="1:65" s="15" customFormat="1" ht="11.25">
      <c r="B268" s="187"/>
      <c r="D268" s="172" t="s">
        <v>182</v>
      </c>
      <c r="E268" s="188" t="s">
        <v>1</v>
      </c>
      <c r="F268" s="189" t="s">
        <v>185</v>
      </c>
      <c r="H268" s="190">
        <v>38.445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182</v>
      </c>
      <c r="AU268" s="188" t="s">
        <v>88</v>
      </c>
      <c r="AV268" s="15" t="s">
        <v>180</v>
      </c>
      <c r="AW268" s="15" t="s">
        <v>31</v>
      </c>
      <c r="AX268" s="15" t="s">
        <v>82</v>
      </c>
      <c r="AY268" s="188" t="s">
        <v>173</v>
      </c>
    </row>
    <row r="269" spans="1:65" s="2" customFormat="1" ht="16.5" customHeight="1">
      <c r="A269" s="33"/>
      <c r="B269" s="156"/>
      <c r="C269" s="157" t="s">
        <v>397</v>
      </c>
      <c r="D269" s="157" t="s">
        <v>176</v>
      </c>
      <c r="E269" s="158" t="s">
        <v>398</v>
      </c>
      <c r="F269" s="159" t="s">
        <v>399</v>
      </c>
      <c r="G269" s="160" t="s">
        <v>232</v>
      </c>
      <c r="H269" s="161">
        <v>34.950000000000003</v>
      </c>
      <c r="I269" s="162"/>
      <c r="J269" s="163">
        <f>ROUND(I269*H269,2)</f>
        <v>0</v>
      </c>
      <c r="K269" s="164"/>
      <c r="L269" s="34"/>
      <c r="M269" s="165" t="s">
        <v>1</v>
      </c>
      <c r="N269" s="166" t="s">
        <v>41</v>
      </c>
      <c r="O269" s="62"/>
      <c r="P269" s="167">
        <f>O269*H269</f>
        <v>0</v>
      </c>
      <c r="Q269" s="167">
        <v>4.0000000000000003E-5</v>
      </c>
      <c r="R269" s="167">
        <f>Q269*H269</f>
        <v>1.3980000000000002E-3</v>
      </c>
      <c r="S269" s="167">
        <v>0</v>
      </c>
      <c r="T269" s="16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9" t="s">
        <v>259</v>
      </c>
      <c r="AT269" s="169" t="s">
        <v>176</v>
      </c>
      <c r="AU269" s="169" t="s">
        <v>88</v>
      </c>
      <c r="AY269" s="18" t="s">
        <v>173</v>
      </c>
      <c r="BE269" s="170">
        <f>IF(N269="základná",J269,0)</f>
        <v>0</v>
      </c>
      <c r="BF269" s="170">
        <f>IF(N269="znížená",J269,0)</f>
        <v>0</v>
      </c>
      <c r="BG269" s="170">
        <f>IF(N269="zákl. prenesená",J269,0)</f>
        <v>0</v>
      </c>
      <c r="BH269" s="170">
        <f>IF(N269="zníž. prenesená",J269,0)</f>
        <v>0</v>
      </c>
      <c r="BI269" s="170">
        <f>IF(N269="nulová",J269,0)</f>
        <v>0</v>
      </c>
      <c r="BJ269" s="18" t="s">
        <v>88</v>
      </c>
      <c r="BK269" s="170">
        <f>ROUND(I269*H269,2)</f>
        <v>0</v>
      </c>
      <c r="BL269" s="18" t="s">
        <v>259</v>
      </c>
      <c r="BM269" s="169" t="s">
        <v>400</v>
      </c>
    </row>
    <row r="270" spans="1:65" s="13" customFormat="1" ht="11.25">
      <c r="B270" s="171"/>
      <c r="D270" s="172" t="s">
        <v>182</v>
      </c>
      <c r="E270" s="173" t="s">
        <v>1</v>
      </c>
      <c r="F270" s="174" t="s">
        <v>217</v>
      </c>
      <c r="H270" s="173" t="s">
        <v>1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3" t="s">
        <v>182</v>
      </c>
      <c r="AU270" s="173" t="s">
        <v>88</v>
      </c>
      <c r="AV270" s="13" t="s">
        <v>82</v>
      </c>
      <c r="AW270" s="13" t="s">
        <v>31</v>
      </c>
      <c r="AX270" s="13" t="s">
        <v>75</v>
      </c>
      <c r="AY270" s="173" t="s">
        <v>173</v>
      </c>
    </row>
    <row r="271" spans="1:65" s="14" customFormat="1" ht="11.25">
      <c r="B271" s="179"/>
      <c r="D271" s="172" t="s">
        <v>182</v>
      </c>
      <c r="E271" s="180" t="s">
        <v>1</v>
      </c>
      <c r="F271" s="181" t="s">
        <v>401</v>
      </c>
      <c r="H271" s="182">
        <v>15.45</v>
      </c>
      <c r="I271" s="183"/>
      <c r="L271" s="179"/>
      <c r="M271" s="184"/>
      <c r="N271" s="185"/>
      <c r="O271" s="185"/>
      <c r="P271" s="185"/>
      <c r="Q271" s="185"/>
      <c r="R271" s="185"/>
      <c r="S271" s="185"/>
      <c r="T271" s="186"/>
      <c r="AT271" s="180" t="s">
        <v>182</v>
      </c>
      <c r="AU271" s="180" t="s">
        <v>88</v>
      </c>
      <c r="AV271" s="14" t="s">
        <v>88</v>
      </c>
      <c r="AW271" s="14" t="s">
        <v>31</v>
      </c>
      <c r="AX271" s="14" t="s">
        <v>75</v>
      </c>
      <c r="AY271" s="180" t="s">
        <v>173</v>
      </c>
    </row>
    <row r="272" spans="1:65" s="14" customFormat="1" ht="11.25">
      <c r="B272" s="179"/>
      <c r="D272" s="172" t="s">
        <v>182</v>
      </c>
      <c r="E272" s="180" t="s">
        <v>1</v>
      </c>
      <c r="F272" s="181" t="s">
        <v>402</v>
      </c>
      <c r="H272" s="182">
        <v>19.5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182</v>
      </c>
      <c r="AU272" s="180" t="s">
        <v>88</v>
      </c>
      <c r="AV272" s="14" t="s">
        <v>88</v>
      </c>
      <c r="AW272" s="14" t="s">
        <v>31</v>
      </c>
      <c r="AX272" s="14" t="s">
        <v>75</v>
      </c>
      <c r="AY272" s="180" t="s">
        <v>173</v>
      </c>
    </row>
    <row r="273" spans="1:65" s="15" customFormat="1" ht="11.25">
      <c r="B273" s="187"/>
      <c r="D273" s="172" t="s">
        <v>182</v>
      </c>
      <c r="E273" s="188" t="s">
        <v>1</v>
      </c>
      <c r="F273" s="189" t="s">
        <v>185</v>
      </c>
      <c r="H273" s="190">
        <v>34.950000000000003</v>
      </c>
      <c r="I273" s="191"/>
      <c r="L273" s="187"/>
      <c r="M273" s="192"/>
      <c r="N273" s="193"/>
      <c r="O273" s="193"/>
      <c r="P273" s="193"/>
      <c r="Q273" s="193"/>
      <c r="R273" s="193"/>
      <c r="S273" s="193"/>
      <c r="T273" s="194"/>
      <c r="AT273" s="188" t="s">
        <v>182</v>
      </c>
      <c r="AU273" s="188" t="s">
        <v>88</v>
      </c>
      <c r="AV273" s="15" t="s">
        <v>180</v>
      </c>
      <c r="AW273" s="15" t="s">
        <v>31</v>
      </c>
      <c r="AX273" s="15" t="s">
        <v>82</v>
      </c>
      <c r="AY273" s="188" t="s">
        <v>173</v>
      </c>
    </row>
    <row r="274" spans="1:65" s="2" customFormat="1" ht="24.2" customHeight="1">
      <c r="A274" s="33"/>
      <c r="B274" s="156"/>
      <c r="C274" s="157" t="s">
        <v>403</v>
      </c>
      <c r="D274" s="157" t="s">
        <v>176</v>
      </c>
      <c r="E274" s="158" t="s">
        <v>404</v>
      </c>
      <c r="F274" s="159" t="s">
        <v>405</v>
      </c>
      <c r="G274" s="160" t="s">
        <v>196</v>
      </c>
      <c r="H274" s="161">
        <v>72.239999999999995</v>
      </c>
      <c r="I274" s="162"/>
      <c r="J274" s="163">
        <f>ROUND(I274*H274,2)</f>
        <v>0</v>
      </c>
      <c r="K274" s="164"/>
      <c r="L274" s="34"/>
      <c r="M274" s="165" t="s">
        <v>1</v>
      </c>
      <c r="N274" s="166" t="s">
        <v>41</v>
      </c>
      <c r="O274" s="62"/>
      <c r="P274" s="167">
        <f>O274*H274</f>
        <v>0</v>
      </c>
      <c r="Q274" s="167">
        <v>0</v>
      </c>
      <c r="R274" s="167">
        <f>Q274*H274</f>
        <v>0</v>
      </c>
      <c r="S274" s="167">
        <v>1E-3</v>
      </c>
      <c r="T274" s="168">
        <f>S274*H274</f>
        <v>7.2239999999999999E-2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259</v>
      </c>
      <c r="AT274" s="169" t="s">
        <v>176</v>
      </c>
      <c r="AU274" s="169" t="s">
        <v>88</v>
      </c>
      <c r="AY274" s="18" t="s">
        <v>173</v>
      </c>
      <c r="BE274" s="170">
        <f>IF(N274="základná",J274,0)</f>
        <v>0</v>
      </c>
      <c r="BF274" s="170">
        <f>IF(N274="znížená",J274,0)</f>
        <v>0</v>
      </c>
      <c r="BG274" s="170">
        <f>IF(N274="zákl. prenesená",J274,0)</f>
        <v>0</v>
      </c>
      <c r="BH274" s="170">
        <f>IF(N274="zníž. prenesená",J274,0)</f>
        <v>0</v>
      </c>
      <c r="BI274" s="170">
        <f>IF(N274="nulová",J274,0)</f>
        <v>0</v>
      </c>
      <c r="BJ274" s="18" t="s">
        <v>88</v>
      </c>
      <c r="BK274" s="170">
        <f>ROUND(I274*H274,2)</f>
        <v>0</v>
      </c>
      <c r="BL274" s="18" t="s">
        <v>259</v>
      </c>
      <c r="BM274" s="169" t="s">
        <v>406</v>
      </c>
    </row>
    <row r="275" spans="1:65" s="13" customFormat="1" ht="11.25">
      <c r="B275" s="171"/>
      <c r="D275" s="172" t="s">
        <v>182</v>
      </c>
      <c r="E275" s="173" t="s">
        <v>1</v>
      </c>
      <c r="F275" s="174" t="s">
        <v>407</v>
      </c>
      <c r="H275" s="173" t="s">
        <v>1</v>
      </c>
      <c r="I275" s="175"/>
      <c r="L275" s="171"/>
      <c r="M275" s="176"/>
      <c r="N275" s="177"/>
      <c r="O275" s="177"/>
      <c r="P275" s="177"/>
      <c r="Q275" s="177"/>
      <c r="R275" s="177"/>
      <c r="S275" s="177"/>
      <c r="T275" s="178"/>
      <c r="AT275" s="173" t="s">
        <v>182</v>
      </c>
      <c r="AU275" s="173" t="s">
        <v>88</v>
      </c>
      <c r="AV275" s="13" t="s">
        <v>82</v>
      </c>
      <c r="AW275" s="13" t="s">
        <v>31</v>
      </c>
      <c r="AX275" s="13" t="s">
        <v>75</v>
      </c>
      <c r="AY275" s="173" t="s">
        <v>173</v>
      </c>
    </row>
    <row r="276" spans="1:65" s="13" customFormat="1" ht="11.25">
      <c r="B276" s="171"/>
      <c r="D276" s="172" t="s">
        <v>182</v>
      </c>
      <c r="E276" s="173" t="s">
        <v>1</v>
      </c>
      <c r="F276" s="174" t="s">
        <v>217</v>
      </c>
      <c r="H276" s="173" t="s">
        <v>1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3" t="s">
        <v>182</v>
      </c>
      <c r="AU276" s="173" t="s">
        <v>88</v>
      </c>
      <c r="AV276" s="13" t="s">
        <v>82</v>
      </c>
      <c r="AW276" s="13" t="s">
        <v>31</v>
      </c>
      <c r="AX276" s="13" t="s">
        <v>75</v>
      </c>
      <c r="AY276" s="173" t="s">
        <v>173</v>
      </c>
    </row>
    <row r="277" spans="1:65" s="14" customFormat="1" ht="11.25">
      <c r="B277" s="179"/>
      <c r="D277" s="172" t="s">
        <v>182</v>
      </c>
      <c r="E277" s="180" t="s">
        <v>1</v>
      </c>
      <c r="F277" s="181" t="s">
        <v>354</v>
      </c>
      <c r="H277" s="182">
        <v>36.119999999999997</v>
      </c>
      <c r="I277" s="183"/>
      <c r="L277" s="179"/>
      <c r="M277" s="184"/>
      <c r="N277" s="185"/>
      <c r="O277" s="185"/>
      <c r="P277" s="185"/>
      <c r="Q277" s="185"/>
      <c r="R277" s="185"/>
      <c r="S277" s="185"/>
      <c r="T277" s="186"/>
      <c r="AT277" s="180" t="s">
        <v>182</v>
      </c>
      <c r="AU277" s="180" t="s">
        <v>88</v>
      </c>
      <c r="AV277" s="14" t="s">
        <v>88</v>
      </c>
      <c r="AW277" s="14" t="s">
        <v>31</v>
      </c>
      <c r="AX277" s="14" t="s">
        <v>75</v>
      </c>
      <c r="AY277" s="180" t="s">
        <v>173</v>
      </c>
    </row>
    <row r="278" spans="1:65" s="16" customFormat="1" ht="11.25">
      <c r="B278" s="206"/>
      <c r="D278" s="172" t="s">
        <v>182</v>
      </c>
      <c r="E278" s="207" t="s">
        <v>1</v>
      </c>
      <c r="F278" s="208" t="s">
        <v>298</v>
      </c>
      <c r="H278" s="209">
        <v>36.119999999999997</v>
      </c>
      <c r="I278" s="210"/>
      <c r="L278" s="206"/>
      <c r="M278" s="211"/>
      <c r="N278" s="212"/>
      <c r="O278" s="212"/>
      <c r="P278" s="212"/>
      <c r="Q278" s="212"/>
      <c r="R278" s="212"/>
      <c r="S278" s="212"/>
      <c r="T278" s="213"/>
      <c r="AT278" s="207" t="s">
        <v>182</v>
      </c>
      <c r="AU278" s="207" t="s">
        <v>88</v>
      </c>
      <c r="AV278" s="16" t="s">
        <v>174</v>
      </c>
      <c r="AW278" s="16" t="s">
        <v>31</v>
      </c>
      <c r="AX278" s="16" t="s">
        <v>75</v>
      </c>
      <c r="AY278" s="207" t="s">
        <v>173</v>
      </c>
    </row>
    <row r="279" spans="1:65" s="13" customFormat="1" ht="11.25">
      <c r="B279" s="171"/>
      <c r="D279" s="172" t="s">
        <v>182</v>
      </c>
      <c r="E279" s="173" t="s">
        <v>1</v>
      </c>
      <c r="F279" s="174" t="s">
        <v>408</v>
      </c>
      <c r="H279" s="173" t="s">
        <v>1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3" t="s">
        <v>182</v>
      </c>
      <c r="AU279" s="173" t="s">
        <v>88</v>
      </c>
      <c r="AV279" s="13" t="s">
        <v>82</v>
      </c>
      <c r="AW279" s="13" t="s">
        <v>31</v>
      </c>
      <c r="AX279" s="13" t="s">
        <v>75</v>
      </c>
      <c r="AY279" s="173" t="s">
        <v>173</v>
      </c>
    </row>
    <row r="280" spans="1:65" s="13" customFormat="1" ht="11.25">
      <c r="B280" s="171"/>
      <c r="D280" s="172" t="s">
        <v>182</v>
      </c>
      <c r="E280" s="173" t="s">
        <v>1</v>
      </c>
      <c r="F280" s="174" t="s">
        <v>217</v>
      </c>
      <c r="H280" s="173" t="s">
        <v>1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3" t="s">
        <v>182</v>
      </c>
      <c r="AU280" s="173" t="s">
        <v>88</v>
      </c>
      <c r="AV280" s="13" t="s">
        <v>82</v>
      </c>
      <c r="AW280" s="13" t="s">
        <v>31</v>
      </c>
      <c r="AX280" s="13" t="s">
        <v>75</v>
      </c>
      <c r="AY280" s="173" t="s">
        <v>173</v>
      </c>
    </row>
    <row r="281" spans="1:65" s="14" customFormat="1" ht="11.25">
      <c r="B281" s="179"/>
      <c r="D281" s="172" t="s">
        <v>182</v>
      </c>
      <c r="E281" s="180" t="s">
        <v>1</v>
      </c>
      <c r="F281" s="181" t="s">
        <v>354</v>
      </c>
      <c r="H281" s="182">
        <v>36.119999999999997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182</v>
      </c>
      <c r="AU281" s="180" t="s">
        <v>88</v>
      </c>
      <c r="AV281" s="14" t="s">
        <v>88</v>
      </c>
      <c r="AW281" s="14" t="s">
        <v>31</v>
      </c>
      <c r="AX281" s="14" t="s">
        <v>75</v>
      </c>
      <c r="AY281" s="180" t="s">
        <v>173</v>
      </c>
    </row>
    <row r="282" spans="1:65" s="16" customFormat="1" ht="11.25">
      <c r="B282" s="206"/>
      <c r="D282" s="172" t="s">
        <v>182</v>
      </c>
      <c r="E282" s="207" t="s">
        <v>1</v>
      </c>
      <c r="F282" s="208" t="s">
        <v>298</v>
      </c>
      <c r="H282" s="209">
        <v>36.119999999999997</v>
      </c>
      <c r="I282" s="210"/>
      <c r="L282" s="206"/>
      <c r="M282" s="211"/>
      <c r="N282" s="212"/>
      <c r="O282" s="212"/>
      <c r="P282" s="212"/>
      <c r="Q282" s="212"/>
      <c r="R282" s="212"/>
      <c r="S282" s="212"/>
      <c r="T282" s="213"/>
      <c r="AT282" s="207" t="s">
        <v>182</v>
      </c>
      <c r="AU282" s="207" t="s">
        <v>88</v>
      </c>
      <c r="AV282" s="16" t="s">
        <v>174</v>
      </c>
      <c r="AW282" s="16" t="s">
        <v>31</v>
      </c>
      <c r="AX282" s="16" t="s">
        <v>75</v>
      </c>
      <c r="AY282" s="207" t="s">
        <v>173</v>
      </c>
    </row>
    <row r="283" spans="1:65" s="15" customFormat="1" ht="11.25">
      <c r="B283" s="187"/>
      <c r="D283" s="172" t="s">
        <v>182</v>
      </c>
      <c r="E283" s="188" t="s">
        <v>1</v>
      </c>
      <c r="F283" s="189" t="s">
        <v>185</v>
      </c>
      <c r="H283" s="190">
        <v>72.239999999999995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182</v>
      </c>
      <c r="AU283" s="188" t="s">
        <v>88</v>
      </c>
      <c r="AV283" s="15" t="s">
        <v>180</v>
      </c>
      <c r="AW283" s="15" t="s">
        <v>31</v>
      </c>
      <c r="AX283" s="15" t="s">
        <v>82</v>
      </c>
      <c r="AY283" s="188" t="s">
        <v>173</v>
      </c>
    </row>
    <row r="284" spans="1:65" s="2" customFormat="1" ht="24.2" customHeight="1">
      <c r="A284" s="33"/>
      <c r="B284" s="156"/>
      <c r="C284" s="157" t="s">
        <v>409</v>
      </c>
      <c r="D284" s="157" t="s">
        <v>176</v>
      </c>
      <c r="E284" s="158" t="s">
        <v>410</v>
      </c>
      <c r="F284" s="159" t="s">
        <v>411</v>
      </c>
      <c r="G284" s="160" t="s">
        <v>196</v>
      </c>
      <c r="H284" s="161">
        <v>36.119999999999997</v>
      </c>
      <c r="I284" s="162"/>
      <c r="J284" s="163">
        <f>ROUND(I284*H284,2)</f>
        <v>0</v>
      </c>
      <c r="K284" s="164"/>
      <c r="L284" s="34"/>
      <c r="M284" s="165" t="s">
        <v>1</v>
      </c>
      <c r="N284" s="166" t="s">
        <v>41</v>
      </c>
      <c r="O284" s="62"/>
      <c r="P284" s="167">
        <f>O284*H284</f>
        <v>0</v>
      </c>
      <c r="Q284" s="167">
        <v>5.0000000000000001E-4</v>
      </c>
      <c r="R284" s="167">
        <f>Q284*H284</f>
        <v>1.806E-2</v>
      </c>
      <c r="S284" s="167">
        <v>0</v>
      </c>
      <c r="T284" s="168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259</v>
      </c>
      <c r="AT284" s="169" t="s">
        <v>176</v>
      </c>
      <c r="AU284" s="169" t="s">
        <v>88</v>
      </c>
      <c r="AY284" s="18" t="s">
        <v>173</v>
      </c>
      <c r="BE284" s="170">
        <f>IF(N284="základná",J284,0)</f>
        <v>0</v>
      </c>
      <c r="BF284" s="170">
        <f>IF(N284="znížená",J284,0)</f>
        <v>0</v>
      </c>
      <c r="BG284" s="170">
        <f>IF(N284="zákl. prenesená",J284,0)</f>
        <v>0</v>
      </c>
      <c r="BH284" s="170">
        <f>IF(N284="zníž. prenesená",J284,0)</f>
        <v>0</v>
      </c>
      <c r="BI284" s="170">
        <f>IF(N284="nulová",J284,0)</f>
        <v>0</v>
      </c>
      <c r="BJ284" s="18" t="s">
        <v>88</v>
      </c>
      <c r="BK284" s="170">
        <f>ROUND(I284*H284,2)</f>
        <v>0</v>
      </c>
      <c r="BL284" s="18" t="s">
        <v>259</v>
      </c>
      <c r="BM284" s="169" t="s">
        <v>412</v>
      </c>
    </row>
    <row r="285" spans="1:65" s="13" customFormat="1" ht="11.25">
      <c r="B285" s="171"/>
      <c r="D285" s="172" t="s">
        <v>182</v>
      </c>
      <c r="E285" s="173" t="s">
        <v>1</v>
      </c>
      <c r="F285" s="174" t="s">
        <v>217</v>
      </c>
      <c r="H285" s="173" t="s">
        <v>1</v>
      </c>
      <c r="I285" s="175"/>
      <c r="L285" s="171"/>
      <c r="M285" s="176"/>
      <c r="N285" s="177"/>
      <c r="O285" s="177"/>
      <c r="P285" s="177"/>
      <c r="Q285" s="177"/>
      <c r="R285" s="177"/>
      <c r="S285" s="177"/>
      <c r="T285" s="178"/>
      <c r="AT285" s="173" t="s">
        <v>182</v>
      </c>
      <c r="AU285" s="173" t="s">
        <v>88</v>
      </c>
      <c r="AV285" s="13" t="s">
        <v>82</v>
      </c>
      <c r="AW285" s="13" t="s">
        <v>31</v>
      </c>
      <c r="AX285" s="13" t="s">
        <v>75</v>
      </c>
      <c r="AY285" s="173" t="s">
        <v>173</v>
      </c>
    </row>
    <row r="286" spans="1:65" s="14" customFormat="1" ht="11.25">
      <c r="B286" s="179"/>
      <c r="D286" s="172" t="s">
        <v>182</v>
      </c>
      <c r="E286" s="180" t="s">
        <v>1</v>
      </c>
      <c r="F286" s="181" t="s">
        <v>354</v>
      </c>
      <c r="H286" s="182">
        <v>36.119999999999997</v>
      </c>
      <c r="I286" s="183"/>
      <c r="L286" s="179"/>
      <c r="M286" s="184"/>
      <c r="N286" s="185"/>
      <c r="O286" s="185"/>
      <c r="P286" s="185"/>
      <c r="Q286" s="185"/>
      <c r="R286" s="185"/>
      <c r="S286" s="185"/>
      <c r="T286" s="186"/>
      <c r="AT286" s="180" t="s">
        <v>182</v>
      </c>
      <c r="AU286" s="180" t="s">
        <v>88</v>
      </c>
      <c r="AV286" s="14" t="s">
        <v>88</v>
      </c>
      <c r="AW286" s="14" t="s">
        <v>31</v>
      </c>
      <c r="AX286" s="14" t="s">
        <v>75</v>
      </c>
      <c r="AY286" s="180" t="s">
        <v>173</v>
      </c>
    </row>
    <row r="287" spans="1:65" s="15" customFormat="1" ht="11.25">
      <c r="B287" s="187"/>
      <c r="D287" s="172" t="s">
        <v>182</v>
      </c>
      <c r="E287" s="188" t="s">
        <v>1</v>
      </c>
      <c r="F287" s="189" t="s">
        <v>185</v>
      </c>
      <c r="H287" s="190">
        <v>36.119999999999997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4"/>
      <c r="AT287" s="188" t="s">
        <v>182</v>
      </c>
      <c r="AU287" s="188" t="s">
        <v>88</v>
      </c>
      <c r="AV287" s="15" t="s">
        <v>180</v>
      </c>
      <c r="AW287" s="15" t="s">
        <v>31</v>
      </c>
      <c r="AX287" s="15" t="s">
        <v>82</v>
      </c>
      <c r="AY287" s="188" t="s">
        <v>173</v>
      </c>
    </row>
    <row r="288" spans="1:65" s="2" customFormat="1" ht="33" customHeight="1">
      <c r="A288" s="33"/>
      <c r="B288" s="156"/>
      <c r="C288" s="195" t="s">
        <v>413</v>
      </c>
      <c r="D288" s="195" t="s">
        <v>186</v>
      </c>
      <c r="E288" s="196" t="s">
        <v>414</v>
      </c>
      <c r="F288" s="197" t="s">
        <v>415</v>
      </c>
      <c r="G288" s="198" t="s">
        <v>196</v>
      </c>
      <c r="H288" s="199">
        <v>41.537999999999997</v>
      </c>
      <c r="I288" s="200"/>
      <c r="J288" s="201">
        <f>ROUND(I288*H288,2)</f>
        <v>0</v>
      </c>
      <c r="K288" s="202"/>
      <c r="L288" s="203"/>
      <c r="M288" s="204" t="s">
        <v>1</v>
      </c>
      <c r="N288" s="205" t="s">
        <v>41</v>
      </c>
      <c r="O288" s="62"/>
      <c r="P288" s="167">
        <f>O288*H288</f>
        <v>0</v>
      </c>
      <c r="Q288" s="167">
        <v>5.4000000000000001E-4</v>
      </c>
      <c r="R288" s="167">
        <f>Q288*H288</f>
        <v>2.2430519999999999E-2</v>
      </c>
      <c r="S288" s="167">
        <v>0</v>
      </c>
      <c r="T288" s="16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314</v>
      </c>
      <c r="AT288" s="169" t="s">
        <v>186</v>
      </c>
      <c r="AU288" s="169" t="s">
        <v>88</v>
      </c>
      <c r="AY288" s="18" t="s">
        <v>173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8" t="s">
        <v>88</v>
      </c>
      <c r="BK288" s="170">
        <f>ROUND(I288*H288,2)</f>
        <v>0</v>
      </c>
      <c r="BL288" s="18" t="s">
        <v>259</v>
      </c>
      <c r="BM288" s="169" t="s">
        <v>416</v>
      </c>
    </row>
    <row r="289" spans="1:65" s="14" customFormat="1" ht="11.25">
      <c r="B289" s="179"/>
      <c r="D289" s="172" t="s">
        <v>182</v>
      </c>
      <c r="E289" s="180" t="s">
        <v>1</v>
      </c>
      <c r="F289" s="181" t="s">
        <v>417</v>
      </c>
      <c r="H289" s="182">
        <v>41.537999999999997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0" t="s">
        <v>182</v>
      </c>
      <c r="AU289" s="180" t="s">
        <v>88</v>
      </c>
      <c r="AV289" s="14" t="s">
        <v>88</v>
      </c>
      <c r="AW289" s="14" t="s">
        <v>31</v>
      </c>
      <c r="AX289" s="14" t="s">
        <v>75</v>
      </c>
      <c r="AY289" s="180" t="s">
        <v>173</v>
      </c>
    </row>
    <row r="290" spans="1:65" s="15" customFormat="1" ht="11.25">
      <c r="B290" s="187"/>
      <c r="D290" s="172" t="s">
        <v>182</v>
      </c>
      <c r="E290" s="188" t="s">
        <v>1</v>
      </c>
      <c r="F290" s="189" t="s">
        <v>185</v>
      </c>
      <c r="H290" s="190">
        <v>41.537999999999997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8" t="s">
        <v>182</v>
      </c>
      <c r="AU290" s="188" t="s">
        <v>88</v>
      </c>
      <c r="AV290" s="15" t="s">
        <v>180</v>
      </c>
      <c r="AW290" s="15" t="s">
        <v>31</v>
      </c>
      <c r="AX290" s="15" t="s">
        <v>82</v>
      </c>
      <c r="AY290" s="188" t="s">
        <v>173</v>
      </c>
    </row>
    <row r="291" spans="1:65" s="2" customFormat="1" ht="21.75" customHeight="1">
      <c r="A291" s="33"/>
      <c r="B291" s="156"/>
      <c r="C291" s="157" t="s">
        <v>418</v>
      </c>
      <c r="D291" s="157" t="s">
        <v>176</v>
      </c>
      <c r="E291" s="158" t="s">
        <v>419</v>
      </c>
      <c r="F291" s="159" t="s">
        <v>420</v>
      </c>
      <c r="G291" s="160" t="s">
        <v>196</v>
      </c>
      <c r="H291" s="161">
        <v>72.239999999999995</v>
      </c>
      <c r="I291" s="162"/>
      <c r="J291" s="163">
        <f>ROUND(I291*H291,2)</f>
        <v>0</v>
      </c>
      <c r="K291" s="164"/>
      <c r="L291" s="34"/>
      <c r="M291" s="165" t="s">
        <v>1</v>
      </c>
      <c r="N291" s="166" t="s">
        <v>41</v>
      </c>
      <c r="O291" s="62"/>
      <c r="P291" s="167">
        <f>O291*H291</f>
        <v>0</v>
      </c>
      <c r="Q291" s="167">
        <v>0</v>
      </c>
      <c r="R291" s="167">
        <f>Q291*H291</f>
        <v>0</v>
      </c>
      <c r="S291" s="167">
        <v>0</v>
      </c>
      <c r="T291" s="16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259</v>
      </c>
      <c r="AT291" s="169" t="s">
        <v>176</v>
      </c>
      <c r="AU291" s="169" t="s">
        <v>88</v>
      </c>
      <c r="AY291" s="18" t="s">
        <v>173</v>
      </c>
      <c r="BE291" s="170">
        <f>IF(N291="základná",J291,0)</f>
        <v>0</v>
      </c>
      <c r="BF291" s="170">
        <f>IF(N291="znížená",J291,0)</f>
        <v>0</v>
      </c>
      <c r="BG291" s="170">
        <f>IF(N291="zákl. prenesená",J291,0)</f>
        <v>0</v>
      </c>
      <c r="BH291" s="170">
        <f>IF(N291="zníž. prenesená",J291,0)</f>
        <v>0</v>
      </c>
      <c r="BI291" s="170">
        <f>IF(N291="nulová",J291,0)</f>
        <v>0</v>
      </c>
      <c r="BJ291" s="18" t="s">
        <v>88</v>
      </c>
      <c r="BK291" s="170">
        <f>ROUND(I291*H291,2)</f>
        <v>0</v>
      </c>
      <c r="BL291" s="18" t="s">
        <v>259</v>
      </c>
      <c r="BM291" s="169" t="s">
        <v>421</v>
      </c>
    </row>
    <row r="292" spans="1:65" s="14" customFormat="1" ht="11.25">
      <c r="B292" s="179"/>
      <c r="D292" s="172" t="s">
        <v>182</v>
      </c>
      <c r="E292" s="180" t="s">
        <v>1</v>
      </c>
      <c r="F292" s="181" t="s">
        <v>422</v>
      </c>
      <c r="H292" s="182">
        <v>36.119999999999997</v>
      </c>
      <c r="I292" s="183"/>
      <c r="L292" s="179"/>
      <c r="M292" s="184"/>
      <c r="N292" s="185"/>
      <c r="O292" s="185"/>
      <c r="P292" s="185"/>
      <c r="Q292" s="185"/>
      <c r="R292" s="185"/>
      <c r="S292" s="185"/>
      <c r="T292" s="186"/>
      <c r="AT292" s="180" t="s">
        <v>182</v>
      </c>
      <c r="AU292" s="180" t="s">
        <v>88</v>
      </c>
      <c r="AV292" s="14" t="s">
        <v>88</v>
      </c>
      <c r="AW292" s="14" t="s">
        <v>31</v>
      </c>
      <c r="AX292" s="14" t="s">
        <v>75</v>
      </c>
      <c r="AY292" s="180" t="s">
        <v>173</v>
      </c>
    </row>
    <row r="293" spans="1:65" s="14" customFormat="1" ht="11.25">
      <c r="B293" s="179"/>
      <c r="D293" s="172" t="s">
        <v>182</v>
      </c>
      <c r="E293" s="180" t="s">
        <v>1</v>
      </c>
      <c r="F293" s="181" t="s">
        <v>423</v>
      </c>
      <c r="H293" s="182">
        <v>36.119999999999997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182</v>
      </c>
      <c r="AU293" s="180" t="s">
        <v>88</v>
      </c>
      <c r="AV293" s="14" t="s">
        <v>88</v>
      </c>
      <c r="AW293" s="14" t="s">
        <v>31</v>
      </c>
      <c r="AX293" s="14" t="s">
        <v>75</v>
      </c>
      <c r="AY293" s="180" t="s">
        <v>173</v>
      </c>
    </row>
    <row r="294" spans="1:65" s="15" customFormat="1" ht="11.25">
      <c r="B294" s="187"/>
      <c r="D294" s="172" t="s">
        <v>182</v>
      </c>
      <c r="E294" s="188" t="s">
        <v>1</v>
      </c>
      <c r="F294" s="189" t="s">
        <v>185</v>
      </c>
      <c r="H294" s="190">
        <v>72.239999999999995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182</v>
      </c>
      <c r="AU294" s="188" t="s">
        <v>88</v>
      </c>
      <c r="AV294" s="15" t="s">
        <v>180</v>
      </c>
      <c r="AW294" s="15" t="s">
        <v>31</v>
      </c>
      <c r="AX294" s="15" t="s">
        <v>82</v>
      </c>
      <c r="AY294" s="188" t="s">
        <v>173</v>
      </c>
    </row>
    <row r="295" spans="1:65" s="2" customFormat="1" ht="24.2" customHeight="1">
      <c r="A295" s="33"/>
      <c r="B295" s="156"/>
      <c r="C295" s="157" t="s">
        <v>424</v>
      </c>
      <c r="D295" s="157" t="s">
        <v>176</v>
      </c>
      <c r="E295" s="158" t="s">
        <v>425</v>
      </c>
      <c r="F295" s="159" t="s">
        <v>426</v>
      </c>
      <c r="G295" s="160" t="s">
        <v>196</v>
      </c>
      <c r="H295" s="161">
        <v>36.119999999999997</v>
      </c>
      <c r="I295" s="162"/>
      <c r="J295" s="163">
        <f>ROUND(I295*H295,2)</f>
        <v>0</v>
      </c>
      <c r="K295" s="164"/>
      <c r="L295" s="34"/>
      <c r="M295" s="165" t="s">
        <v>1</v>
      </c>
      <c r="N295" s="166" t="s">
        <v>41</v>
      </c>
      <c r="O295" s="62"/>
      <c r="P295" s="167">
        <f>O295*H295</f>
        <v>0</v>
      </c>
      <c r="Q295" s="167">
        <v>8.0000000000000007E-5</v>
      </c>
      <c r="R295" s="167">
        <f>Q295*H295</f>
        <v>2.8896E-3</v>
      </c>
      <c r="S295" s="167">
        <v>0</v>
      </c>
      <c r="T295" s="16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9" t="s">
        <v>259</v>
      </c>
      <c r="AT295" s="169" t="s">
        <v>176</v>
      </c>
      <c r="AU295" s="169" t="s">
        <v>88</v>
      </c>
      <c r="AY295" s="18" t="s">
        <v>173</v>
      </c>
      <c r="BE295" s="170">
        <f>IF(N295="základná",J295,0)</f>
        <v>0</v>
      </c>
      <c r="BF295" s="170">
        <f>IF(N295="znížená",J295,0)</f>
        <v>0</v>
      </c>
      <c r="BG295" s="170">
        <f>IF(N295="zákl. prenesená",J295,0)</f>
        <v>0</v>
      </c>
      <c r="BH295" s="170">
        <f>IF(N295="zníž. prenesená",J295,0)</f>
        <v>0</v>
      </c>
      <c r="BI295" s="170">
        <f>IF(N295="nulová",J295,0)</f>
        <v>0</v>
      </c>
      <c r="BJ295" s="18" t="s">
        <v>88</v>
      </c>
      <c r="BK295" s="170">
        <f>ROUND(I295*H295,2)</f>
        <v>0</v>
      </c>
      <c r="BL295" s="18" t="s">
        <v>259</v>
      </c>
      <c r="BM295" s="169" t="s">
        <v>427</v>
      </c>
    </row>
    <row r="296" spans="1:65" s="14" customFormat="1" ht="11.25">
      <c r="B296" s="179"/>
      <c r="D296" s="172" t="s">
        <v>182</v>
      </c>
      <c r="E296" s="180" t="s">
        <v>1</v>
      </c>
      <c r="F296" s="181" t="s">
        <v>428</v>
      </c>
      <c r="H296" s="182">
        <v>36.119999999999997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182</v>
      </c>
      <c r="AU296" s="180" t="s">
        <v>88</v>
      </c>
      <c r="AV296" s="14" t="s">
        <v>88</v>
      </c>
      <c r="AW296" s="14" t="s">
        <v>31</v>
      </c>
      <c r="AX296" s="14" t="s">
        <v>75</v>
      </c>
      <c r="AY296" s="180" t="s">
        <v>173</v>
      </c>
    </row>
    <row r="297" spans="1:65" s="15" customFormat="1" ht="11.25">
      <c r="B297" s="187"/>
      <c r="D297" s="172" t="s">
        <v>182</v>
      </c>
      <c r="E297" s="188" t="s">
        <v>1</v>
      </c>
      <c r="F297" s="189" t="s">
        <v>185</v>
      </c>
      <c r="H297" s="190">
        <v>36.119999999999997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8" t="s">
        <v>182</v>
      </c>
      <c r="AU297" s="188" t="s">
        <v>88</v>
      </c>
      <c r="AV297" s="15" t="s">
        <v>180</v>
      </c>
      <c r="AW297" s="15" t="s">
        <v>31</v>
      </c>
      <c r="AX297" s="15" t="s">
        <v>82</v>
      </c>
      <c r="AY297" s="188" t="s">
        <v>173</v>
      </c>
    </row>
    <row r="298" spans="1:65" s="2" customFormat="1" ht="21.75" customHeight="1">
      <c r="A298" s="33"/>
      <c r="B298" s="156"/>
      <c r="C298" s="157" t="s">
        <v>429</v>
      </c>
      <c r="D298" s="157" t="s">
        <v>176</v>
      </c>
      <c r="E298" s="158" t="s">
        <v>430</v>
      </c>
      <c r="F298" s="159" t="s">
        <v>431</v>
      </c>
      <c r="G298" s="160" t="s">
        <v>196</v>
      </c>
      <c r="H298" s="161">
        <v>36.119999999999997</v>
      </c>
      <c r="I298" s="162"/>
      <c r="J298" s="163">
        <f>ROUND(I298*H298,2)</f>
        <v>0</v>
      </c>
      <c r="K298" s="164"/>
      <c r="L298" s="34"/>
      <c r="M298" s="165" t="s">
        <v>1</v>
      </c>
      <c r="N298" s="166" t="s">
        <v>41</v>
      </c>
      <c r="O298" s="62"/>
      <c r="P298" s="167">
        <f>O298*H298</f>
        <v>0</v>
      </c>
      <c r="Q298" s="167">
        <v>7.4999999999999997E-3</v>
      </c>
      <c r="R298" s="167">
        <f>Q298*H298</f>
        <v>0.27089999999999997</v>
      </c>
      <c r="S298" s="167">
        <v>0</v>
      </c>
      <c r="T298" s="168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259</v>
      </c>
      <c r="AT298" s="169" t="s">
        <v>176</v>
      </c>
      <c r="AU298" s="169" t="s">
        <v>88</v>
      </c>
      <c r="AY298" s="18" t="s">
        <v>173</v>
      </c>
      <c r="BE298" s="170">
        <f>IF(N298="základná",J298,0)</f>
        <v>0</v>
      </c>
      <c r="BF298" s="170">
        <f>IF(N298="znížená",J298,0)</f>
        <v>0</v>
      </c>
      <c r="BG298" s="170">
        <f>IF(N298="zákl. prenesená",J298,0)</f>
        <v>0</v>
      </c>
      <c r="BH298" s="170">
        <f>IF(N298="zníž. prenesená",J298,0)</f>
        <v>0</v>
      </c>
      <c r="BI298" s="170">
        <f>IF(N298="nulová",J298,0)</f>
        <v>0</v>
      </c>
      <c r="BJ298" s="18" t="s">
        <v>88</v>
      </c>
      <c r="BK298" s="170">
        <f>ROUND(I298*H298,2)</f>
        <v>0</v>
      </c>
      <c r="BL298" s="18" t="s">
        <v>259</v>
      </c>
      <c r="BM298" s="169" t="s">
        <v>432</v>
      </c>
    </row>
    <row r="299" spans="1:65" s="14" customFormat="1" ht="11.25">
      <c r="B299" s="179"/>
      <c r="D299" s="172" t="s">
        <v>182</v>
      </c>
      <c r="E299" s="180" t="s">
        <v>1</v>
      </c>
      <c r="F299" s="181" t="s">
        <v>433</v>
      </c>
      <c r="H299" s="182">
        <v>36.119999999999997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182</v>
      </c>
      <c r="AU299" s="180" t="s">
        <v>88</v>
      </c>
      <c r="AV299" s="14" t="s">
        <v>88</v>
      </c>
      <c r="AW299" s="14" t="s">
        <v>31</v>
      </c>
      <c r="AX299" s="14" t="s">
        <v>75</v>
      </c>
      <c r="AY299" s="180" t="s">
        <v>173</v>
      </c>
    </row>
    <row r="300" spans="1:65" s="15" customFormat="1" ht="11.25">
      <c r="B300" s="187"/>
      <c r="D300" s="172" t="s">
        <v>182</v>
      </c>
      <c r="E300" s="188" t="s">
        <v>1</v>
      </c>
      <c r="F300" s="189" t="s">
        <v>185</v>
      </c>
      <c r="H300" s="190">
        <v>36.119999999999997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8" t="s">
        <v>182</v>
      </c>
      <c r="AU300" s="188" t="s">
        <v>88</v>
      </c>
      <c r="AV300" s="15" t="s">
        <v>180</v>
      </c>
      <c r="AW300" s="15" t="s">
        <v>31</v>
      </c>
      <c r="AX300" s="15" t="s">
        <v>82</v>
      </c>
      <c r="AY300" s="188" t="s">
        <v>173</v>
      </c>
    </row>
    <row r="301" spans="1:65" s="2" customFormat="1" ht="24.2" customHeight="1">
      <c r="A301" s="33"/>
      <c r="B301" s="156"/>
      <c r="C301" s="157" t="s">
        <v>434</v>
      </c>
      <c r="D301" s="157" t="s">
        <v>176</v>
      </c>
      <c r="E301" s="158" t="s">
        <v>435</v>
      </c>
      <c r="F301" s="159" t="s">
        <v>436</v>
      </c>
      <c r="G301" s="160" t="s">
        <v>196</v>
      </c>
      <c r="H301" s="161">
        <v>36.119999999999997</v>
      </c>
      <c r="I301" s="162"/>
      <c r="J301" s="163">
        <f>ROUND(I301*H301,2)</f>
        <v>0</v>
      </c>
      <c r="K301" s="164"/>
      <c r="L301" s="34"/>
      <c r="M301" s="165" t="s">
        <v>1</v>
      </c>
      <c r="N301" s="166" t="s">
        <v>41</v>
      </c>
      <c r="O301" s="62"/>
      <c r="P301" s="167">
        <f>O301*H301</f>
        <v>0</v>
      </c>
      <c r="Q301" s="167">
        <v>0</v>
      </c>
      <c r="R301" s="167">
        <f>Q301*H301</f>
        <v>0</v>
      </c>
      <c r="S301" s="167">
        <v>0</v>
      </c>
      <c r="T301" s="16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9" t="s">
        <v>259</v>
      </c>
      <c r="AT301" s="169" t="s">
        <v>176</v>
      </c>
      <c r="AU301" s="169" t="s">
        <v>88</v>
      </c>
      <c r="AY301" s="18" t="s">
        <v>173</v>
      </c>
      <c r="BE301" s="170">
        <f>IF(N301="základná",J301,0)</f>
        <v>0</v>
      </c>
      <c r="BF301" s="170">
        <f>IF(N301="znížená",J301,0)</f>
        <v>0</v>
      </c>
      <c r="BG301" s="170">
        <f>IF(N301="zákl. prenesená",J301,0)</f>
        <v>0</v>
      </c>
      <c r="BH301" s="170">
        <f>IF(N301="zníž. prenesená",J301,0)</f>
        <v>0</v>
      </c>
      <c r="BI301" s="170">
        <f>IF(N301="nulová",J301,0)</f>
        <v>0</v>
      </c>
      <c r="BJ301" s="18" t="s">
        <v>88</v>
      </c>
      <c r="BK301" s="170">
        <f>ROUND(I301*H301,2)</f>
        <v>0</v>
      </c>
      <c r="BL301" s="18" t="s">
        <v>259</v>
      </c>
      <c r="BM301" s="169" t="s">
        <v>437</v>
      </c>
    </row>
    <row r="302" spans="1:65" s="14" customFormat="1" ht="11.25">
      <c r="B302" s="179"/>
      <c r="D302" s="172" t="s">
        <v>182</v>
      </c>
      <c r="E302" s="180" t="s">
        <v>1</v>
      </c>
      <c r="F302" s="181" t="s">
        <v>433</v>
      </c>
      <c r="H302" s="182">
        <v>36.119999999999997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182</v>
      </c>
      <c r="AU302" s="180" t="s">
        <v>88</v>
      </c>
      <c r="AV302" s="14" t="s">
        <v>88</v>
      </c>
      <c r="AW302" s="14" t="s">
        <v>31</v>
      </c>
      <c r="AX302" s="14" t="s">
        <v>75</v>
      </c>
      <c r="AY302" s="180" t="s">
        <v>173</v>
      </c>
    </row>
    <row r="303" spans="1:65" s="15" customFormat="1" ht="11.25">
      <c r="B303" s="187"/>
      <c r="D303" s="172" t="s">
        <v>182</v>
      </c>
      <c r="E303" s="188" t="s">
        <v>1</v>
      </c>
      <c r="F303" s="189" t="s">
        <v>185</v>
      </c>
      <c r="H303" s="190">
        <v>36.119999999999997</v>
      </c>
      <c r="I303" s="191"/>
      <c r="L303" s="187"/>
      <c r="M303" s="192"/>
      <c r="N303" s="193"/>
      <c r="O303" s="193"/>
      <c r="P303" s="193"/>
      <c r="Q303" s="193"/>
      <c r="R303" s="193"/>
      <c r="S303" s="193"/>
      <c r="T303" s="194"/>
      <c r="AT303" s="188" t="s">
        <v>182</v>
      </c>
      <c r="AU303" s="188" t="s">
        <v>88</v>
      </c>
      <c r="AV303" s="15" t="s">
        <v>180</v>
      </c>
      <c r="AW303" s="15" t="s">
        <v>31</v>
      </c>
      <c r="AX303" s="15" t="s">
        <v>82</v>
      </c>
      <c r="AY303" s="188" t="s">
        <v>173</v>
      </c>
    </row>
    <row r="304" spans="1:65" s="2" customFormat="1" ht="24.2" customHeight="1">
      <c r="A304" s="33"/>
      <c r="B304" s="156"/>
      <c r="C304" s="157" t="s">
        <v>438</v>
      </c>
      <c r="D304" s="157" t="s">
        <v>176</v>
      </c>
      <c r="E304" s="158" t="s">
        <v>439</v>
      </c>
      <c r="F304" s="159" t="s">
        <v>440</v>
      </c>
      <c r="G304" s="160" t="s">
        <v>339</v>
      </c>
      <c r="H304" s="214"/>
      <c r="I304" s="162"/>
      <c r="J304" s="163">
        <f>ROUND(I304*H304,2)</f>
        <v>0</v>
      </c>
      <c r="K304" s="164"/>
      <c r="L304" s="34"/>
      <c r="M304" s="165" t="s">
        <v>1</v>
      </c>
      <c r="N304" s="166" t="s">
        <v>41</v>
      </c>
      <c r="O304" s="62"/>
      <c r="P304" s="167">
        <f>O304*H304</f>
        <v>0</v>
      </c>
      <c r="Q304" s="167">
        <v>0</v>
      </c>
      <c r="R304" s="167">
        <f>Q304*H304</f>
        <v>0</v>
      </c>
      <c r="S304" s="167">
        <v>0</v>
      </c>
      <c r="T304" s="16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9" t="s">
        <v>259</v>
      </c>
      <c r="AT304" s="169" t="s">
        <v>176</v>
      </c>
      <c r="AU304" s="169" t="s">
        <v>88</v>
      </c>
      <c r="AY304" s="18" t="s">
        <v>173</v>
      </c>
      <c r="BE304" s="170">
        <f>IF(N304="základná",J304,0)</f>
        <v>0</v>
      </c>
      <c r="BF304" s="170">
        <f>IF(N304="znížená",J304,0)</f>
        <v>0</v>
      </c>
      <c r="BG304" s="170">
        <f>IF(N304="zákl. prenesená",J304,0)</f>
        <v>0</v>
      </c>
      <c r="BH304" s="170">
        <f>IF(N304="zníž. prenesená",J304,0)</f>
        <v>0</v>
      </c>
      <c r="BI304" s="170">
        <f>IF(N304="nulová",J304,0)</f>
        <v>0</v>
      </c>
      <c r="BJ304" s="18" t="s">
        <v>88</v>
      </c>
      <c r="BK304" s="170">
        <f>ROUND(I304*H304,2)</f>
        <v>0</v>
      </c>
      <c r="BL304" s="18" t="s">
        <v>259</v>
      </c>
      <c r="BM304" s="169" t="s">
        <v>441</v>
      </c>
    </row>
    <row r="305" spans="1:65" s="12" customFormat="1" ht="22.9" customHeight="1">
      <c r="B305" s="143"/>
      <c r="D305" s="144" t="s">
        <v>74</v>
      </c>
      <c r="E305" s="154" t="s">
        <v>442</v>
      </c>
      <c r="F305" s="154" t="s">
        <v>443</v>
      </c>
      <c r="I305" s="146"/>
      <c r="J305" s="155">
        <f>BK305</f>
        <v>0</v>
      </c>
      <c r="L305" s="143"/>
      <c r="M305" s="148"/>
      <c r="N305" s="149"/>
      <c r="O305" s="149"/>
      <c r="P305" s="150">
        <f>SUM(P306:P317)</f>
        <v>0</v>
      </c>
      <c r="Q305" s="149"/>
      <c r="R305" s="150">
        <f>SUM(R306:R317)</f>
        <v>0.42688692000000006</v>
      </c>
      <c r="S305" s="149"/>
      <c r="T305" s="151">
        <f>SUM(T306:T317)</f>
        <v>0</v>
      </c>
      <c r="AR305" s="144" t="s">
        <v>88</v>
      </c>
      <c r="AT305" s="152" t="s">
        <v>74</v>
      </c>
      <c r="AU305" s="152" t="s">
        <v>82</v>
      </c>
      <c r="AY305" s="144" t="s">
        <v>173</v>
      </c>
      <c r="BK305" s="153">
        <f>SUM(BK306:BK317)</f>
        <v>0</v>
      </c>
    </row>
    <row r="306" spans="1:65" s="2" customFormat="1" ht="24.2" customHeight="1">
      <c r="A306" s="33"/>
      <c r="B306" s="156"/>
      <c r="C306" s="157" t="s">
        <v>444</v>
      </c>
      <c r="D306" s="157" t="s">
        <v>176</v>
      </c>
      <c r="E306" s="158" t="s">
        <v>445</v>
      </c>
      <c r="F306" s="159" t="s">
        <v>446</v>
      </c>
      <c r="G306" s="160" t="s">
        <v>196</v>
      </c>
      <c r="H306" s="161">
        <v>187.52600000000001</v>
      </c>
      <c r="I306" s="162"/>
      <c r="J306" s="163">
        <f>ROUND(I306*H306,2)</f>
        <v>0</v>
      </c>
      <c r="K306" s="164"/>
      <c r="L306" s="34"/>
      <c r="M306" s="165" t="s">
        <v>1</v>
      </c>
      <c r="N306" s="166" t="s">
        <v>41</v>
      </c>
      <c r="O306" s="62"/>
      <c r="P306" s="167">
        <f>O306*H306</f>
        <v>0</v>
      </c>
      <c r="Q306" s="167">
        <v>1E-4</v>
      </c>
      <c r="R306" s="167">
        <f>Q306*H306</f>
        <v>1.8752600000000001E-2</v>
      </c>
      <c r="S306" s="167">
        <v>0</v>
      </c>
      <c r="T306" s="16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259</v>
      </c>
      <c r="AT306" s="169" t="s">
        <v>176</v>
      </c>
      <c r="AU306" s="169" t="s">
        <v>88</v>
      </c>
      <c r="AY306" s="18" t="s">
        <v>173</v>
      </c>
      <c r="BE306" s="170">
        <f>IF(N306="základná",J306,0)</f>
        <v>0</v>
      </c>
      <c r="BF306" s="170">
        <f>IF(N306="znížená",J306,0)</f>
        <v>0</v>
      </c>
      <c r="BG306" s="170">
        <f>IF(N306="zákl. prenesená",J306,0)</f>
        <v>0</v>
      </c>
      <c r="BH306" s="170">
        <f>IF(N306="zníž. prenesená",J306,0)</f>
        <v>0</v>
      </c>
      <c r="BI306" s="170">
        <f>IF(N306="nulová",J306,0)</f>
        <v>0</v>
      </c>
      <c r="BJ306" s="18" t="s">
        <v>88</v>
      </c>
      <c r="BK306" s="170">
        <f>ROUND(I306*H306,2)</f>
        <v>0</v>
      </c>
      <c r="BL306" s="18" t="s">
        <v>259</v>
      </c>
      <c r="BM306" s="169" t="s">
        <v>447</v>
      </c>
    </row>
    <row r="307" spans="1:65" s="14" customFormat="1" ht="11.25">
      <c r="B307" s="179"/>
      <c r="D307" s="172" t="s">
        <v>182</v>
      </c>
      <c r="E307" s="180" t="s">
        <v>1</v>
      </c>
      <c r="F307" s="181" t="s">
        <v>448</v>
      </c>
      <c r="H307" s="182">
        <v>187.52600000000001</v>
      </c>
      <c r="I307" s="183"/>
      <c r="L307" s="179"/>
      <c r="M307" s="184"/>
      <c r="N307" s="185"/>
      <c r="O307" s="185"/>
      <c r="P307" s="185"/>
      <c r="Q307" s="185"/>
      <c r="R307" s="185"/>
      <c r="S307" s="185"/>
      <c r="T307" s="186"/>
      <c r="AT307" s="180" t="s">
        <v>182</v>
      </c>
      <c r="AU307" s="180" t="s">
        <v>88</v>
      </c>
      <c r="AV307" s="14" t="s">
        <v>88</v>
      </c>
      <c r="AW307" s="14" t="s">
        <v>31</v>
      </c>
      <c r="AX307" s="14" t="s">
        <v>75</v>
      </c>
      <c r="AY307" s="180" t="s">
        <v>173</v>
      </c>
    </row>
    <row r="308" spans="1:65" s="15" customFormat="1" ht="11.25">
      <c r="B308" s="187"/>
      <c r="D308" s="172" t="s">
        <v>182</v>
      </c>
      <c r="E308" s="188" t="s">
        <v>1</v>
      </c>
      <c r="F308" s="189" t="s">
        <v>185</v>
      </c>
      <c r="H308" s="190">
        <v>187.52600000000001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182</v>
      </c>
      <c r="AU308" s="188" t="s">
        <v>88</v>
      </c>
      <c r="AV308" s="15" t="s">
        <v>180</v>
      </c>
      <c r="AW308" s="15" t="s">
        <v>31</v>
      </c>
      <c r="AX308" s="15" t="s">
        <v>82</v>
      </c>
      <c r="AY308" s="188" t="s">
        <v>173</v>
      </c>
    </row>
    <row r="309" spans="1:65" s="2" customFormat="1" ht="37.9" customHeight="1">
      <c r="A309" s="33"/>
      <c r="B309" s="156"/>
      <c r="C309" s="157" t="s">
        <v>449</v>
      </c>
      <c r="D309" s="157" t="s">
        <v>176</v>
      </c>
      <c r="E309" s="158" t="s">
        <v>450</v>
      </c>
      <c r="F309" s="159" t="s">
        <v>451</v>
      </c>
      <c r="G309" s="160" t="s">
        <v>196</v>
      </c>
      <c r="H309" s="161">
        <v>187.52600000000001</v>
      </c>
      <c r="I309" s="162"/>
      <c r="J309" s="163">
        <f>ROUND(I309*H309,2)</f>
        <v>0</v>
      </c>
      <c r="K309" s="164"/>
      <c r="L309" s="34"/>
      <c r="M309" s="165" t="s">
        <v>1</v>
      </c>
      <c r="N309" s="166" t="s">
        <v>41</v>
      </c>
      <c r="O309" s="62"/>
      <c r="P309" s="167">
        <f>O309*H309</f>
        <v>0</v>
      </c>
      <c r="Q309" s="167">
        <v>2.1000000000000001E-4</v>
      </c>
      <c r="R309" s="167">
        <f>Q309*H309</f>
        <v>3.9380460000000006E-2</v>
      </c>
      <c r="S309" s="167">
        <v>0</v>
      </c>
      <c r="T309" s="16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9" t="s">
        <v>259</v>
      </c>
      <c r="AT309" s="169" t="s">
        <v>176</v>
      </c>
      <c r="AU309" s="169" t="s">
        <v>88</v>
      </c>
      <c r="AY309" s="18" t="s">
        <v>173</v>
      </c>
      <c r="BE309" s="170">
        <f>IF(N309="základná",J309,0)</f>
        <v>0</v>
      </c>
      <c r="BF309" s="170">
        <f>IF(N309="znížená",J309,0)</f>
        <v>0</v>
      </c>
      <c r="BG309" s="170">
        <f>IF(N309="zákl. prenesená",J309,0)</f>
        <v>0</v>
      </c>
      <c r="BH309" s="170">
        <f>IF(N309="zníž. prenesená",J309,0)</f>
        <v>0</v>
      </c>
      <c r="BI309" s="170">
        <f>IF(N309="nulová",J309,0)</f>
        <v>0</v>
      </c>
      <c r="BJ309" s="18" t="s">
        <v>88</v>
      </c>
      <c r="BK309" s="170">
        <f>ROUND(I309*H309,2)</f>
        <v>0</v>
      </c>
      <c r="BL309" s="18" t="s">
        <v>259</v>
      </c>
      <c r="BM309" s="169" t="s">
        <v>452</v>
      </c>
    </row>
    <row r="310" spans="1:65" s="14" customFormat="1" ht="11.25">
      <c r="B310" s="179"/>
      <c r="D310" s="172" t="s">
        <v>182</v>
      </c>
      <c r="E310" s="180" t="s">
        <v>1</v>
      </c>
      <c r="F310" s="181" t="s">
        <v>453</v>
      </c>
      <c r="H310" s="182">
        <v>111.40600000000001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182</v>
      </c>
      <c r="AU310" s="180" t="s">
        <v>88</v>
      </c>
      <c r="AV310" s="14" t="s">
        <v>88</v>
      </c>
      <c r="AW310" s="14" t="s">
        <v>31</v>
      </c>
      <c r="AX310" s="14" t="s">
        <v>75</v>
      </c>
      <c r="AY310" s="180" t="s">
        <v>173</v>
      </c>
    </row>
    <row r="311" spans="1:65" s="14" customFormat="1" ht="11.25">
      <c r="B311" s="179"/>
      <c r="D311" s="172" t="s">
        <v>182</v>
      </c>
      <c r="E311" s="180" t="s">
        <v>1</v>
      </c>
      <c r="F311" s="181" t="s">
        <v>454</v>
      </c>
      <c r="H311" s="182">
        <v>36.119999999999997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182</v>
      </c>
      <c r="AU311" s="180" t="s">
        <v>88</v>
      </c>
      <c r="AV311" s="14" t="s">
        <v>88</v>
      </c>
      <c r="AW311" s="14" t="s">
        <v>31</v>
      </c>
      <c r="AX311" s="14" t="s">
        <v>75</v>
      </c>
      <c r="AY311" s="180" t="s">
        <v>173</v>
      </c>
    </row>
    <row r="312" spans="1:65" s="14" customFormat="1" ht="11.25">
      <c r="B312" s="179"/>
      <c r="D312" s="172" t="s">
        <v>182</v>
      </c>
      <c r="E312" s="180" t="s">
        <v>1</v>
      </c>
      <c r="F312" s="181" t="s">
        <v>455</v>
      </c>
      <c r="H312" s="182">
        <v>40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0" t="s">
        <v>182</v>
      </c>
      <c r="AU312" s="180" t="s">
        <v>88</v>
      </c>
      <c r="AV312" s="14" t="s">
        <v>88</v>
      </c>
      <c r="AW312" s="14" t="s">
        <v>31</v>
      </c>
      <c r="AX312" s="14" t="s">
        <v>75</v>
      </c>
      <c r="AY312" s="180" t="s">
        <v>173</v>
      </c>
    </row>
    <row r="313" spans="1:65" s="15" customFormat="1" ht="11.25">
      <c r="B313" s="187"/>
      <c r="D313" s="172" t="s">
        <v>182</v>
      </c>
      <c r="E313" s="188" t="s">
        <v>1</v>
      </c>
      <c r="F313" s="189" t="s">
        <v>185</v>
      </c>
      <c r="H313" s="190">
        <v>187.52600000000001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182</v>
      </c>
      <c r="AU313" s="188" t="s">
        <v>88</v>
      </c>
      <c r="AV313" s="15" t="s">
        <v>180</v>
      </c>
      <c r="AW313" s="15" t="s">
        <v>31</v>
      </c>
      <c r="AX313" s="15" t="s">
        <v>82</v>
      </c>
      <c r="AY313" s="188" t="s">
        <v>173</v>
      </c>
    </row>
    <row r="314" spans="1:65" s="2" customFormat="1" ht="21.75" customHeight="1">
      <c r="A314" s="33"/>
      <c r="B314" s="156"/>
      <c r="C314" s="157" t="s">
        <v>456</v>
      </c>
      <c r="D314" s="157" t="s">
        <v>176</v>
      </c>
      <c r="E314" s="158" t="s">
        <v>457</v>
      </c>
      <c r="F314" s="159" t="s">
        <v>458</v>
      </c>
      <c r="G314" s="160" t="s">
        <v>196</v>
      </c>
      <c r="H314" s="161">
        <v>111.40600000000001</v>
      </c>
      <c r="I314" s="162"/>
      <c r="J314" s="163">
        <f>ROUND(I314*H314,2)</f>
        <v>0</v>
      </c>
      <c r="K314" s="164"/>
      <c r="L314" s="34"/>
      <c r="M314" s="165" t="s">
        <v>1</v>
      </c>
      <c r="N314" s="166" t="s">
        <v>41</v>
      </c>
      <c r="O314" s="62"/>
      <c r="P314" s="167">
        <f>O314*H314</f>
        <v>0</v>
      </c>
      <c r="Q314" s="167">
        <v>3.31E-3</v>
      </c>
      <c r="R314" s="167">
        <f>Q314*H314</f>
        <v>0.36875386000000004</v>
      </c>
      <c r="S314" s="167">
        <v>0</v>
      </c>
      <c r="T314" s="16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259</v>
      </c>
      <c r="AT314" s="169" t="s">
        <v>176</v>
      </c>
      <c r="AU314" s="169" t="s">
        <v>88</v>
      </c>
      <c r="AY314" s="18" t="s">
        <v>173</v>
      </c>
      <c r="BE314" s="170">
        <f>IF(N314="základná",J314,0)</f>
        <v>0</v>
      </c>
      <c r="BF314" s="170">
        <f>IF(N314="znížená",J314,0)</f>
        <v>0</v>
      </c>
      <c r="BG314" s="170">
        <f>IF(N314="zákl. prenesená",J314,0)</f>
        <v>0</v>
      </c>
      <c r="BH314" s="170">
        <f>IF(N314="zníž. prenesená",J314,0)</f>
        <v>0</v>
      </c>
      <c r="BI314" s="170">
        <f>IF(N314="nulová",J314,0)</f>
        <v>0</v>
      </c>
      <c r="BJ314" s="18" t="s">
        <v>88</v>
      </c>
      <c r="BK314" s="170">
        <f>ROUND(I314*H314,2)</f>
        <v>0</v>
      </c>
      <c r="BL314" s="18" t="s">
        <v>259</v>
      </c>
      <c r="BM314" s="169" t="s">
        <v>459</v>
      </c>
    </row>
    <row r="315" spans="1:65" s="13" customFormat="1" ht="22.5">
      <c r="B315" s="171"/>
      <c r="D315" s="172" t="s">
        <v>182</v>
      </c>
      <c r="E315" s="173" t="s">
        <v>1</v>
      </c>
      <c r="F315" s="174" t="s">
        <v>460</v>
      </c>
      <c r="H315" s="173" t="s">
        <v>1</v>
      </c>
      <c r="I315" s="175"/>
      <c r="L315" s="171"/>
      <c r="M315" s="176"/>
      <c r="N315" s="177"/>
      <c r="O315" s="177"/>
      <c r="P315" s="177"/>
      <c r="Q315" s="177"/>
      <c r="R315" s="177"/>
      <c r="S315" s="177"/>
      <c r="T315" s="178"/>
      <c r="AT315" s="173" t="s">
        <v>182</v>
      </c>
      <c r="AU315" s="173" t="s">
        <v>88</v>
      </c>
      <c r="AV315" s="13" t="s">
        <v>82</v>
      </c>
      <c r="AW315" s="13" t="s">
        <v>31</v>
      </c>
      <c r="AX315" s="13" t="s">
        <v>75</v>
      </c>
      <c r="AY315" s="173" t="s">
        <v>173</v>
      </c>
    </row>
    <row r="316" spans="1:65" s="14" customFormat="1" ht="11.25">
      <c r="B316" s="179"/>
      <c r="D316" s="172" t="s">
        <v>182</v>
      </c>
      <c r="E316" s="180" t="s">
        <v>1</v>
      </c>
      <c r="F316" s="181" t="s">
        <v>461</v>
      </c>
      <c r="H316" s="182">
        <v>111.40600000000001</v>
      </c>
      <c r="I316" s="183"/>
      <c r="L316" s="179"/>
      <c r="M316" s="184"/>
      <c r="N316" s="185"/>
      <c r="O316" s="185"/>
      <c r="P316" s="185"/>
      <c r="Q316" s="185"/>
      <c r="R316" s="185"/>
      <c r="S316" s="185"/>
      <c r="T316" s="186"/>
      <c r="AT316" s="180" t="s">
        <v>182</v>
      </c>
      <c r="AU316" s="180" t="s">
        <v>88</v>
      </c>
      <c r="AV316" s="14" t="s">
        <v>88</v>
      </c>
      <c r="AW316" s="14" t="s">
        <v>31</v>
      </c>
      <c r="AX316" s="14" t="s">
        <v>75</v>
      </c>
      <c r="AY316" s="180" t="s">
        <v>173</v>
      </c>
    </row>
    <row r="317" spans="1:65" s="15" customFormat="1" ht="11.25">
      <c r="B317" s="187"/>
      <c r="D317" s="172" t="s">
        <v>182</v>
      </c>
      <c r="E317" s="188" t="s">
        <v>1</v>
      </c>
      <c r="F317" s="189" t="s">
        <v>185</v>
      </c>
      <c r="H317" s="190">
        <v>111.40600000000001</v>
      </c>
      <c r="I317" s="191"/>
      <c r="L317" s="187"/>
      <c r="M317" s="192"/>
      <c r="N317" s="193"/>
      <c r="O317" s="193"/>
      <c r="P317" s="193"/>
      <c r="Q317" s="193"/>
      <c r="R317" s="193"/>
      <c r="S317" s="193"/>
      <c r="T317" s="194"/>
      <c r="AT317" s="188" t="s">
        <v>182</v>
      </c>
      <c r="AU317" s="188" t="s">
        <v>88</v>
      </c>
      <c r="AV317" s="15" t="s">
        <v>180</v>
      </c>
      <c r="AW317" s="15" t="s">
        <v>31</v>
      </c>
      <c r="AX317" s="15" t="s">
        <v>82</v>
      </c>
      <c r="AY317" s="188" t="s">
        <v>173</v>
      </c>
    </row>
    <row r="318" spans="1:65" s="12" customFormat="1" ht="22.9" customHeight="1">
      <c r="B318" s="143"/>
      <c r="D318" s="144" t="s">
        <v>74</v>
      </c>
      <c r="E318" s="154" t="s">
        <v>462</v>
      </c>
      <c r="F318" s="154" t="s">
        <v>463</v>
      </c>
      <c r="I318" s="146"/>
      <c r="J318" s="155">
        <f>BK318</f>
        <v>0</v>
      </c>
      <c r="L318" s="143"/>
      <c r="M318" s="148"/>
      <c r="N318" s="149"/>
      <c r="O318" s="149"/>
      <c r="P318" s="150">
        <f>SUM(P319:P323)</f>
        <v>0</v>
      </c>
      <c r="Q318" s="149"/>
      <c r="R318" s="150">
        <f>SUM(R319:R323)</f>
        <v>1.4993999999999997E-2</v>
      </c>
      <c r="S318" s="149"/>
      <c r="T318" s="151">
        <f>SUM(T319:T323)</f>
        <v>0</v>
      </c>
      <c r="AR318" s="144" t="s">
        <v>88</v>
      </c>
      <c r="AT318" s="152" t="s">
        <v>74</v>
      </c>
      <c r="AU318" s="152" t="s">
        <v>82</v>
      </c>
      <c r="AY318" s="144" t="s">
        <v>173</v>
      </c>
      <c r="BK318" s="153">
        <f>SUM(BK319:BK323)</f>
        <v>0</v>
      </c>
    </row>
    <row r="319" spans="1:65" s="2" customFormat="1" ht="24.2" customHeight="1">
      <c r="A319" s="33"/>
      <c r="B319" s="156"/>
      <c r="C319" s="157" t="s">
        <v>464</v>
      </c>
      <c r="D319" s="157" t="s">
        <v>176</v>
      </c>
      <c r="E319" s="158" t="s">
        <v>465</v>
      </c>
      <c r="F319" s="159" t="s">
        <v>466</v>
      </c>
      <c r="G319" s="160" t="s">
        <v>196</v>
      </c>
      <c r="H319" s="161">
        <v>12.494999999999999</v>
      </c>
      <c r="I319" s="162"/>
      <c r="J319" s="163">
        <f>ROUND(I319*H319,2)</f>
        <v>0</v>
      </c>
      <c r="K319" s="164"/>
      <c r="L319" s="34"/>
      <c r="M319" s="165" t="s">
        <v>1</v>
      </c>
      <c r="N319" s="166" t="s">
        <v>41</v>
      </c>
      <c r="O319" s="62"/>
      <c r="P319" s="167">
        <f>O319*H319</f>
        <v>0</v>
      </c>
      <c r="Q319" s="167">
        <v>1.1999999999999999E-3</v>
      </c>
      <c r="R319" s="167">
        <f>Q319*H319</f>
        <v>1.4993999999999997E-2</v>
      </c>
      <c r="S319" s="167">
        <v>0</v>
      </c>
      <c r="T319" s="168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9" t="s">
        <v>259</v>
      </c>
      <c r="AT319" s="169" t="s">
        <v>176</v>
      </c>
      <c r="AU319" s="169" t="s">
        <v>88</v>
      </c>
      <c r="AY319" s="18" t="s">
        <v>173</v>
      </c>
      <c r="BE319" s="170">
        <f>IF(N319="základná",J319,0)</f>
        <v>0</v>
      </c>
      <c r="BF319" s="170">
        <f>IF(N319="znížená",J319,0)</f>
        <v>0</v>
      </c>
      <c r="BG319" s="170">
        <f>IF(N319="zákl. prenesená",J319,0)</f>
        <v>0</v>
      </c>
      <c r="BH319" s="170">
        <f>IF(N319="zníž. prenesená",J319,0)</f>
        <v>0</v>
      </c>
      <c r="BI319" s="170">
        <f>IF(N319="nulová",J319,0)</f>
        <v>0</v>
      </c>
      <c r="BJ319" s="18" t="s">
        <v>88</v>
      </c>
      <c r="BK319" s="170">
        <f>ROUND(I319*H319,2)</f>
        <v>0</v>
      </c>
      <c r="BL319" s="18" t="s">
        <v>259</v>
      </c>
      <c r="BM319" s="169" t="s">
        <v>467</v>
      </c>
    </row>
    <row r="320" spans="1:65" s="13" customFormat="1" ht="11.25">
      <c r="B320" s="171"/>
      <c r="D320" s="172" t="s">
        <v>182</v>
      </c>
      <c r="E320" s="173" t="s">
        <v>1</v>
      </c>
      <c r="F320" s="174" t="s">
        <v>217</v>
      </c>
      <c r="H320" s="173" t="s">
        <v>1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3" t="s">
        <v>182</v>
      </c>
      <c r="AU320" s="173" t="s">
        <v>88</v>
      </c>
      <c r="AV320" s="13" t="s">
        <v>82</v>
      </c>
      <c r="AW320" s="13" t="s">
        <v>31</v>
      </c>
      <c r="AX320" s="13" t="s">
        <v>75</v>
      </c>
      <c r="AY320" s="173" t="s">
        <v>173</v>
      </c>
    </row>
    <row r="321" spans="1:65" s="14" customFormat="1" ht="11.25">
      <c r="B321" s="179"/>
      <c r="D321" s="172" t="s">
        <v>182</v>
      </c>
      <c r="E321" s="180" t="s">
        <v>1</v>
      </c>
      <c r="F321" s="181" t="s">
        <v>468</v>
      </c>
      <c r="H321" s="182">
        <v>12.494999999999999</v>
      </c>
      <c r="I321" s="183"/>
      <c r="L321" s="179"/>
      <c r="M321" s="184"/>
      <c r="N321" s="185"/>
      <c r="O321" s="185"/>
      <c r="P321" s="185"/>
      <c r="Q321" s="185"/>
      <c r="R321" s="185"/>
      <c r="S321" s="185"/>
      <c r="T321" s="186"/>
      <c r="AT321" s="180" t="s">
        <v>182</v>
      </c>
      <c r="AU321" s="180" t="s">
        <v>88</v>
      </c>
      <c r="AV321" s="14" t="s">
        <v>88</v>
      </c>
      <c r="AW321" s="14" t="s">
        <v>31</v>
      </c>
      <c r="AX321" s="14" t="s">
        <v>75</v>
      </c>
      <c r="AY321" s="180" t="s">
        <v>173</v>
      </c>
    </row>
    <row r="322" spans="1:65" s="15" customFormat="1" ht="11.25">
      <c r="B322" s="187"/>
      <c r="D322" s="172" t="s">
        <v>182</v>
      </c>
      <c r="E322" s="188" t="s">
        <v>1</v>
      </c>
      <c r="F322" s="189" t="s">
        <v>185</v>
      </c>
      <c r="H322" s="190">
        <v>12.494999999999999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8" t="s">
        <v>182</v>
      </c>
      <c r="AU322" s="188" t="s">
        <v>88</v>
      </c>
      <c r="AV322" s="15" t="s">
        <v>180</v>
      </c>
      <c r="AW322" s="15" t="s">
        <v>31</v>
      </c>
      <c r="AX322" s="15" t="s">
        <v>82</v>
      </c>
      <c r="AY322" s="188" t="s">
        <v>173</v>
      </c>
    </row>
    <row r="323" spans="1:65" s="2" customFormat="1" ht="24.2" customHeight="1">
      <c r="A323" s="33"/>
      <c r="B323" s="156"/>
      <c r="C323" s="157" t="s">
        <v>469</v>
      </c>
      <c r="D323" s="157" t="s">
        <v>176</v>
      </c>
      <c r="E323" s="158" t="s">
        <v>470</v>
      </c>
      <c r="F323" s="159" t="s">
        <v>471</v>
      </c>
      <c r="G323" s="160" t="s">
        <v>339</v>
      </c>
      <c r="H323" s="214"/>
      <c r="I323" s="162"/>
      <c r="J323" s="163">
        <f>ROUND(I323*H323,2)</f>
        <v>0</v>
      </c>
      <c r="K323" s="164"/>
      <c r="L323" s="34"/>
      <c r="M323" s="165" t="s">
        <v>1</v>
      </c>
      <c r="N323" s="166" t="s">
        <v>41</v>
      </c>
      <c r="O323" s="62"/>
      <c r="P323" s="167">
        <f>O323*H323</f>
        <v>0</v>
      </c>
      <c r="Q323" s="167">
        <v>0</v>
      </c>
      <c r="R323" s="167">
        <f>Q323*H323</f>
        <v>0</v>
      </c>
      <c r="S323" s="167">
        <v>0</v>
      </c>
      <c r="T323" s="168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9" t="s">
        <v>259</v>
      </c>
      <c r="AT323" s="169" t="s">
        <v>176</v>
      </c>
      <c r="AU323" s="169" t="s">
        <v>88</v>
      </c>
      <c r="AY323" s="18" t="s">
        <v>173</v>
      </c>
      <c r="BE323" s="170">
        <f>IF(N323="základná",J323,0)</f>
        <v>0</v>
      </c>
      <c r="BF323" s="170">
        <f>IF(N323="znížená",J323,0)</f>
        <v>0</v>
      </c>
      <c r="BG323" s="170">
        <f>IF(N323="zákl. prenesená",J323,0)</f>
        <v>0</v>
      </c>
      <c r="BH323" s="170">
        <f>IF(N323="zníž. prenesená",J323,0)</f>
        <v>0</v>
      </c>
      <c r="BI323" s="170">
        <f>IF(N323="nulová",J323,0)</f>
        <v>0</v>
      </c>
      <c r="BJ323" s="18" t="s">
        <v>88</v>
      </c>
      <c r="BK323" s="170">
        <f>ROUND(I323*H323,2)</f>
        <v>0</v>
      </c>
      <c r="BL323" s="18" t="s">
        <v>259</v>
      </c>
      <c r="BM323" s="169" t="s">
        <v>472</v>
      </c>
    </row>
    <row r="324" spans="1:65" s="12" customFormat="1" ht="25.9" customHeight="1">
      <c r="B324" s="143"/>
      <c r="D324" s="144" t="s">
        <v>74</v>
      </c>
      <c r="E324" s="145" t="s">
        <v>473</v>
      </c>
      <c r="F324" s="145" t="s">
        <v>474</v>
      </c>
      <c r="I324" s="146"/>
      <c r="J324" s="147">
        <f>BK324</f>
        <v>0</v>
      </c>
      <c r="L324" s="143"/>
      <c r="M324" s="148"/>
      <c r="N324" s="149"/>
      <c r="O324" s="149"/>
      <c r="P324" s="150">
        <f>SUM(P325:P327)</f>
        <v>0</v>
      </c>
      <c r="Q324" s="149"/>
      <c r="R324" s="150">
        <f>SUM(R325:R327)</f>
        <v>0</v>
      </c>
      <c r="S324" s="149"/>
      <c r="T324" s="151">
        <f>SUM(T325:T327)</f>
        <v>0</v>
      </c>
      <c r="AR324" s="144" t="s">
        <v>203</v>
      </c>
      <c r="AT324" s="152" t="s">
        <v>74</v>
      </c>
      <c r="AU324" s="152" t="s">
        <v>75</v>
      </c>
      <c r="AY324" s="144" t="s">
        <v>173</v>
      </c>
      <c r="BK324" s="153">
        <f>SUM(BK325:BK327)</f>
        <v>0</v>
      </c>
    </row>
    <row r="325" spans="1:65" s="2" customFormat="1" ht="16.5" customHeight="1">
      <c r="A325" s="33"/>
      <c r="B325" s="156"/>
      <c r="C325" s="157" t="s">
        <v>475</v>
      </c>
      <c r="D325" s="157" t="s">
        <v>176</v>
      </c>
      <c r="E325" s="158" t="s">
        <v>476</v>
      </c>
      <c r="F325" s="159" t="s">
        <v>477</v>
      </c>
      <c r="G325" s="160" t="s">
        <v>478</v>
      </c>
      <c r="H325" s="161">
        <v>1</v>
      </c>
      <c r="I325" s="162"/>
      <c r="J325" s="163">
        <f>ROUND(I325*H325,2)</f>
        <v>0</v>
      </c>
      <c r="K325" s="164"/>
      <c r="L325" s="34"/>
      <c r="M325" s="165" t="s">
        <v>1</v>
      </c>
      <c r="N325" s="166" t="s">
        <v>41</v>
      </c>
      <c r="O325" s="62"/>
      <c r="P325" s="167">
        <f>O325*H325</f>
        <v>0</v>
      </c>
      <c r="Q325" s="167">
        <v>0</v>
      </c>
      <c r="R325" s="167">
        <f>Q325*H325</f>
        <v>0</v>
      </c>
      <c r="S325" s="167">
        <v>0</v>
      </c>
      <c r="T325" s="168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9" t="s">
        <v>479</v>
      </c>
      <c r="AT325" s="169" t="s">
        <v>176</v>
      </c>
      <c r="AU325" s="169" t="s">
        <v>82</v>
      </c>
      <c r="AY325" s="18" t="s">
        <v>173</v>
      </c>
      <c r="BE325" s="170">
        <f>IF(N325="základná",J325,0)</f>
        <v>0</v>
      </c>
      <c r="BF325" s="170">
        <f>IF(N325="znížená",J325,0)</f>
        <v>0</v>
      </c>
      <c r="BG325" s="170">
        <f>IF(N325="zákl. prenesená",J325,0)</f>
        <v>0</v>
      </c>
      <c r="BH325" s="170">
        <f>IF(N325="zníž. prenesená",J325,0)</f>
        <v>0</v>
      </c>
      <c r="BI325" s="170">
        <f>IF(N325="nulová",J325,0)</f>
        <v>0</v>
      </c>
      <c r="BJ325" s="18" t="s">
        <v>88</v>
      </c>
      <c r="BK325" s="170">
        <f>ROUND(I325*H325,2)</f>
        <v>0</v>
      </c>
      <c r="BL325" s="18" t="s">
        <v>479</v>
      </c>
      <c r="BM325" s="169" t="s">
        <v>480</v>
      </c>
    </row>
    <row r="326" spans="1:65" s="2" customFormat="1" ht="21.75" customHeight="1">
      <c r="A326" s="33"/>
      <c r="B326" s="156"/>
      <c r="C326" s="157" t="s">
        <v>481</v>
      </c>
      <c r="D326" s="157" t="s">
        <v>176</v>
      </c>
      <c r="E326" s="158" t="s">
        <v>482</v>
      </c>
      <c r="F326" s="159" t="s">
        <v>483</v>
      </c>
      <c r="G326" s="160" t="s">
        <v>478</v>
      </c>
      <c r="H326" s="161">
        <v>1</v>
      </c>
      <c r="I326" s="162"/>
      <c r="J326" s="163">
        <f>ROUND(I326*H326,2)</f>
        <v>0</v>
      </c>
      <c r="K326" s="164"/>
      <c r="L326" s="34"/>
      <c r="M326" s="165" t="s">
        <v>1</v>
      </c>
      <c r="N326" s="166" t="s">
        <v>41</v>
      </c>
      <c r="O326" s="62"/>
      <c r="P326" s="167">
        <f>O326*H326</f>
        <v>0</v>
      </c>
      <c r="Q326" s="167">
        <v>0</v>
      </c>
      <c r="R326" s="167">
        <f>Q326*H326</f>
        <v>0</v>
      </c>
      <c r="S326" s="167">
        <v>0</v>
      </c>
      <c r="T326" s="168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9" t="s">
        <v>479</v>
      </c>
      <c r="AT326" s="169" t="s">
        <v>176</v>
      </c>
      <c r="AU326" s="169" t="s">
        <v>82</v>
      </c>
      <c r="AY326" s="18" t="s">
        <v>173</v>
      </c>
      <c r="BE326" s="170">
        <f>IF(N326="základná",J326,0)</f>
        <v>0</v>
      </c>
      <c r="BF326" s="170">
        <f>IF(N326="znížená",J326,0)</f>
        <v>0</v>
      </c>
      <c r="BG326" s="170">
        <f>IF(N326="zákl. prenesená",J326,0)</f>
        <v>0</v>
      </c>
      <c r="BH326" s="170">
        <f>IF(N326="zníž. prenesená",J326,0)</f>
        <v>0</v>
      </c>
      <c r="BI326" s="170">
        <f>IF(N326="nulová",J326,0)</f>
        <v>0</v>
      </c>
      <c r="BJ326" s="18" t="s">
        <v>88</v>
      </c>
      <c r="BK326" s="170">
        <f>ROUND(I326*H326,2)</f>
        <v>0</v>
      </c>
      <c r="BL326" s="18" t="s">
        <v>479</v>
      </c>
      <c r="BM326" s="169" t="s">
        <v>484</v>
      </c>
    </row>
    <row r="327" spans="1:65" s="2" customFormat="1" ht="24.2" customHeight="1">
      <c r="A327" s="33"/>
      <c r="B327" s="156"/>
      <c r="C327" s="157" t="s">
        <v>485</v>
      </c>
      <c r="D327" s="157" t="s">
        <v>176</v>
      </c>
      <c r="E327" s="158" t="s">
        <v>486</v>
      </c>
      <c r="F327" s="159" t="s">
        <v>487</v>
      </c>
      <c r="G327" s="160" t="s">
        <v>478</v>
      </c>
      <c r="H327" s="161">
        <v>1</v>
      </c>
      <c r="I327" s="162"/>
      <c r="J327" s="163">
        <f>ROUND(I327*H327,2)</f>
        <v>0</v>
      </c>
      <c r="K327" s="164"/>
      <c r="L327" s="34"/>
      <c r="M327" s="215" t="s">
        <v>1</v>
      </c>
      <c r="N327" s="216" t="s">
        <v>41</v>
      </c>
      <c r="O327" s="217"/>
      <c r="P327" s="218">
        <f>O327*H327</f>
        <v>0</v>
      </c>
      <c r="Q327" s="218">
        <v>0</v>
      </c>
      <c r="R327" s="218">
        <f>Q327*H327</f>
        <v>0</v>
      </c>
      <c r="S327" s="218">
        <v>0</v>
      </c>
      <c r="T327" s="219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9" t="s">
        <v>479</v>
      </c>
      <c r="AT327" s="169" t="s">
        <v>176</v>
      </c>
      <c r="AU327" s="169" t="s">
        <v>82</v>
      </c>
      <c r="AY327" s="18" t="s">
        <v>173</v>
      </c>
      <c r="BE327" s="170">
        <f>IF(N327="základná",J327,0)</f>
        <v>0</v>
      </c>
      <c r="BF327" s="170">
        <f>IF(N327="znížená",J327,0)</f>
        <v>0</v>
      </c>
      <c r="BG327" s="170">
        <f>IF(N327="zákl. prenesená",J327,0)</f>
        <v>0</v>
      </c>
      <c r="BH327" s="170">
        <f>IF(N327="zníž. prenesená",J327,0)</f>
        <v>0</v>
      </c>
      <c r="BI327" s="170">
        <f>IF(N327="nulová",J327,0)</f>
        <v>0</v>
      </c>
      <c r="BJ327" s="18" t="s">
        <v>88</v>
      </c>
      <c r="BK327" s="170">
        <f>ROUND(I327*H327,2)</f>
        <v>0</v>
      </c>
      <c r="BL327" s="18" t="s">
        <v>479</v>
      </c>
      <c r="BM327" s="169" t="s">
        <v>488</v>
      </c>
    </row>
    <row r="328" spans="1:65" s="2" customFormat="1" ht="6.95" customHeight="1">
      <c r="A328" s="33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34"/>
      <c r="M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</sheetData>
  <autoFilter ref="C131:K32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topLeftCell="A121" workbookViewId="0">
      <selection activeCell="V140" sqref="V14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16.5" customHeight="1">
      <c r="A9" s="33"/>
      <c r="B9" s="34"/>
      <c r="C9" s="33"/>
      <c r="D9" s="33"/>
      <c r="E9" s="272" t="s">
        <v>139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489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ROUND(J123,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ROUND((SUM(BE123:BE144)),  2)</f>
        <v>0</v>
      </c>
      <c r="G35" s="109"/>
      <c r="H35" s="109"/>
      <c r="I35" s="110">
        <v>0.2</v>
      </c>
      <c r="J35" s="108">
        <f>ROUND(((SUM(BE123:BE144))*I35),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ROUND((SUM(BF123:BF144)),  2)</f>
        <v>0</v>
      </c>
      <c r="G36" s="109"/>
      <c r="H36" s="109"/>
      <c r="I36" s="110">
        <v>0.2</v>
      </c>
      <c r="J36" s="108">
        <f>ROUND(((SUM(BF123:BF144))*I36),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ROUND((SUM(BG123:BG144)),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ROUND((SUM(BH123:BH144)),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ROUND((SUM(BI123:BI144)),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16.5" customHeight="1">
      <c r="A87" s="33"/>
      <c r="B87" s="34"/>
      <c r="C87" s="33"/>
      <c r="D87" s="33"/>
      <c r="E87" s="272" t="s">
        <v>139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SO02.02 - SO02.02  Rekonštrukcia priestorov na ul. prof.Sáru - Vnútorné silnoprúdové rozvody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J123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J124</f>
        <v>0</v>
      </c>
      <c r="L99" s="124"/>
    </row>
    <row r="100" spans="1:47" s="10" customFormat="1" ht="19.899999999999999" customHeight="1">
      <c r="B100" s="128"/>
      <c r="D100" s="129" t="s">
        <v>491</v>
      </c>
      <c r="E100" s="130"/>
      <c r="F100" s="130"/>
      <c r="G100" s="130"/>
      <c r="H100" s="130"/>
      <c r="I100" s="130"/>
      <c r="J100" s="131">
        <f>J125</f>
        <v>0</v>
      </c>
      <c r="L100" s="128"/>
    </row>
    <row r="101" spans="1:47" s="9" customFormat="1" ht="24.95" customHeight="1">
      <c r="B101" s="124"/>
      <c r="D101" s="125" t="s">
        <v>492</v>
      </c>
      <c r="E101" s="126"/>
      <c r="F101" s="126"/>
      <c r="G101" s="126"/>
      <c r="H101" s="126"/>
      <c r="I101" s="126"/>
      <c r="J101" s="127">
        <f>J143</f>
        <v>0</v>
      </c>
      <c r="L101" s="124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5" customHeight="1">
      <c r="A103" s="33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5" customHeight="1">
      <c r="A108" s="33"/>
      <c r="B108" s="34"/>
      <c r="C108" s="22" t="s">
        <v>159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2" t="str">
        <f>E7</f>
        <v>Rekonštrukcia - Kreatívne centrum RTVS Banská Bystrica - zmena č.1</v>
      </c>
      <c r="F111" s="273"/>
      <c r="G111" s="273"/>
      <c r="H111" s="27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138</v>
      </c>
      <c r="L112" s="21"/>
    </row>
    <row r="113" spans="1:65" s="2" customFormat="1" ht="16.5" customHeight="1">
      <c r="A113" s="33"/>
      <c r="B113" s="34"/>
      <c r="C113" s="33"/>
      <c r="D113" s="33"/>
      <c r="E113" s="272" t="s">
        <v>139</v>
      </c>
      <c r="F113" s="274"/>
      <c r="G113" s="274"/>
      <c r="H113" s="274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140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3"/>
      <c r="D115" s="33"/>
      <c r="E115" s="231" t="str">
        <f>E11</f>
        <v>SO02.02 - SO02.02  Rekonštrukcia priestorov na ul. prof.Sáru - Vnútorné silnoprúdové rozvody - zmena č.1</v>
      </c>
      <c r="F115" s="274"/>
      <c r="G115" s="274"/>
      <c r="H115" s="27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Banská Bystrica</v>
      </c>
      <c r="G117" s="33"/>
      <c r="H117" s="33"/>
      <c r="I117" s="28" t="s">
        <v>21</v>
      </c>
      <c r="J117" s="59" t="str">
        <f>IF(J14="","",J14)</f>
        <v>25. 5. 2021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E17</f>
        <v>RTVS Mlynská dolina, 845 45 Bratislava</v>
      </c>
      <c r="G119" s="33"/>
      <c r="H119" s="33"/>
      <c r="I119" s="28" t="s">
        <v>29</v>
      </c>
      <c r="J119" s="31" t="str">
        <f>E23</f>
        <v>akad. arch. Jaroslava Kubániová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32</v>
      </c>
      <c r="J120" s="31" t="str">
        <f>E26</f>
        <v>Ing.Jedlička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32"/>
      <c r="B122" s="133"/>
      <c r="C122" s="134" t="s">
        <v>160</v>
      </c>
      <c r="D122" s="135" t="s">
        <v>60</v>
      </c>
      <c r="E122" s="135" t="s">
        <v>56</v>
      </c>
      <c r="F122" s="135" t="s">
        <v>57</v>
      </c>
      <c r="G122" s="135" t="s">
        <v>161</v>
      </c>
      <c r="H122" s="135" t="s">
        <v>162</v>
      </c>
      <c r="I122" s="135" t="s">
        <v>163</v>
      </c>
      <c r="J122" s="136" t="s">
        <v>144</v>
      </c>
      <c r="K122" s="137" t="s">
        <v>164</v>
      </c>
      <c r="L122" s="138"/>
      <c r="M122" s="66" t="s">
        <v>1</v>
      </c>
      <c r="N122" s="67" t="s">
        <v>39</v>
      </c>
      <c r="O122" s="67" t="s">
        <v>165</v>
      </c>
      <c r="P122" s="67" t="s">
        <v>166</v>
      </c>
      <c r="Q122" s="67" t="s">
        <v>167</v>
      </c>
      <c r="R122" s="67" t="s">
        <v>168</v>
      </c>
      <c r="S122" s="67" t="s">
        <v>169</v>
      </c>
      <c r="T122" s="68" t="s">
        <v>170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9" customHeight="1">
      <c r="A123" s="33"/>
      <c r="B123" s="34"/>
      <c r="C123" s="73" t="s">
        <v>145</v>
      </c>
      <c r="D123" s="33"/>
      <c r="E123" s="33"/>
      <c r="F123" s="33"/>
      <c r="G123" s="33"/>
      <c r="H123" s="33"/>
      <c r="I123" s="33"/>
      <c r="J123" s="139">
        <f>BK123</f>
        <v>0</v>
      </c>
      <c r="K123" s="33"/>
      <c r="L123" s="34"/>
      <c r="M123" s="69"/>
      <c r="N123" s="60"/>
      <c r="O123" s="70"/>
      <c r="P123" s="140">
        <f>P124+P143</f>
        <v>0</v>
      </c>
      <c r="Q123" s="70"/>
      <c r="R123" s="140">
        <f>R124+R143</f>
        <v>9.1270000000000004E-2</v>
      </c>
      <c r="S123" s="70"/>
      <c r="T123" s="141">
        <f>T124+T143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146</v>
      </c>
      <c r="BK123" s="142">
        <f>BK124+BK143</f>
        <v>0</v>
      </c>
    </row>
    <row r="124" spans="1:65" s="12" customFormat="1" ht="25.9" customHeight="1">
      <c r="B124" s="143"/>
      <c r="D124" s="144" t="s">
        <v>74</v>
      </c>
      <c r="E124" s="145" t="s">
        <v>186</v>
      </c>
      <c r="F124" s="145" t="s">
        <v>493</v>
      </c>
      <c r="I124" s="146"/>
      <c r="J124" s="147">
        <f>BK124</f>
        <v>0</v>
      </c>
      <c r="L124" s="143"/>
      <c r="M124" s="148"/>
      <c r="N124" s="149"/>
      <c r="O124" s="149"/>
      <c r="P124" s="150">
        <f>P125</f>
        <v>0</v>
      </c>
      <c r="Q124" s="149"/>
      <c r="R124" s="150">
        <f>R125</f>
        <v>9.1270000000000004E-2</v>
      </c>
      <c r="S124" s="149"/>
      <c r="T124" s="151">
        <f>T125</f>
        <v>0</v>
      </c>
      <c r="AR124" s="144" t="s">
        <v>174</v>
      </c>
      <c r="AT124" s="152" t="s">
        <v>74</v>
      </c>
      <c r="AU124" s="152" t="s">
        <v>75</v>
      </c>
      <c r="AY124" s="144" t="s">
        <v>173</v>
      </c>
      <c r="BK124" s="153">
        <f>BK125</f>
        <v>0</v>
      </c>
    </row>
    <row r="125" spans="1:65" s="12" customFormat="1" ht="22.9" customHeight="1">
      <c r="B125" s="143"/>
      <c r="D125" s="144" t="s">
        <v>74</v>
      </c>
      <c r="E125" s="154" t="s">
        <v>494</v>
      </c>
      <c r="F125" s="154" t="s">
        <v>495</v>
      </c>
      <c r="I125" s="146"/>
      <c r="J125" s="155">
        <f>BK125</f>
        <v>0</v>
      </c>
      <c r="L125" s="143"/>
      <c r="M125" s="148"/>
      <c r="N125" s="149"/>
      <c r="O125" s="149"/>
      <c r="P125" s="150">
        <f>SUM(P126:P142)</f>
        <v>0</v>
      </c>
      <c r="Q125" s="149"/>
      <c r="R125" s="150">
        <f>SUM(R126:R142)</f>
        <v>9.1270000000000004E-2</v>
      </c>
      <c r="S125" s="149"/>
      <c r="T125" s="151">
        <f>SUM(T126:T142)</f>
        <v>0</v>
      </c>
      <c r="AR125" s="144" t="s">
        <v>174</v>
      </c>
      <c r="AT125" s="152" t="s">
        <v>74</v>
      </c>
      <c r="AU125" s="152" t="s">
        <v>82</v>
      </c>
      <c r="AY125" s="144" t="s">
        <v>173</v>
      </c>
      <c r="BK125" s="153">
        <f>SUM(BK126:BK142)</f>
        <v>0</v>
      </c>
    </row>
    <row r="126" spans="1:65" s="2" customFormat="1" ht="21.75" customHeight="1">
      <c r="A126" s="33"/>
      <c r="B126" s="156"/>
      <c r="C126" s="157" t="s">
        <v>82</v>
      </c>
      <c r="D126" s="157" t="s">
        <v>176</v>
      </c>
      <c r="E126" s="158" t="s">
        <v>496</v>
      </c>
      <c r="F126" s="159" t="s">
        <v>497</v>
      </c>
      <c r="G126" s="160" t="s">
        <v>179</v>
      </c>
      <c r="H126" s="161">
        <v>16</v>
      </c>
      <c r="I126" s="162"/>
      <c r="J126" s="163">
        <f t="shared" ref="J126:J142" si="0">ROUND(I126*H126,2)</f>
        <v>0</v>
      </c>
      <c r="K126" s="164"/>
      <c r="L126" s="34"/>
      <c r="M126" s="165" t="s">
        <v>1</v>
      </c>
      <c r="N126" s="166" t="s">
        <v>41</v>
      </c>
      <c r="O126" s="62"/>
      <c r="P126" s="167">
        <f t="shared" ref="P126:P142" si="1">O126*H126</f>
        <v>0</v>
      </c>
      <c r="Q126" s="167">
        <v>0</v>
      </c>
      <c r="R126" s="167">
        <f t="shared" ref="R126:R142" si="2">Q126*H126</f>
        <v>0</v>
      </c>
      <c r="S126" s="167">
        <v>0</v>
      </c>
      <c r="T126" s="168">
        <f t="shared" ref="T126:T142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498</v>
      </c>
      <c r="AT126" s="169" t="s">
        <v>176</v>
      </c>
      <c r="AU126" s="169" t="s">
        <v>88</v>
      </c>
      <c r="AY126" s="18" t="s">
        <v>173</v>
      </c>
      <c r="BE126" s="170">
        <f t="shared" ref="BE126:BE142" si="4">IF(N126="základná",J126,0)</f>
        <v>0</v>
      </c>
      <c r="BF126" s="170">
        <f t="shared" ref="BF126:BF142" si="5">IF(N126="znížená",J126,0)</f>
        <v>0</v>
      </c>
      <c r="BG126" s="170">
        <f t="shared" ref="BG126:BG142" si="6">IF(N126="zákl. prenesená",J126,0)</f>
        <v>0</v>
      </c>
      <c r="BH126" s="170">
        <f t="shared" ref="BH126:BH142" si="7">IF(N126="zníž. prenesená",J126,0)</f>
        <v>0</v>
      </c>
      <c r="BI126" s="170">
        <f t="shared" ref="BI126:BI142" si="8">IF(N126="nulová",J126,0)</f>
        <v>0</v>
      </c>
      <c r="BJ126" s="18" t="s">
        <v>88</v>
      </c>
      <c r="BK126" s="170">
        <f t="shared" ref="BK126:BK142" si="9">ROUND(I126*H126,2)</f>
        <v>0</v>
      </c>
      <c r="BL126" s="18" t="s">
        <v>498</v>
      </c>
      <c r="BM126" s="169" t="s">
        <v>499</v>
      </c>
    </row>
    <row r="127" spans="1:65" s="2" customFormat="1" ht="16.5" customHeight="1">
      <c r="A127" s="33"/>
      <c r="B127" s="156"/>
      <c r="C127" s="195" t="s">
        <v>88</v>
      </c>
      <c r="D127" s="195" t="s">
        <v>186</v>
      </c>
      <c r="E127" s="196" t="s">
        <v>500</v>
      </c>
      <c r="F127" s="197" t="s">
        <v>501</v>
      </c>
      <c r="G127" s="198" t="s">
        <v>179</v>
      </c>
      <c r="H127" s="199">
        <v>16</v>
      </c>
      <c r="I127" s="200"/>
      <c r="J127" s="201">
        <f t="shared" si="0"/>
        <v>0</v>
      </c>
      <c r="K127" s="202"/>
      <c r="L127" s="203"/>
      <c r="M127" s="204" t="s">
        <v>1</v>
      </c>
      <c r="N127" s="205" t="s">
        <v>41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502</v>
      </c>
      <c r="AT127" s="169" t="s">
        <v>186</v>
      </c>
      <c r="AU127" s="169" t="s">
        <v>88</v>
      </c>
      <c r="AY127" s="18" t="s">
        <v>173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88</v>
      </c>
      <c r="BK127" s="170">
        <f t="shared" si="9"/>
        <v>0</v>
      </c>
      <c r="BL127" s="18" t="s">
        <v>498</v>
      </c>
      <c r="BM127" s="169" t="s">
        <v>503</v>
      </c>
    </row>
    <row r="128" spans="1:65" s="2" customFormat="1" ht="24.2" customHeight="1">
      <c r="A128" s="33"/>
      <c r="B128" s="156"/>
      <c r="C128" s="157" t="s">
        <v>174</v>
      </c>
      <c r="D128" s="157" t="s">
        <v>176</v>
      </c>
      <c r="E128" s="158" t="s">
        <v>504</v>
      </c>
      <c r="F128" s="159" t="s">
        <v>505</v>
      </c>
      <c r="G128" s="160" t="s">
        <v>179</v>
      </c>
      <c r="H128" s="161">
        <v>16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498</v>
      </c>
      <c r="AT128" s="169" t="s">
        <v>176</v>
      </c>
      <c r="AU128" s="169" t="s">
        <v>88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498</v>
      </c>
      <c r="BM128" s="169" t="s">
        <v>506</v>
      </c>
    </row>
    <row r="129" spans="1:65" s="2" customFormat="1" ht="24.2" customHeight="1">
      <c r="A129" s="33"/>
      <c r="B129" s="156"/>
      <c r="C129" s="157" t="s">
        <v>180</v>
      </c>
      <c r="D129" s="157" t="s">
        <v>176</v>
      </c>
      <c r="E129" s="158" t="s">
        <v>507</v>
      </c>
      <c r="F129" s="159" t="s">
        <v>508</v>
      </c>
      <c r="G129" s="160" t="s">
        <v>179</v>
      </c>
      <c r="H129" s="161">
        <v>2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498</v>
      </c>
      <c r="AT129" s="169" t="s">
        <v>176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498</v>
      </c>
      <c r="BM129" s="169" t="s">
        <v>509</v>
      </c>
    </row>
    <row r="130" spans="1:65" s="2" customFormat="1" ht="16.5" customHeight="1">
      <c r="A130" s="33"/>
      <c r="B130" s="156"/>
      <c r="C130" s="195" t="s">
        <v>203</v>
      </c>
      <c r="D130" s="195" t="s">
        <v>186</v>
      </c>
      <c r="E130" s="196" t="s">
        <v>510</v>
      </c>
      <c r="F130" s="197" t="s">
        <v>511</v>
      </c>
      <c r="G130" s="198" t="s">
        <v>179</v>
      </c>
      <c r="H130" s="199">
        <v>2</v>
      </c>
      <c r="I130" s="200"/>
      <c r="J130" s="201">
        <f t="shared" si="0"/>
        <v>0</v>
      </c>
      <c r="K130" s="202"/>
      <c r="L130" s="203"/>
      <c r="M130" s="204" t="s">
        <v>1</v>
      </c>
      <c r="N130" s="205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502</v>
      </c>
      <c r="AT130" s="169" t="s">
        <v>186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512</v>
      </c>
    </row>
    <row r="131" spans="1:65" s="2" customFormat="1" ht="24.2" customHeight="1">
      <c r="A131" s="33"/>
      <c r="B131" s="156"/>
      <c r="C131" s="157" t="s">
        <v>208</v>
      </c>
      <c r="D131" s="157" t="s">
        <v>176</v>
      </c>
      <c r="E131" s="158" t="s">
        <v>513</v>
      </c>
      <c r="F131" s="159" t="s">
        <v>514</v>
      </c>
      <c r="G131" s="160" t="s">
        <v>179</v>
      </c>
      <c r="H131" s="161">
        <v>14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498</v>
      </c>
      <c r="AT131" s="169" t="s">
        <v>176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515</v>
      </c>
    </row>
    <row r="132" spans="1:65" s="2" customFormat="1" ht="24.2" customHeight="1">
      <c r="A132" s="33"/>
      <c r="B132" s="156"/>
      <c r="C132" s="195" t="s">
        <v>213</v>
      </c>
      <c r="D132" s="195" t="s">
        <v>186</v>
      </c>
      <c r="E132" s="196" t="s">
        <v>516</v>
      </c>
      <c r="F132" s="197" t="s">
        <v>517</v>
      </c>
      <c r="G132" s="198" t="s">
        <v>179</v>
      </c>
      <c r="H132" s="199">
        <v>14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502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518</v>
      </c>
    </row>
    <row r="133" spans="1:65" s="2" customFormat="1" ht="16.5" customHeight="1">
      <c r="A133" s="33"/>
      <c r="B133" s="156"/>
      <c r="C133" s="157" t="s">
        <v>189</v>
      </c>
      <c r="D133" s="157" t="s">
        <v>176</v>
      </c>
      <c r="E133" s="158" t="s">
        <v>519</v>
      </c>
      <c r="F133" s="159" t="s">
        <v>520</v>
      </c>
      <c r="G133" s="160" t="s">
        <v>179</v>
      </c>
      <c r="H133" s="161">
        <v>2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498</v>
      </c>
      <c r="AT133" s="169" t="s">
        <v>176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521</v>
      </c>
    </row>
    <row r="134" spans="1:65" s="2" customFormat="1" ht="16.5" customHeight="1">
      <c r="A134" s="33"/>
      <c r="B134" s="156"/>
      <c r="C134" s="195" t="s">
        <v>192</v>
      </c>
      <c r="D134" s="195" t="s">
        <v>186</v>
      </c>
      <c r="E134" s="196" t="s">
        <v>522</v>
      </c>
      <c r="F134" s="197" t="s">
        <v>523</v>
      </c>
      <c r="G134" s="198" t="s">
        <v>179</v>
      </c>
      <c r="H134" s="199">
        <v>2</v>
      </c>
      <c r="I134" s="200"/>
      <c r="J134" s="201">
        <f t="shared" si="0"/>
        <v>0</v>
      </c>
      <c r="K134" s="202"/>
      <c r="L134" s="203"/>
      <c r="M134" s="204" t="s">
        <v>1</v>
      </c>
      <c r="N134" s="205" t="s">
        <v>41</v>
      </c>
      <c r="O134" s="62"/>
      <c r="P134" s="167">
        <f t="shared" si="1"/>
        <v>0</v>
      </c>
      <c r="Q134" s="167">
        <v>3.0000000000000001E-5</v>
      </c>
      <c r="R134" s="167">
        <f t="shared" si="2"/>
        <v>6.0000000000000002E-5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502</v>
      </c>
      <c r="AT134" s="169" t="s">
        <v>186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524</v>
      </c>
    </row>
    <row r="135" spans="1:65" s="2" customFormat="1" ht="16.5" customHeight="1">
      <c r="A135" s="33"/>
      <c r="B135" s="156"/>
      <c r="C135" s="157" t="s">
        <v>229</v>
      </c>
      <c r="D135" s="157" t="s">
        <v>176</v>
      </c>
      <c r="E135" s="158" t="s">
        <v>525</v>
      </c>
      <c r="F135" s="159" t="s">
        <v>526</v>
      </c>
      <c r="G135" s="160" t="s">
        <v>179</v>
      </c>
      <c r="H135" s="161">
        <v>7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498</v>
      </c>
      <c r="AT135" s="169" t="s">
        <v>176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527</v>
      </c>
    </row>
    <row r="136" spans="1:65" s="2" customFormat="1" ht="21.75" customHeight="1">
      <c r="A136" s="33"/>
      <c r="B136" s="156"/>
      <c r="C136" s="195" t="s">
        <v>237</v>
      </c>
      <c r="D136" s="195" t="s">
        <v>186</v>
      </c>
      <c r="E136" s="196" t="s">
        <v>528</v>
      </c>
      <c r="F136" s="197" t="s">
        <v>529</v>
      </c>
      <c r="G136" s="198" t="s">
        <v>179</v>
      </c>
      <c r="H136" s="199">
        <v>7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3.0000000000000001E-5</v>
      </c>
      <c r="R136" s="167">
        <f t="shared" si="2"/>
        <v>2.1000000000000001E-4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502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530</v>
      </c>
    </row>
    <row r="137" spans="1:65" s="2" customFormat="1" ht="16.5" customHeight="1">
      <c r="A137" s="33"/>
      <c r="B137" s="156"/>
      <c r="C137" s="157" t="s">
        <v>241</v>
      </c>
      <c r="D137" s="157" t="s">
        <v>176</v>
      </c>
      <c r="E137" s="158" t="s">
        <v>531</v>
      </c>
      <c r="F137" s="159" t="s">
        <v>532</v>
      </c>
      <c r="G137" s="160" t="s">
        <v>179</v>
      </c>
      <c r="H137" s="161">
        <v>16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498</v>
      </c>
      <c r="AT137" s="169" t="s">
        <v>176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533</v>
      </c>
    </row>
    <row r="138" spans="1:65" s="2" customFormat="1" ht="33" customHeight="1">
      <c r="A138" s="33"/>
      <c r="B138" s="156"/>
      <c r="C138" s="195" t="s">
        <v>245</v>
      </c>
      <c r="D138" s="195" t="s">
        <v>186</v>
      </c>
      <c r="E138" s="196" t="s">
        <v>534</v>
      </c>
      <c r="F138" s="197" t="s">
        <v>535</v>
      </c>
      <c r="G138" s="198" t="s">
        <v>179</v>
      </c>
      <c r="H138" s="199">
        <v>16</v>
      </c>
      <c r="I138" s="200"/>
      <c r="J138" s="201">
        <f t="shared" si="0"/>
        <v>0</v>
      </c>
      <c r="K138" s="202"/>
      <c r="L138" s="203"/>
      <c r="M138" s="204" t="s">
        <v>1</v>
      </c>
      <c r="N138" s="205" t="s">
        <v>41</v>
      </c>
      <c r="O138" s="62"/>
      <c r="P138" s="167">
        <f t="shared" si="1"/>
        <v>0</v>
      </c>
      <c r="Q138" s="167">
        <v>3.5000000000000001E-3</v>
      </c>
      <c r="R138" s="167">
        <f t="shared" si="2"/>
        <v>5.6000000000000001E-2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502</v>
      </c>
      <c r="AT138" s="169" t="s">
        <v>186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536</v>
      </c>
    </row>
    <row r="139" spans="1:65" s="2" customFormat="1" ht="16.5" customHeight="1">
      <c r="A139" s="33"/>
      <c r="B139" s="156"/>
      <c r="C139" s="157" t="s">
        <v>250</v>
      </c>
      <c r="D139" s="157" t="s">
        <v>176</v>
      </c>
      <c r="E139" s="158" t="s">
        <v>537</v>
      </c>
      <c r="F139" s="159" t="s">
        <v>538</v>
      </c>
      <c r="G139" s="160" t="s">
        <v>179</v>
      </c>
      <c r="H139" s="161">
        <v>10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498</v>
      </c>
      <c r="AT139" s="169" t="s">
        <v>176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498</v>
      </c>
      <c r="BM139" s="169" t="s">
        <v>539</v>
      </c>
    </row>
    <row r="140" spans="1:65" s="2" customFormat="1" ht="24.2" customHeight="1">
      <c r="A140" s="33"/>
      <c r="B140" s="156"/>
      <c r="C140" s="195" t="s">
        <v>255</v>
      </c>
      <c r="D140" s="195" t="s">
        <v>186</v>
      </c>
      <c r="E140" s="196" t="s">
        <v>540</v>
      </c>
      <c r="F140" s="197" t="s">
        <v>541</v>
      </c>
      <c r="G140" s="198" t="s">
        <v>179</v>
      </c>
      <c r="H140" s="199">
        <v>10</v>
      </c>
      <c r="I140" s="200"/>
      <c r="J140" s="201">
        <f t="shared" si="0"/>
        <v>0</v>
      </c>
      <c r="K140" s="202"/>
      <c r="L140" s="203"/>
      <c r="M140" s="204" t="s">
        <v>1</v>
      </c>
      <c r="N140" s="205" t="s">
        <v>41</v>
      </c>
      <c r="O140" s="62"/>
      <c r="P140" s="167">
        <f t="shared" si="1"/>
        <v>0</v>
      </c>
      <c r="Q140" s="167">
        <v>3.5000000000000001E-3</v>
      </c>
      <c r="R140" s="167">
        <f t="shared" si="2"/>
        <v>3.5000000000000003E-2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502</v>
      </c>
      <c r="AT140" s="169" t="s">
        <v>186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542</v>
      </c>
    </row>
    <row r="141" spans="1:65" s="2" customFormat="1" ht="16.5" customHeight="1">
      <c r="A141" s="33"/>
      <c r="B141" s="156"/>
      <c r="C141" s="157" t="s">
        <v>259</v>
      </c>
      <c r="D141" s="157" t="s">
        <v>176</v>
      </c>
      <c r="E141" s="158" t="s">
        <v>543</v>
      </c>
      <c r="F141" s="159" t="s">
        <v>544</v>
      </c>
      <c r="G141" s="160" t="s">
        <v>339</v>
      </c>
      <c r="H141" s="214"/>
      <c r="I141" s="162"/>
      <c r="J141" s="163">
        <f t="shared" si="0"/>
        <v>0</v>
      </c>
      <c r="K141" s="164"/>
      <c r="L141" s="34"/>
      <c r="M141" s="165" t="s">
        <v>1</v>
      </c>
      <c r="N141" s="166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498</v>
      </c>
      <c r="AT141" s="169" t="s">
        <v>176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498</v>
      </c>
      <c r="BM141" s="169" t="s">
        <v>545</v>
      </c>
    </row>
    <row r="142" spans="1:65" s="2" customFormat="1" ht="16.5" customHeight="1">
      <c r="A142" s="33"/>
      <c r="B142" s="156"/>
      <c r="C142" s="157" t="s">
        <v>264</v>
      </c>
      <c r="D142" s="157" t="s">
        <v>176</v>
      </c>
      <c r="E142" s="158" t="s">
        <v>546</v>
      </c>
      <c r="F142" s="159" t="s">
        <v>547</v>
      </c>
      <c r="G142" s="160" t="s">
        <v>339</v>
      </c>
      <c r="H142" s="214"/>
      <c r="I142" s="162"/>
      <c r="J142" s="163">
        <f t="shared" si="0"/>
        <v>0</v>
      </c>
      <c r="K142" s="164"/>
      <c r="L142" s="34"/>
      <c r="M142" s="165" t="s">
        <v>1</v>
      </c>
      <c r="N142" s="166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498</v>
      </c>
      <c r="AT142" s="169" t="s">
        <v>176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548</v>
      </c>
    </row>
    <row r="143" spans="1:65" s="12" customFormat="1" ht="25.9" customHeight="1">
      <c r="B143" s="143"/>
      <c r="D143" s="144" t="s">
        <v>74</v>
      </c>
      <c r="E143" s="145" t="s">
        <v>549</v>
      </c>
      <c r="F143" s="145" t="s">
        <v>550</v>
      </c>
      <c r="I143" s="146"/>
      <c r="J143" s="147">
        <f>BK143</f>
        <v>0</v>
      </c>
      <c r="L143" s="143"/>
      <c r="M143" s="148"/>
      <c r="N143" s="149"/>
      <c r="O143" s="149"/>
      <c r="P143" s="150">
        <f>P144</f>
        <v>0</v>
      </c>
      <c r="Q143" s="149"/>
      <c r="R143" s="150">
        <f>R144</f>
        <v>0</v>
      </c>
      <c r="S143" s="149"/>
      <c r="T143" s="151">
        <f>T144</f>
        <v>0</v>
      </c>
      <c r="AR143" s="144" t="s">
        <v>180</v>
      </c>
      <c r="AT143" s="152" t="s">
        <v>74</v>
      </c>
      <c r="AU143" s="152" t="s">
        <v>75</v>
      </c>
      <c r="AY143" s="144" t="s">
        <v>173</v>
      </c>
      <c r="BK143" s="153">
        <f>BK144</f>
        <v>0</v>
      </c>
    </row>
    <row r="144" spans="1:65" s="2" customFormat="1" ht="37.9" customHeight="1">
      <c r="A144" s="33"/>
      <c r="B144" s="156"/>
      <c r="C144" s="157" t="s">
        <v>269</v>
      </c>
      <c r="D144" s="157" t="s">
        <v>176</v>
      </c>
      <c r="E144" s="158" t="s">
        <v>551</v>
      </c>
      <c r="F144" s="159" t="s">
        <v>552</v>
      </c>
      <c r="G144" s="160" t="s">
        <v>553</v>
      </c>
      <c r="H144" s="161">
        <v>4</v>
      </c>
      <c r="I144" s="162"/>
      <c r="J144" s="163">
        <f>ROUND(I144*H144,2)</f>
        <v>0</v>
      </c>
      <c r="K144" s="164"/>
      <c r="L144" s="34"/>
      <c r="M144" s="215" t="s">
        <v>1</v>
      </c>
      <c r="N144" s="216" t="s">
        <v>41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554</v>
      </c>
      <c r="AT144" s="169" t="s">
        <v>176</v>
      </c>
      <c r="AU144" s="169" t="s">
        <v>82</v>
      </c>
      <c r="AY144" s="18" t="s">
        <v>173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88</v>
      </c>
      <c r="BK144" s="170">
        <f>ROUND(I144*H144,2)</f>
        <v>0</v>
      </c>
      <c r="BL144" s="18" t="s">
        <v>554</v>
      </c>
      <c r="BM144" s="169" t="s">
        <v>555</v>
      </c>
    </row>
    <row r="145" spans="1:31" s="2" customFormat="1" ht="6.95" customHeight="1">
      <c r="A145" s="33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2:K14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16.5" customHeight="1">
      <c r="A9" s="33"/>
      <c r="B9" s="34"/>
      <c r="C9" s="33"/>
      <c r="D9" s="33"/>
      <c r="E9" s="272" t="s">
        <v>139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556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ROUND(J123,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ROUND((SUM(BE123:BE133)),  2)</f>
        <v>0</v>
      </c>
      <c r="G35" s="109"/>
      <c r="H35" s="109"/>
      <c r="I35" s="110">
        <v>0.2</v>
      </c>
      <c r="J35" s="108">
        <f>ROUND(((SUM(BE123:BE133))*I35),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ROUND((SUM(BF123:BF133)),  2)</f>
        <v>0</v>
      </c>
      <c r="G36" s="109"/>
      <c r="H36" s="109"/>
      <c r="I36" s="110">
        <v>0.2</v>
      </c>
      <c r="J36" s="108">
        <f>ROUND(((SUM(BF123:BF133))*I36),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ROUND((SUM(BG123:BG133)),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ROUND((SUM(BH123:BH133)),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ROUND((SUM(BI123:BI133)),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16.5" customHeight="1">
      <c r="A87" s="33"/>
      <c r="B87" s="34"/>
      <c r="C87" s="33"/>
      <c r="D87" s="33"/>
      <c r="E87" s="272" t="s">
        <v>139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SO02.03 - SO02.03  Rekonštrukcia priestorov na ul. prof.Sáru - Vzduchotechnika a klimatizácia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J123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151</v>
      </c>
      <c r="E99" s="126"/>
      <c r="F99" s="126"/>
      <c r="G99" s="126"/>
      <c r="H99" s="126"/>
      <c r="I99" s="126"/>
      <c r="J99" s="127">
        <f>J124</f>
        <v>0</v>
      </c>
      <c r="L99" s="124"/>
    </row>
    <row r="100" spans="1:47" s="10" customFormat="1" ht="19.899999999999999" customHeight="1">
      <c r="B100" s="128"/>
      <c r="D100" s="129" t="s">
        <v>557</v>
      </c>
      <c r="E100" s="130"/>
      <c r="F100" s="130"/>
      <c r="G100" s="130"/>
      <c r="H100" s="130"/>
      <c r="I100" s="130"/>
      <c r="J100" s="131">
        <f>J125</f>
        <v>0</v>
      </c>
      <c r="L100" s="128"/>
    </row>
    <row r="101" spans="1:47" s="10" customFormat="1" ht="19.899999999999999" customHeight="1">
      <c r="B101" s="128"/>
      <c r="D101" s="129" t="s">
        <v>558</v>
      </c>
      <c r="E101" s="130"/>
      <c r="F101" s="130"/>
      <c r="G101" s="130"/>
      <c r="H101" s="130"/>
      <c r="I101" s="130"/>
      <c r="J101" s="131">
        <f>J127</f>
        <v>0</v>
      </c>
      <c r="L101" s="128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5" customHeight="1">
      <c r="A103" s="33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5" customHeight="1">
      <c r="A108" s="33"/>
      <c r="B108" s="34"/>
      <c r="C108" s="22" t="s">
        <v>159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2" t="str">
        <f>E7</f>
        <v>Rekonštrukcia - Kreatívne centrum RTVS Banská Bystrica - zmena č.1</v>
      </c>
      <c r="F111" s="273"/>
      <c r="G111" s="273"/>
      <c r="H111" s="27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138</v>
      </c>
      <c r="L112" s="21"/>
    </row>
    <row r="113" spans="1:65" s="2" customFormat="1" ht="16.5" customHeight="1">
      <c r="A113" s="33"/>
      <c r="B113" s="34"/>
      <c r="C113" s="33"/>
      <c r="D113" s="33"/>
      <c r="E113" s="272" t="s">
        <v>139</v>
      </c>
      <c r="F113" s="274"/>
      <c r="G113" s="274"/>
      <c r="H113" s="274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140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3"/>
      <c r="D115" s="33"/>
      <c r="E115" s="231" t="str">
        <f>E11</f>
        <v>SO02.03 - SO02.03  Rekonštrukcia priestorov na ul. prof.Sáru - Vzduchotechnika a klimatizácia - zmena č.1</v>
      </c>
      <c r="F115" s="274"/>
      <c r="G115" s="274"/>
      <c r="H115" s="27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Banská Bystrica</v>
      </c>
      <c r="G117" s="33"/>
      <c r="H117" s="33"/>
      <c r="I117" s="28" t="s">
        <v>21</v>
      </c>
      <c r="J117" s="59" t="str">
        <f>IF(J14="","",J14)</f>
        <v>25. 5. 2021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E17</f>
        <v>RTVS Mlynská dolina, 845 45 Bratislava</v>
      </c>
      <c r="G119" s="33"/>
      <c r="H119" s="33"/>
      <c r="I119" s="28" t="s">
        <v>29</v>
      </c>
      <c r="J119" s="31" t="str">
        <f>E23</f>
        <v>akad. arch. Jaroslava Kubániová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32</v>
      </c>
      <c r="J120" s="31" t="str">
        <f>E26</f>
        <v>Ing.Jedlička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32"/>
      <c r="B122" s="133"/>
      <c r="C122" s="134" t="s">
        <v>160</v>
      </c>
      <c r="D122" s="135" t="s">
        <v>60</v>
      </c>
      <c r="E122" s="135" t="s">
        <v>56</v>
      </c>
      <c r="F122" s="135" t="s">
        <v>57</v>
      </c>
      <c r="G122" s="135" t="s">
        <v>161</v>
      </c>
      <c r="H122" s="135" t="s">
        <v>162</v>
      </c>
      <c r="I122" s="135" t="s">
        <v>163</v>
      </c>
      <c r="J122" s="136" t="s">
        <v>144</v>
      </c>
      <c r="K122" s="137" t="s">
        <v>164</v>
      </c>
      <c r="L122" s="138"/>
      <c r="M122" s="66" t="s">
        <v>1</v>
      </c>
      <c r="N122" s="67" t="s">
        <v>39</v>
      </c>
      <c r="O122" s="67" t="s">
        <v>165</v>
      </c>
      <c r="P122" s="67" t="s">
        <v>166</v>
      </c>
      <c r="Q122" s="67" t="s">
        <v>167</v>
      </c>
      <c r="R122" s="67" t="s">
        <v>168</v>
      </c>
      <c r="S122" s="67" t="s">
        <v>169</v>
      </c>
      <c r="T122" s="68" t="s">
        <v>170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9" customHeight="1">
      <c r="A123" s="33"/>
      <c r="B123" s="34"/>
      <c r="C123" s="73" t="s">
        <v>145</v>
      </c>
      <c r="D123" s="33"/>
      <c r="E123" s="33"/>
      <c r="F123" s="33"/>
      <c r="G123" s="33"/>
      <c r="H123" s="33"/>
      <c r="I123" s="33"/>
      <c r="J123" s="139">
        <f>BK123</f>
        <v>0</v>
      </c>
      <c r="K123" s="33"/>
      <c r="L123" s="34"/>
      <c r="M123" s="69"/>
      <c r="N123" s="60"/>
      <c r="O123" s="70"/>
      <c r="P123" s="140">
        <f>P124</f>
        <v>0</v>
      </c>
      <c r="Q123" s="70"/>
      <c r="R123" s="140">
        <f>R124</f>
        <v>0</v>
      </c>
      <c r="S123" s="70"/>
      <c r="T123" s="141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146</v>
      </c>
      <c r="BK123" s="142">
        <f>BK124</f>
        <v>0</v>
      </c>
    </row>
    <row r="124" spans="1:65" s="12" customFormat="1" ht="25.9" customHeight="1">
      <c r="B124" s="143"/>
      <c r="D124" s="144" t="s">
        <v>74</v>
      </c>
      <c r="E124" s="145" t="s">
        <v>287</v>
      </c>
      <c r="F124" s="145" t="s">
        <v>288</v>
      </c>
      <c r="I124" s="146"/>
      <c r="J124" s="147">
        <f>BK124</f>
        <v>0</v>
      </c>
      <c r="L124" s="143"/>
      <c r="M124" s="148"/>
      <c r="N124" s="149"/>
      <c r="O124" s="149"/>
      <c r="P124" s="150">
        <f>P125+P127</f>
        <v>0</v>
      </c>
      <c r="Q124" s="149"/>
      <c r="R124" s="150">
        <f>R125+R127</f>
        <v>0</v>
      </c>
      <c r="S124" s="149"/>
      <c r="T124" s="151">
        <f>T125+T127</f>
        <v>0</v>
      </c>
      <c r="AR124" s="144" t="s">
        <v>88</v>
      </c>
      <c r="AT124" s="152" t="s">
        <v>74</v>
      </c>
      <c r="AU124" s="152" t="s">
        <v>75</v>
      </c>
      <c r="AY124" s="144" t="s">
        <v>173</v>
      </c>
      <c r="BK124" s="153">
        <f>BK125+BK127</f>
        <v>0</v>
      </c>
    </row>
    <row r="125" spans="1:65" s="12" customFormat="1" ht="22.9" customHeight="1">
      <c r="B125" s="143"/>
      <c r="D125" s="144" t="s">
        <v>74</v>
      </c>
      <c r="E125" s="154" t="s">
        <v>559</v>
      </c>
      <c r="F125" s="154" t="s">
        <v>560</v>
      </c>
      <c r="I125" s="146"/>
      <c r="J125" s="155">
        <f>BK125</f>
        <v>0</v>
      </c>
      <c r="L125" s="143"/>
      <c r="M125" s="148"/>
      <c r="N125" s="149"/>
      <c r="O125" s="149"/>
      <c r="P125" s="150">
        <f>P126</f>
        <v>0</v>
      </c>
      <c r="Q125" s="149"/>
      <c r="R125" s="150">
        <f>R126</f>
        <v>0</v>
      </c>
      <c r="S125" s="149"/>
      <c r="T125" s="151">
        <f>T126</f>
        <v>0</v>
      </c>
      <c r="AR125" s="144" t="s">
        <v>88</v>
      </c>
      <c r="AT125" s="152" t="s">
        <v>74</v>
      </c>
      <c r="AU125" s="152" t="s">
        <v>82</v>
      </c>
      <c r="AY125" s="144" t="s">
        <v>173</v>
      </c>
      <c r="BK125" s="153">
        <f>BK126</f>
        <v>0</v>
      </c>
    </row>
    <row r="126" spans="1:65" s="2" customFormat="1" ht="16.5" customHeight="1">
      <c r="A126" s="33"/>
      <c r="B126" s="156"/>
      <c r="C126" s="157" t="s">
        <v>82</v>
      </c>
      <c r="D126" s="157" t="s">
        <v>176</v>
      </c>
      <c r="E126" s="158" t="s">
        <v>561</v>
      </c>
      <c r="F126" s="159" t="s">
        <v>562</v>
      </c>
      <c r="G126" s="160" t="s">
        <v>563</v>
      </c>
      <c r="H126" s="161">
        <v>1</v>
      </c>
      <c r="I126" s="162"/>
      <c r="J126" s="163">
        <f>ROUND(I126*H126,2)</f>
        <v>0</v>
      </c>
      <c r="K126" s="164"/>
      <c r="L126" s="34"/>
      <c r="M126" s="165" t="s">
        <v>1</v>
      </c>
      <c r="N126" s="166" t="s">
        <v>41</v>
      </c>
      <c r="O126" s="62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259</v>
      </c>
      <c r="AT126" s="169" t="s">
        <v>176</v>
      </c>
      <c r="AU126" s="169" t="s">
        <v>88</v>
      </c>
      <c r="AY126" s="18" t="s">
        <v>173</v>
      </c>
      <c r="BE126" s="170">
        <f>IF(N126="základná",J126,0)</f>
        <v>0</v>
      </c>
      <c r="BF126" s="170">
        <f>IF(N126="znížená",J126,0)</f>
        <v>0</v>
      </c>
      <c r="BG126" s="170">
        <f>IF(N126="zákl. prenesená",J126,0)</f>
        <v>0</v>
      </c>
      <c r="BH126" s="170">
        <f>IF(N126="zníž. prenesená",J126,0)</f>
        <v>0</v>
      </c>
      <c r="BI126" s="170">
        <f>IF(N126="nulová",J126,0)</f>
        <v>0</v>
      </c>
      <c r="BJ126" s="18" t="s">
        <v>88</v>
      </c>
      <c r="BK126" s="170">
        <f>ROUND(I126*H126,2)</f>
        <v>0</v>
      </c>
      <c r="BL126" s="18" t="s">
        <v>259</v>
      </c>
      <c r="BM126" s="169" t="s">
        <v>564</v>
      </c>
    </row>
    <row r="127" spans="1:65" s="12" customFormat="1" ht="22.9" customHeight="1">
      <c r="B127" s="143"/>
      <c r="D127" s="144" t="s">
        <v>74</v>
      </c>
      <c r="E127" s="154" t="s">
        <v>565</v>
      </c>
      <c r="F127" s="154" t="s">
        <v>566</v>
      </c>
      <c r="I127" s="146"/>
      <c r="J127" s="155">
        <f>BK127</f>
        <v>0</v>
      </c>
      <c r="L127" s="143"/>
      <c r="M127" s="148"/>
      <c r="N127" s="149"/>
      <c r="O127" s="149"/>
      <c r="P127" s="150">
        <f>SUM(P128:P133)</f>
        <v>0</v>
      </c>
      <c r="Q127" s="149"/>
      <c r="R127" s="150">
        <f>SUM(R128:R133)</f>
        <v>0</v>
      </c>
      <c r="S127" s="149"/>
      <c r="T127" s="151">
        <f>SUM(T128:T133)</f>
        <v>0</v>
      </c>
      <c r="AR127" s="144" t="s">
        <v>88</v>
      </c>
      <c r="AT127" s="152" t="s">
        <v>74</v>
      </c>
      <c r="AU127" s="152" t="s">
        <v>82</v>
      </c>
      <c r="AY127" s="144" t="s">
        <v>173</v>
      </c>
      <c r="BK127" s="153">
        <f>SUM(BK128:BK133)</f>
        <v>0</v>
      </c>
    </row>
    <row r="128" spans="1:65" s="2" customFormat="1" ht="24.2" customHeight="1">
      <c r="A128" s="33"/>
      <c r="B128" s="156"/>
      <c r="C128" s="195" t="s">
        <v>88</v>
      </c>
      <c r="D128" s="195" t="s">
        <v>186</v>
      </c>
      <c r="E128" s="196" t="s">
        <v>567</v>
      </c>
      <c r="F128" s="197" t="s">
        <v>568</v>
      </c>
      <c r="G128" s="198" t="s">
        <v>179</v>
      </c>
      <c r="H128" s="199">
        <v>1</v>
      </c>
      <c r="I128" s="200"/>
      <c r="J128" s="201">
        <f t="shared" ref="J128:J133" si="0">ROUND(I128*H128,2)</f>
        <v>0</v>
      </c>
      <c r="K128" s="202"/>
      <c r="L128" s="203"/>
      <c r="M128" s="204" t="s">
        <v>1</v>
      </c>
      <c r="N128" s="205" t="s">
        <v>41</v>
      </c>
      <c r="O128" s="62"/>
      <c r="P128" s="167">
        <f t="shared" ref="P128:P133" si="1">O128*H128</f>
        <v>0</v>
      </c>
      <c r="Q128" s="167">
        <v>0</v>
      </c>
      <c r="R128" s="167">
        <f t="shared" ref="R128:R133" si="2">Q128*H128</f>
        <v>0</v>
      </c>
      <c r="S128" s="167">
        <v>0</v>
      </c>
      <c r="T128" s="168">
        <f t="shared" ref="T128:T133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314</v>
      </c>
      <c r="AT128" s="169" t="s">
        <v>186</v>
      </c>
      <c r="AU128" s="169" t="s">
        <v>88</v>
      </c>
      <c r="AY128" s="18" t="s">
        <v>173</v>
      </c>
      <c r="BE128" s="170">
        <f t="shared" ref="BE128:BE133" si="4">IF(N128="základná",J128,0)</f>
        <v>0</v>
      </c>
      <c r="BF128" s="170">
        <f t="shared" ref="BF128:BF133" si="5">IF(N128="znížená",J128,0)</f>
        <v>0</v>
      </c>
      <c r="BG128" s="170">
        <f t="shared" ref="BG128:BG133" si="6">IF(N128="zákl. prenesená",J128,0)</f>
        <v>0</v>
      </c>
      <c r="BH128" s="170">
        <f t="shared" ref="BH128:BH133" si="7">IF(N128="zníž. prenesená",J128,0)</f>
        <v>0</v>
      </c>
      <c r="BI128" s="170">
        <f t="shared" ref="BI128:BI133" si="8">IF(N128="nulová",J128,0)</f>
        <v>0</v>
      </c>
      <c r="BJ128" s="18" t="s">
        <v>88</v>
      </c>
      <c r="BK128" s="170">
        <f t="shared" ref="BK128:BK133" si="9">ROUND(I128*H128,2)</f>
        <v>0</v>
      </c>
      <c r="BL128" s="18" t="s">
        <v>259</v>
      </c>
      <c r="BM128" s="169" t="s">
        <v>569</v>
      </c>
    </row>
    <row r="129" spans="1:65" s="2" customFormat="1" ht="24.2" customHeight="1">
      <c r="A129" s="33"/>
      <c r="B129" s="156"/>
      <c r="C129" s="195" t="s">
        <v>174</v>
      </c>
      <c r="D129" s="195" t="s">
        <v>186</v>
      </c>
      <c r="E129" s="196" t="s">
        <v>570</v>
      </c>
      <c r="F129" s="197" t="s">
        <v>571</v>
      </c>
      <c r="G129" s="198" t="s">
        <v>179</v>
      </c>
      <c r="H129" s="199">
        <v>1</v>
      </c>
      <c r="I129" s="200"/>
      <c r="J129" s="201">
        <f t="shared" si="0"/>
        <v>0</v>
      </c>
      <c r="K129" s="202"/>
      <c r="L129" s="203"/>
      <c r="M129" s="204" t="s">
        <v>1</v>
      </c>
      <c r="N129" s="205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314</v>
      </c>
      <c r="AT129" s="169" t="s">
        <v>186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259</v>
      </c>
      <c r="BM129" s="169" t="s">
        <v>572</v>
      </c>
    </row>
    <row r="130" spans="1:65" s="2" customFormat="1" ht="24.2" customHeight="1">
      <c r="A130" s="33"/>
      <c r="B130" s="156"/>
      <c r="C130" s="195" t="s">
        <v>180</v>
      </c>
      <c r="D130" s="195" t="s">
        <v>186</v>
      </c>
      <c r="E130" s="196" t="s">
        <v>573</v>
      </c>
      <c r="F130" s="197" t="s">
        <v>574</v>
      </c>
      <c r="G130" s="198" t="s">
        <v>179</v>
      </c>
      <c r="H130" s="199">
        <v>1</v>
      </c>
      <c r="I130" s="200"/>
      <c r="J130" s="201">
        <f t="shared" si="0"/>
        <v>0</v>
      </c>
      <c r="K130" s="202"/>
      <c r="L130" s="203"/>
      <c r="M130" s="204" t="s">
        <v>1</v>
      </c>
      <c r="N130" s="205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314</v>
      </c>
      <c r="AT130" s="169" t="s">
        <v>186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259</v>
      </c>
      <c r="BM130" s="169" t="s">
        <v>575</v>
      </c>
    </row>
    <row r="131" spans="1:65" s="2" customFormat="1" ht="16.5" customHeight="1">
      <c r="A131" s="33"/>
      <c r="B131" s="156"/>
      <c r="C131" s="195" t="s">
        <v>203</v>
      </c>
      <c r="D131" s="195" t="s">
        <v>186</v>
      </c>
      <c r="E131" s="196" t="s">
        <v>576</v>
      </c>
      <c r="F131" s="197" t="s">
        <v>577</v>
      </c>
      <c r="G131" s="198" t="s">
        <v>179</v>
      </c>
      <c r="H131" s="199">
        <v>3</v>
      </c>
      <c r="I131" s="200"/>
      <c r="J131" s="201">
        <f t="shared" si="0"/>
        <v>0</v>
      </c>
      <c r="K131" s="202"/>
      <c r="L131" s="203"/>
      <c r="M131" s="204" t="s">
        <v>1</v>
      </c>
      <c r="N131" s="205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314</v>
      </c>
      <c r="AT131" s="169" t="s">
        <v>186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259</v>
      </c>
      <c r="BM131" s="169" t="s">
        <v>578</v>
      </c>
    </row>
    <row r="132" spans="1:65" s="2" customFormat="1" ht="16.5" customHeight="1">
      <c r="A132" s="33"/>
      <c r="B132" s="156"/>
      <c r="C132" s="195" t="s">
        <v>208</v>
      </c>
      <c r="D132" s="195" t="s">
        <v>186</v>
      </c>
      <c r="E132" s="196" t="s">
        <v>579</v>
      </c>
      <c r="F132" s="197" t="s">
        <v>580</v>
      </c>
      <c r="G132" s="198" t="s">
        <v>339</v>
      </c>
      <c r="H132" s="220"/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314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259</v>
      </c>
      <c r="BM132" s="169" t="s">
        <v>581</v>
      </c>
    </row>
    <row r="133" spans="1:65" s="2" customFormat="1" ht="16.5" customHeight="1">
      <c r="A133" s="33"/>
      <c r="B133" s="156"/>
      <c r="C133" s="195" t="s">
        <v>213</v>
      </c>
      <c r="D133" s="195" t="s">
        <v>186</v>
      </c>
      <c r="E133" s="196" t="s">
        <v>582</v>
      </c>
      <c r="F133" s="197" t="s">
        <v>583</v>
      </c>
      <c r="G133" s="198" t="s">
        <v>339</v>
      </c>
      <c r="H133" s="220"/>
      <c r="I133" s="200"/>
      <c r="J133" s="201">
        <f t="shared" si="0"/>
        <v>0</v>
      </c>
      <c r="K133" s="202"/>
      <c r="L133" s="203"/>
      <c r="M133" s="221" t="s">
        <v>1</v>
      </c>
      <c r="N133" s="222" t="s">
        <v>41</v>
      </c>
      <c r="O133" s="217"/>
      <c r="P133" s="218">
        <f t="shared" si="1"/>
        <v>0</v>
      </c>
      <c r="Q133" s="218">
        <v>0</v>
      </c>
      <c r="R133" s="218">
        <f t="shared" si="2"/>
        <v>0</v>
      </c>
      <c r="S133" s="218">
        <v>0</v>
      </c>
      <c r="T133" s="219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314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259</v>
      </c>
      <c r="BM133" s="169" t="s">
        <v>584</v>
      </c>
    </row>
    <row r="134" spans="1:65" s="2" customFormat="1" ht="6.95" customHeight="1">
      <c r="A134" s="33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34"/>
      <c r="M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</sheetData>
  <autoFilter ref="C122:K13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16.5" customHeight="1">
      <c r="A9" s="33"/>
      <c r="B9" s="34"/>
      <c r="C9" s="33"/>
      <c r="D9" s="33"/>
      <c r="E9" s="272" t="s">
        <v>139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585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ROUND(J125,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ROUND((SUM(BE125:BE153)),  2)</f>
        <v>0</v>
      </c>
      <c r="G35" s="109"/>
      <c r="H35" s="109"/>
      <c r="I35" s="110">
        <v>0.2</v>
      </c>
      <c r="J35" s="108">
        <f>ROUND(((SUM(BE125:BE153))*I35),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ROUND((SUM(BF125:BF153)),  2)</f>
        <v>0</v>
      </c>
      <c r="G36" s="109"/>
      <c r="H36" s="109"/>
      <c r="I36" s="110">
        <v>0.2</v>
      </c>
      <c r="J36" s="108">
        <f>ROUND(((SUM(BF125:BF153))*I36),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ROUND((SUM(BG125:BG153)),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ROUND((SUM(BH125:BH153)),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ROUND((SUM(BI125:BI153)),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16.5" customHeight="1">
      <c r="A87" s="33"/>
      <c r="B87" s="34"/>
      <c r="C87" s="33"/>
      <c r="D87" s="33"/>
      <c r="E87" s="272" t="s">
        <v>139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SO02.04 - SO02.04  Rekonštrukcia priestorov na ul. prof.Sáru - Akustika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J125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586</v>
      </c>
      <c r="E99" s="126"/>
      <c r="F99" s="126"/>
      <c r="G99" s="126"/>
      <c r="H99" s="126"/>
      <c r="I99" s="126"/>
      <c r="J99" s="127">
        <f>J126</f>
        <v>0</v>
      </c>
      <c r="L99" s="124"/>
    </row>
    <row r="100" spans="1:47" s="10" customFormat="1" ht="19.899999999999999" customHeight="1">
      <c r="B100" s="128"/>
      <c r="D100" s="129" t="s">
        <v>587</v>
      </c>
      <c r="E100" s="130"/>
      <c r="F100" s="130"/>
      <c r="G100" s="130"/>
      <c r="H100" s="130"/>
      <c r="I100" s="130"/>
      <c r="J100" s="131">
        <f>J127</f>
        <v>0</v>
      </c>
      <c r="L100" s="128"/>
    </row>
    <row r="101" spans="1:47" s="10" customFormat="1" ht="19.899999999999999" customHeight="1">
      <c r="B101" s="128"/>
      <c r="D101" s="129" t="s">
        <v>588</v>
      </c>
      <c r="E101" s="130"/>
      <c r="F101" s="130"/>
      <c r="G101" s="130"/>
      <c r="H101" s="130"/>
      <c r="I101" s="130"/>
      <c r="J101" s="131">
        <f>J136</f>
        <v>0</v>
      </c>
      <c r="L101" s="128"/>
    </row>
    <row r="102" spans="1:47" s="10" customFormat="1" ht="19.899999999999999" customHeight="1">
      <c r="B102" s="128"/>
      <c r="D102" s="129" t="s">
        <v>589</v>
      </c>
      <c r="E102" s="130"/>
      <c r="F102" s="130"/>
      <c r="G102" s="130"/>
      <c r="H102" s="130"/>
      <c r="I102" s="130"/>
      <c r="J102" s="131">
        <f>J147</f>
        <v>0</v>
      </c>
      <c r="L102" s="128"/>
    </row>
    <row r="103" spans="1:47" s="10" customFormat="1" ht="19.899999999999999" customHeight="1">
      <c r="B103" s="128"/>
      <c r="D103" s="129" t="s">
        <v>590</v>
      </c>
      <c r="E103" s="130"/>
      <c r="F103" s="130"/>
      <c r="G103" s="130"/>
      <c r="H103" s="130"/>
      <c r="I103" s="130"/>
      <c r="J103" s="131">
        <f>J149</f>
        <v>0</v>
      </c>
      <c r="L103" s="12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159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2" t="str">
        <f>E7</f>
        <v>Rekonštrukcia - Kreatívne centrum RTVS Banská Bystrica - zmena č.1</v>
      </c>
      <c r="F113" s="273"/>
      <c r="G113" s="273"/>
      <c r="H113" s="27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138</v>
      </c>
      <c r="L114" s="21"/>
    </row>
    <row r="115" spans="1:65" s="2" customFormat="1" ht="16.5" customHeight="1">
      <c r="A115" s="33"/>
      <c r="B115" s="34"/>
      <c r="C115" s="33"/>
      <c r="D115" s="33"/>
      <c r="E115" s="272" t="s">
        <v>139</v>
      </c>
      <c r="F115" s="274"/>
      <c r="G115" s="274"/>
      <c r="H115" s="27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140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30" customHeight="1">
      <c r="A117" s="33"/>
      <c r="B117" s="34"/>
      <c r="C117" s="33"/>
      <c r="D117" s="33"/>
      <c r="E117" s="231" t="str">
        <f>E11</f>
        <v>SO02.04 - SO02.04  Rekonštrukcia priestorov na ul. prof.Sáru - Akustika - zmena č.1</v>
      </c>
      <c r="F117" s="274"/>
      <c r="G117" s="274"/>
      <c r="H117" s="27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Banská Bystrica</v>
      </c>
      <c r="G119" s="33"/>
      <c r="H119" s="33"/>
      <c r="I119" s="28" t="s">
        <v>21</v>
      </c>
      <c r="J119" s="59" t="str">
        <f>IF(J14="","",J14)</f>
        <v>25. 5. 2021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RTVS Mlynská dolina, 845 45 Bratislava</v>
      </c>
      <c r="G121" s="33"/>
      <c r="H121" s="33"/>
      <c r="I121" s="28" t="s">
        <v>29</v>
      </c>
      <c r="J121" s="31" t="str">
        <f>E23</f>
        <v>akad. arch. Jaroslava Kubániová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>Ing.Jedlička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2"/>
      <c r="B124" s="133"/>
      <c r="C124" s="134" t="s">
        <v>160</v>
      </c>
      <c r="D124" s="135" t="s">
        <v>60</v>
      </c>
      <c r="E124" s="135" t="s">
        <v>56</v>
      </c>
      <c r="F124" s="135" t="s">
        <v>57</v>
      </c>
      <c r="G124" s="135" t="s">
        <v>161</v>
      </c>
      <c r="H124" s="135" t="s">
        <v>162</v>
      </c>
      <c r="I124" s="135" t="s">
        <v>163</v>
      </c>
      <c r="J124" s="136" t="s">
        <v>144</v>
      </c>
      <c r="K124" s="137" t="s">
        <v>164</v>
      </c>
      <c r="L124" s="138"/>
      <c r="M124" s="66" t="s">
        <v>1</v>
      </c>
      <c r="N124" s="67" t="s">
        <v>39</v>
      </c>
      <c r="O124" s="67" t="s">
        <v>165</v>
      </c>
      <c r="P124" s="67" t="s">
        <v>166</v>
      </c>
      <c r="Q124" s="67" t="s">
        <v>167</v>
      </c>
      <c r="R124" s="67" t="s">
        <v>168</v>
      </c>
      <c r="S124" s="67" t="s">
        <v>169</v>
      </c>
      <c r="T124" s="68" t="s">
        <v>170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9" customHeight="1">
      <c r="A125" s="33"/>
      <c r="B125" s="34"/>
      <c r="C125" s="73" t="s">
        <v>145</v>
      </c>
      <c r="D125" s="33"/>
      <c r="E125" s="33"/>
      <c r="F125" s="33"/>
      <c r="G125" s="33"/>
      <c r="H125" s="33"/>
      <c r="I125" s="33"/>
      <c r="J125" s="139">
        <f>BK125</f>
        <v>0</v>
      </c>
      <c r="K125" s="33"/>
      <c r="L125" s="34"/>
      <c r="M125" s="69"/>
      <c r="N125" s="60"/>
      <c r="O125" s="70"/>
      <c r="P125" s="140">
        <f>P126</f>
        <v>0</v>
      </c>
      <c r="Q125" s="70"/>
      <c r="R125" s="140">
        <f>R126</f>
        <v>0.121</v>
      </c>
      <c r="S125" s="70"/>
      <c r="T125" s="141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146</v>
      </c>
      <c r="BK125" s="142">
        <f>BK126</f>
        <v>0</v>
      </c>
    </row>
    <row r="126" spans="1:65" s="12" customFormat="1" ht="25.9" customHeight="1">
      <c r="B126" s="143"/>
      <c r="D126" s="144" t="s">
        <v>74</v>
      </c>
      <c r="E126" s="145" t="s">
        <v>591</v>
      </c>
      <c r="F126" s="145" t="s">
        <v>592</v>
      </c>
      <c r="I126" s="146"/>
      <c r="J126" s="147">
        <f>BK126</f>
        <v>0</v>
      </c>
      <c r="L126" s="143"/>
      <c r="M126" s="148"/>
      <c r="N126" s="149"/>
      <c r="O126" s="149"/>
      <c r="P126" s="150">
        <f>P127+P136+P147+P149</f>
        <v>0</v>
      </c>
      <c r="Q126" s="149"/>
      <c r="R126" s="150">
        <f>R127+R136+R147+R149</f>
        <v>0.121</v>
      </c>
      <c r="S126" s="149"/>
      <c r="T126" s="151">
        <f>T127+T136+T147+T149</f>
        <v>0</v>
      </c>
      <c r="AR126" s="144" t="s">
        <v>180</v>
      </c>
      <c r="AT126" s="152" t="s">
        <v>74</v>
      </c>
      <c r="AU126" s="152" t="s">
        <v>75</v>
      </c>
      <c r="AY126" s="144" t="s">
        <v>173</v>
      </c>
      <c r="BK126" s="153">
        <f>BK127+BK136+BK147+BK149</f>
        <v>0</v>
      </c>
    </row>
    <row r="127" spans="1:65" s="12" customFormat="1" ht="22.9" customHeight="1">
      <c r="B127" s="143"/>
      <c r="D127" s="144" t="s">
        <v>74</v>
      </c>
      <c r="E127" s="154" t="s">
        <v>593</v>
      </c>
      <c r="F127" s="154" t="s">
        <v>594</v>
      </c>
      <c r="I127" s="146"/>
      <c r="J127" s="155">
        <f>BK127</f>
        <v>0</v>
      </c>
      <c r="L127" s="143"/>
      <c r="M127" s="148"/>
      <c r="N127" s="149"/>
      <c r="O127" s="149"/>
      <c r="P127" s="150">
        <f>SUM(P128:P135)</f>
        <v>0</v>
      </c>
      <c r="Q127" s="149"/>
      <c r="R127" s="150">
        <f>SUM(R128:R135)</f>
        <v>1.2E-2</v>
      </c>
      <c r="S127" s="149"/>
      <c r="T127" s="151">
        <f>SUM(T128:T135)</f>
        <v>0</v>
      </c>
      <c r="AR127" s="144" t="s">
        <v>180</v>
      </c>
      <c r="AT127" s="152" t="s">
        <v>74</v>
      </c>
      <c r="AU127" s="152" t="s">
        <v>82</v>
      </c>
      <c r="AY127" s="144" t="s">
        <v>173</v>
      </c>
      <c r="BK127" s="153">
        <f>SUM(BK128:BK135)</f>
        <v>0</v>
      </c>
    </row>
    <row r="128" spans="1:65" s="2" customFormat="1" ht="16.5" customHeight="1">
      <c r="A128" s="33"/>
      <c r="B128" s="156"/>
      <c r="C128" s="157" t="s">
        <v>82</v>
      </c>
      <c r="D128" s="157" t="s">
        <v>176</v>
      </c>
      <c r="E128" s="158" t="s">
        <v>595</v>
      </c>
      <c r="F128" s="159" t="s">
        <v>596</v>
      </c>
      <c r="G128" s="160" t="s">
        <v>179</v>
      </c>
      <c r="H128" s="161">
        <v>32</v>
      </c>
      <c r="I128" s="162"/>
      <c r="J128" s="163">
        <f t="shared" ref="J128:J135" si="0">ROUND(I128*H128,2)</f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ref="P128:P135" si="1">O128*H128</f>
        <v>0</v>
      </c>
      <c r="Q128" s="167">
        <v>0</v>
      </c>
      <c r="R128" s="167">
        <f t="shared" ref="R128:R135" si="2">Q128*H128</f>
        <v>0</v>
      </c>
      <c r="S128" s="167">
        <v>0</v>
      </c>
      <c r="T128" s="168">
        <f t="shared" ref="T128:T135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180</v>
      </c>
      <c r="AT128" s="169" t="s">
        <v>176</v>
      </c>
      <c r="AU128" s="169" t="s">
        <v>88</v>
      </c>
      <c r="AY128" s="18" t="s">
        <v>173</v>
      </c>
      <c r="BE128" s="170">
        <f t="shared" ref="BE128:BE135" si="4">IF(N128="základná",J128,0)</f>
        <v>0</v>
      </c>
      <c r="BF128" s="170">
        <f t="shared" ref="BF128:BF135" si="5">IF(N128="znížená",J128,0)</f>
        <v>0</v>
      </c>
      <c r="BG128" s="170">
        <f t="shared" ref="BG128:BG135" si="6">IF(N128="zákl. prenesená",J128,0)</f>
        <v>0</v>
      </c>
      <c r="BH128" s="170">
        <f t="shared" ref="BH128:BH135" si="7">IF(N128="zníž. prenesená",J128,0)</f>
        <v>0</v>
      </c>
      <c r="BI128" s="170">
        <f t="shared" ref="BI128:BI135" si="8">IF(N128="nulová",J128,0)</f>
        <v>0</v>
      </c>
      <c r="BJ128" s="18" t="s">
        <v>88</v>
      </c>
      <c r="BK128" s="170">
        <f t="shared" ref="BK128:BK135" si="9">ROUND(I128*H128,2)</f>
        <v>0</v>
      </c>
      <c r="BL128" s="18" t="s">
        <v>180</v>
      </c>
      <c r="BM128" s="169" t="s">
        <v>597</v>
      </c>
    </row>
    <row r="129" spans="1:65" s="2" customFormat="1" ht="49.15" customHeight="1">
      <c r="A129" s="33"/>
      <c r="B129" s="156"/>
      <c r="C129" s="195" t="s">
        <v>88</v>
      </c>
      <c r="D129" s="195" t="s">
        <v>186</v>
      </c>
      <c r="E129" s="196" t="s">
        <v>598</v>
      </c>
      <c r="F129" s="197" t="s">
        <v>599</v>
      </c>
      <c r="G129" s="198" t="s">
        <v>179</v>
      </c>
      <c r="H129" s="199">
        <v>32</v>
      </c>
      <c r="I129" s="200"/>
      <c r="J129" s="201">
        <f t="shared" si="0"/>
        <v>0</v>
      </c>
      <c r="K129" s="202"/>
      <c r="L129" s="203"/>
      <c r="M129" s="204" t="s">
        <v>1</v>
      </c>
      <c r="N129" s="205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189</v>
      </c>
      <c r="AT129" s="169" t="s">
        <v>186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180</v>
      </c>
      <c r="BM129" s="169" t="s">
        <v>600</v>
      </c>
    </row>
    <row r="130" spans="1:65" s="2" customFormat="1" ht="24.2" customHeight="1">
      <c r="A130" s="33"/>
      <c r="B130" s="156"/>
      <c r="C130" s="157" t="s">
        <v>174</v>
      </c>
      <c r="D130" s="157" t="s">
        <v>176</v>
      </c>
      <c r="E130" s="158" t="s">
        <v>601</v>
      </c>
      <c r="F130" s="159" t="s">
        <v>602</v>
      </c>
      <c r="G130" s="160" t="s">
        <v>179</v>
      </c>
      <c r="H130" s="161">
        <v>12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180</v>
      </c>
      <c r="AT130" s="169" t="s">
        <v>176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180</v>
      </c>
      <c r="BM130" s="169" t="s">
        <v>603</v>
      </c>
    </row>
    <row r="131" spans="1:65" s="2" customFormat="1" ht="37.9" customHeight="1">
      <c r="A131" s="33"/>
      <c r="B131" s="156"/>
      <c r="C131" s="195" t="s">
        <v>180</v>
      </c>
      <c r="D131" s="195" t="s">
        <v>186</v>
      </c>
      <c r="E131" s="196" t="s">
        <v>604</v>
      </c>
      <c r="F131" s="197" t="s">
        <v>605</v>
      </c>
      <c r="G131" s="198" t="s">
        <v>179</v>
      </c>
      <c r="H131" s="199">
        <v>12</v>
      </c>
      <c r="I131" s="200"/>
      <c r="J131" s="201">
        <f t="shared" si="0"/>
        <v>0</v>
      </c>
      <c r="K131" s="202"/>
      <c r="L131" s="203"/>
      <c r="M131" s="204" t="s">
        <v>1</v>
      </c>
      <c r="N131" s="205" t="s">
        <v>41</v>
      </c>
      <c r="O131" s="62"/>
      <c r="P131" s="167">
        <f t="shared" si="1"/>
        <v>0</v>
      </c>
      <c r="Q131" s="167">
        <v>1E-3</v>
      </c>
      <c r="R131" s="167">
        <f t="shared" si="2"/>
        <v>1.2E-2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189</v>
      </c>
      <c r="AT131" s="169" t="s">
        <v>186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180</v>
      </c>
      <c r="BM131" s="169" t="s">
        <v>606</v>
      </c>
    </row>
    <row r="132" spans="1:65" s="2" customFormat="1" ht="21.75" customHeight="1">
      <c r="A132" s="33"/>
      <c r="B132" s="156"/>
      <c r="C132" s="157" t="s">
        <v>203</v>
      </c>
      <c r="D132" s="157" t="s">
        <v>176</v>
      </c>
      <c r="E132" s="158" t="s">
        <v>607</v>
      </c>
      <c r="F132" s="159" t="s">
        <v>608</v>
      </c>
      <c r="G132" s="160" t="s">
        <v>179</v>
      </c>
      <c r="H132" s="161">
        <v>96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180</v>
      </c>
      <c r="AT132" s="169" t="s">
        <v>176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180</v>
      </c>
      <c r="BM132" s="169" t="s">
        <v>609</v>
      </c>
    </row>
    <row r="133" spans="1:65" s="2" customFormat="1" ht="37.9" customHeight="1">
      <c r="A133" s="33"/>
      <c r="B133" s="156"/>
      <c r="C133" s="195" t="s">
        <v>208</v>
      </c>
      <c r="D133" s="195" t="s">
        <v>186</v>
      </c>
      <c r="E133" s="196" t="s">
        <v>610</v>
      </c>
      <c r="F133" s="197" t="s">
        <v>611</v>
      </c>
      <c r="G133" s="198" t="s">
        <v>179</v>
      </c>
      <c r="H133" s="199">
        <v>96</v>
      </c>
      <c r="I133" s="200"/>
      <c r="J133" s="201">
        <f t="shared" si="0"/>
        <v>0</v>
      </c>
      <c r="K133" s="202"/>
      <c r="L133" s="203"/>
      <c r="M133" s="204" t="s">
        <v>1</v>
      </c>
      <c r="N133" s="205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189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180</v>
      </c>
      <c r="BM133" s="169" t="s">
        <v>612</v>
      </c>
    </row>
    <row r="134" spans="1:65" s="2" customFormat="1" ht="24.2" customHeight="1">
      <c r="A134" s="33"/>
      <c r="B134" s="156"/>
      <c r="C134" s="157" t="s">
        <v>213</v>
      </c>
      <c r="D134" s="157" t="s">
        <v>176</v>
      </c>
      <c r="E134" s="158" t="s">
        <v>613</v>
      </c>
      <c r="F134" s="159" t="s">
        <v>614</v>
      </c>
      <c r="G134" s="160" t="s">
        <v>179</v>
      </c>
      <c r="H134" s="161">
        <v>3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180</v>
      </c>
      <c r="AT134" s="169" t="s">
        <v>176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180</v>
      </c>
      <c r="BM134" s="169" t="s">
        <v>615</v>
      </c>
    </row>
    <row r="135" spans="1:65" s="2" customFormat="1" ht="37.9" customHeight="1">
      <c r="A135" s="33"/>
      <c r="B135" s="156"/>
      <c r="C135" s="195" t="s">
        <v>189</v>
      </c>
      <c r="D135" s="195" t="s">
        <v>186</v>
      </c>
      <c r="E135" s="196" t="s">
        <v>616</v>
      </c>
      <c r="F135" s="197" t="s">
        <v>617</v>
      </c>
      <c r="G135" s="198" t="s">
        <v>179</v>
      </c>
      <c r="H135" s="199">
        <v>3</v>
      </c>
      <c r="I135" s="200"/>
      <c r="J135" s="201">
        <f t="shared" si="0"/>
        <v>0</v>
      </c>
      <c r="K135" s="202"/>
      <c r="L135" s="203"/>
      <c r="M135" s="204" t="s">
        <v>1</v>
      </c>
      <c r="N135" s="205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189</v>
      </c>
      <c r="AT135" s="169" t="s">
        <v>186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180</v>
      </c>
      <c r="BM135" s="169" t="s">
        <v>618</v>
      </c>
    </row>
    <row r="136" spans="1:65" s="12" customFormat="1" ht="22.9" customHeight="1">
      <c r="B136" s="143"/>
      <c r="D136" s="144" t="s">
        <v>74</v>
      </c>
      <c r="E136" s="154" t="s">
        <v>619</v>
      </c>
      <c r="F136" s="154" t="s">
        <v>620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SUM(P137:P146)</f>
        <v>0</v>
      </c>
      <c r="Q136" s="149"/>
      <c r="R136" s="150">
        <f>SUM(R137:R146)</f>
        <v>4.9000000000000002E-2</v>
      </c>
      <c r="S136" s="149"/>
      <c r="T136" s="151">
        <f>SUM(T137:T146)</f>
        <v>0</v>
      </c>
      <c r="AR136" s="144" t="s">
        <v>180</v>
      </c>
      <c r="AT136" s="152" t="s">
        <v>74</v>
      </c>
      <c r="AU136" s="152" t="s">
        <v>82</v>
      </c>
      <c r="AY136" s="144" t="s">
        <v>173</v>
      </c>
      <c r="BK136" s="153">
        <f>SUM(BK137:BK146)</f>
        <v>0</v>
      </c>
    </row>
    <row r="137" spans="1:65" s="2" customFormat="1" ht="16.5" customHeight="1">
      <c r="A137" s="33"/>
      <c r="B137" s="156"/>
      <c r="C137" s="157" t="s">
        <v>192</v>
      </c>
      <c r="D137" s="157" t="s">
        <v>176</v>
      </c>
      <c r="E137" s="158" t="s">
        <v>595</v>
      </c>
      <c r="F137" s="159" t="s">
        <v>596</v>
      </c>
      <c r="G137" s="160" t="s">
        <v>179</v>
      </c>
      <c r="H137" s="161">
        <v>30</v>
      </c>
      <c r="I137" s="162"/>
      <c r="J137" s="163">
        <f t="shared" ref="J137:J146" si="10">ROUND(I137*H137,2)</f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ref="P137:P146" si="11">O137*H137</f>
        <v>0</v>
      </c>
      <c r="Q137" s="167">
        <v>0</v>
      </c>
      <c r="R137" s="167">
        <f t="shared" ref="R137:R146" si="12">Q137*H137</f>
        <v>0</v>
      </c>
      <c r="S137" s="167">
        <v>0</v>
      </c>
      <c r="T137" s="168">
        <f t="shared" ref="T137:T146" si="1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180</v>
      </c>
      <c r="AT137" s="169" t="s">
        <v>176</v>
      </c>
      <c r="AU137" s="169" t="s">
        <v>88</v>
      </c>
      <c r="AY137" s="18" t="s">
        <v>173</v>
      </c>
      <c r="BE137" s="170">
        <f t="shared" ref="BE137:BE146" si="14">IF(N137="základná",J137,0)</f>
        <v>0</v>
      </c>
      <c r="BF137" s="170">
        <f t="shared" ref="BF137:BF146" si="15">IF(N137="znížená",J137,0)</f>
        <v>0</v>
      </c>
      <c r="BG137" s="170">
        <f t="shared" ref="BG137:BG146" si="16">IF(N137="zákl. prenesená",J137,0)</f>
        <v>0</v>
      </c>
      <c r="BH137" s="170">
        <f t="shared" ref="BH137:BH146" si="17">IF(N137="zníž. prenesená",J137,0)</f>
        <v>0</v>
      </c>
      <c r="BI137" s="170">
        <f t="shared" ref="BI137:BI146" si="18">IF(N137="nulová",J137,0)</f>
        <v>0</v>
      </c>
      <c r="BJ137" s="18" t="s">
        <v>88</v>
      </c>
      <c r="BK137" s="170">
        <f t="shared" ref="BK137:BK146" si="19">ROUND(I137*H137,2)</f>
        <v>0</v>
      </c>
      <c r="BL137" s="18" t="s">
        <v>180</v>
      </c>
      <c r="BM137" s="169" t="s">
        <v>621</v>
      </c>
    </row>
    <row r="138" spans="1:65" s="2" customFormat="1" ht="49.15" customHeight="1">
      <c r="A138" s="33"/>
      <c r="B138" s="156"/>
      <c r="C138" s="195" t="s">
        <v>229</v>
      </c>
      <c r="D138" s="195" t="s">
        <v>186</v>
      </c>
      <c r="E138" s="196" t="s">
        <v>622</v>
      </c>
      <c r="F138" s="197" t="s">
        <v>599</v>
      </c>
      <c r="G138" s="198" t="s">
        <v>179</v>
      </c>
      <c r="H138" s="199">
        <v>30</v>
      </c>
      <c r="I138" s="200"/>
      <c r="J138" s="201">
        <f t="shared" si="10"/>
        <v>0</v>
      </c>
      <c r="K138" s="202"/>
      <c r="L138" s="203"/>
      <c r="M138" s="204" t="s">
        <v>1</v>
      </c>
      <c r="N138" s="205" t="s">
        <v>41</v>
      </c>
      <c r="O138" s="62"/>
      <c r="P138" s="167">
        <f t="shared" si="11"/>
        <v>0</v>
      </c>
      <c r="Q138" s="167">
        <v>1E-3</v>
      </c>
      <c r="R138" s="167">
        <f t="shared" si="12"/>
        <v>0.03</v>
      </c>
      <c r="S138" s="167">
        <v>0</v>
      </c>
      <c r="T138" s="168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189</v>
      </c>
      <c r="AT138" s="169" t="s">
        <v>186</v>
      </c>
      <c r="AU138" s="169" t="s">
        <v>88</v>
      </c>
      <c r="AY138" s="18" t="s">
        <v>173</v>
      </c>
      <c r="BE138" s="170">
        <f t="shared" si="14"/>
        <v>0</v>
      </c>
      <c r="BF138" s="170">
        <f t="shared" si="15"/>
        <v>0</v>
      </c>
      <c r="BG138" s="170">
        <f t="shared" si="16"/>
        <v>0</v>
      </c>
      <c r="BH138" s="170">
        <f t="shared" si="17"/>
        <v>0</v>
      </c>
      <c r="BI138" s="170">
        <f t="shared" si="18"/>
        <v>0</v>
      </c>
      <c r="BJ138" s="18" t="s">
        <v>88</v>
      </c>
      <c r="BK138" s="170">
        <f t="shared" si="19"/>
        <v>0</v>
      </c>
      <c r="BL138" s="18" t="s">
        <v>180</v>
      </c>
      <c r="BM138" s="169" t="s">
        <v>623</v>
      </c>
    </row>
    <row r="139" spans="1:65" s="2" customFormat="1" ht="16.5" customHeight="1">
      <c r="A139" s="33"/>
      <c r="B139" s="156"/>
      <c r="C139" s="157" t="s">
        <v>237</v>
      </c>
      <c r="D139" s="157" t="s">
        <v>176</v>
      </c>
      <c r="E139" s="158" t="s">
        <v>624</v>
      </c>
      <c r="F139" s="159" t="s">
        <v>625</v>
      </c>
      <c r="G139" s="160" t="s">
        <v>179</v>
      </c>
      <c r="H139" s="161">
        <v>10</v>
      </c>
      <c r="I139" s="162"/>
      <c r="J139" s="163">
        <f t="shared" si="10"/>
        <v>0</v>
      </c>
      <c r="K139" s="164"/>
      <c r="L139" s="34"/>
      <c r="M139" s="165" t="s">
        <v>1</v>
      </c>
      <c r="N139" s="166" t="s">
        <v>41</v>
      </c>
      <c r="O139" s="62"/>
      <c r="P139" s="167">
        <f t="shared" si="11"/>
        <v>0</v>
      </c>
      <c r="Q139" s="167">
        <v>0</v>
      </c>
      <c r="R139" s="167">
        <f t="shared" si="12"/>
        <v>0</v>
      </c>
      <c r="S139" s="167">
        <v>0</v>
      </c>
      <c r="T139" s="168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180</v>
      </c>
      <c r="AT139" s="169" t="s">
        <v>176</v>
      </c>
      <c r="AU139" s="169" t="s">
        <v>88</v>
      </c>
      <c r="AY139" s="18" t="s">
        <v>173</v>
      </c>
      <c r="BE139" s="170">
        <f t="shared" si="14"/>
        <v>0</v>
      </c>
      <c r="BF139" s="170">
        <f t="shared" si="15"/>
        <v>0</v>
      </c>
      <c r="BG139" s="170">
        <f t="shared" si="16"/>
        <v>0</v>
      </c>
      <c r="BH139" s="170">
        <f t="shared" si="17"/>
        <v>0</v>
      </c>
      <c r="BI139" s="170">
        <f t="shared" si="18"/>
        <v>0</v>
      </c>
      <c r="BJ139" s="18" t="s">
        <v>88</v>
      </c>
      <c r="BK139" s="170">
        <f t="shared" si="19"/>
        <v>0</v>
      </c>
      <c r="BL139" s="18" t="s">
        <v>180</v>
      </c>
      <c r="BM139" s="169" t="s">
        <v>626</v>
      </c>
    </row>
    <row r="140" spans="1:65" s="2" customFormat="1" ht="44.25" customHeight="1">
      <c r="A140" s="33"/>
      <c r="B140" s="156"/>
      <c r="C140" s="195" t="s">
        <v>241</v>
      </c>
      <c r="D140" s="195" t="s">
        <v>186</v>
      </c>
      <c r="E140" s="196" t="s">
        <v>627</v>
      </c>
      <c r="F140" s="197" t="s">
        <v>628</v>
      </c>
      <c r="G140" s="198" t="s">
        <v>179</v>
      </c>
      <c r="H140" s="199">
        <v>10</v>
      </c>
      <c r="I140" s="200"/>
      <c r="J140" s="201">
        <f t="shared" si="10"/>
        <v>0</v>
      </c>
      <c r="K140" s="202"/>
      <c r="L140" s="203"/>
      <c r="M140" s="204" t="s">
        <v>1</v>
      </c>
      <c r="N140" s="205" t="s">
        <v>41</v>
      </c>
      <c r="O140" s="62"/>
      <c r="P140" s="167">
        <f t="shared" si="11"/>
        <v>0</v>
      </c>
      <c r="Q140" s="167">
        <v>1E-3</v>
      </c>
      <c r="R140" s="167">
        <f t="shared" si="12"/>
        <v>0.01</v>
      </c>
      <c r="S140" s="167">
        <v>0</v>
      </c>
      <c r="T140" s="168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189</v>
      </c>
      <c r="AT140" s="169" t="s">
        <v>186</v>
      </c>
      <c r="AU140" s="169" t="s">
        <v>88</v>
      </c>
      <c r="AY140" s="18" t="s">
        <v>173</v>
      </c>
      <c r="BE140" s="170">
        <f t="shared" si="14"/>
        <v>0</v>
      </c>
      <c r="BF140" s="170">
        <f t="shared" si="15"/>
        <v>0</v>
      </c>
      <c r="BG140" s="170">
        <f t="shared" si="16"/>
        <v>0</v>
      </c>
      <c r="BH140" s="170">
        <f t="shared" si="17"/>
        <v>0</v>
      </c>
      <c r="BI140" s="170">
        <f t="shared" si="18"/>
        <v>0</v>
      </c>
      <c r="BJ140" s="18" t="s">
        <v>88</v>
      </c>
      <c r="BK140" s="170">
        <f t="shared" si="19"/>
        <v>0</v>
      </c>
      <c r="BL140" s="18" t="s">
        <v>180</v>
      </c>
      <c r="BM140" s="169" t="s">
        <v>629</v>
      </c>
    </row>
    <row r="141" spans="1:65" s="2" customFormat="1" ht="24.2" customHeight="1">
      <c r="A141" s="33"/>
      <c r="B141" s="156"/>
      <c r="C141" s="157" t="s">
        <v>245</v>
      </c>
      <c r="D141" s="157" t="s">
        <v>176</v>
      </c>
      <c r="E141" s="158" t="s">
        <v>601</v>
      </c>
      <c r="F141" s="159" t="s">
        <v>602</v>
      </c>
      <c r="G141" s="160" t="s">
        <v>179</v>
      </c>
      <c r="H141" s="161">
        <v>9</v>
      </c>
      <c r="I141" s="162"/>
      <c r="J141" s="163">
        <f t="shared" si="10"/>
        <v>0</v>
      </c>
      <c r="K141" s="164"/>
      <c r="L141" s="34"/>
      <c r="M141" s="165" t="s">
        <v>1</v>
      </c>
      <c r="N141" s="166" t="s">
        <v>41</v>
      </c>
      <c r="O141" s="62"/>
      <c r="P141" s="167">
        <f t="shared" si="11"/>
        <v>0</v>
      </c>
      <c r="Q141" s="167">
        <v>0</v>
      </c>
      <c r="R141" s="167">
        <f t="shared" si="12"/>
        <v>0</v>
      </c>
      <c r="S141" s="167">
        <v>0</v>
      </c>
      <c r="T141" s="168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180</v>
      </c>
      <c r="AT141" s="169" t="s">
        <v>176</v>
      </c>
      <c r="AU141" s="169" t="s">
        <v>88</v>
      </c>
      <c r="AY141" s="18" t="s">
        <v>173</v>
      </c>
      <c r="BE141" s="170">
        <f t="shared" si="14"/>
        <v>0</v>
      </c>
      <c r="BF141" s="170">
        <f t="shared" si="15"/>
        <v>0</v>
      </c>
      <c r="BG141" s="170">
        <f t="shared" si="16"/>
        <v>0</v>
      </c>
      <c r="BH141" s="170">
        <f t="shared" si="17"/>
        <v>0</v>
      </c>
      <c r="BI141" s="170">
        <f t="shared" si="18"/>
        <v>0</v>
      </c>
      <c r="BJ141" s="18" t="s">
        <v>88</v>
      </c>
      <c r="BK141" s="170">
        <f t="shared" si="19"/>
        <v>0</v>
      </c>
      <c r="BL141" s="18" t="s">
        <v>180</v>
      </c>
      <c r="BM141" s="169" t="s">
        <v>630</v>
      </c>
    </row>
    <row r="142" spans="1:65" s="2" customFormat="1" ht="37.9" customHeight="1">
      <c r="A142" s="33"/>
      <c r="B142" s="156"/>
      <c r="C142" s="195" t="s">
        <v>250</v>
      </c>
      <c r="D142" s="195" t="s">
        <v>186</v>
      </c>
      <c r="E142" s="196" t="s">
        <v>604</v>
      </c>
      <c r="F142" s="197" t="s">
        <v>605</v>
      </c>
      <c r="G142" s="198" t="s">
        <v>179</v>
      </c>
      <c r="H142" s="199">
        <v>9</v>
      </c>
      <c r="I142" s="200"/>
      <c r="J142" s="201">
        <f t="shared" si="10"/>
        <v>0</v>
      </c>
      <c r="K142" s="202"/>
      <c r="L142" s="203"/>
      <c r="M142" s="204" t="s">
        <v>1</v>
      </c>
      <c r="N142" s="205" t="s">
        <v>41</v>
      </c>
      <c r="O142" s="62"/>
      <c r="P142" s="167">
        <f t="shared" si="11"/>
        <v>0</v>
      </c>
      <c r="Q142" s="167">
        <v>1E-3</v>
      </c>
      <c r="R142" s="167">
        <f t="shared" si="12"/>
        <v>9.0000000000000011E-3</v>
      </c>
      <c r="S142" s="167">
        <v>0</v>
      </c>
      <c r="T142" s="168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189</v>
      </c>
      <c r="AT142" s="169" t="s">
        <v>186</v>
      </c>
      <c r="AU142" s="169" t="s">
        <v>88</v>
      </c>
      <c r="AY142" s="18" t="s">
        <v>173</v>
      </c>
      <c r="BE142" s="170">
        <f t="shared" si="14"/>
        <v>0</v>
      </c>
      <c r="BF142" s="170">
        <f t="shared" si="15"/>
        <v>0</v>
      </c>
      <c r="BG142" s="170">
        <f t="shared" si="16"/>
        <v>0</v>
      </c>
      <c r="BH142" s="170">
        <f t="shared" si="17"/>
        <v>0</v>
      </c>
      <c r="BI142" s="170">
        <f t="shared" si="18"/>
        <v>0</v>
      </c>
      <c r="BJ142" s="18" t="s">
        <v>88</v>
      </c>
      <c r="BK142" s="170">
        <f t="shared" si="19"/>
        <v>0</v>
      </c>
      <c r="BL142" s="18" t="s">
        <v>180</v>
      </c>
      <c r="BM142" s="169" t="s">
        <v>631</v>
      </c>
    </row>
    <row r="143" spans="1:65" s="2" customFormat="1" ht="21.75" customHeight="1">
      <c r="A143" s="33"/>
      <c r="B143" s="156"/>
      <c r="C143" s="157" t="s">
        <v>255</v>
      </c>
      <c r="D143" s="157" t="s">
        <v>176</v>
      </c>
      <c r="E143" s="158" t="s">
        <v>632</v>
      </c>
      <c r="F143" s="159" t="s">
        <v>608</v>
      </c>
      <c r="G143" s="160" t="s">
        <v>179</v>
      </c>
      <c r="H143" s="161">
        <v>64</v>
      </c>
      <c r="I143" s="162"/>
      <c r="J143" s="163">
        <f t="shared" si="10"/>
        <v>0</v>
      </c>
      <c r="K143" s="164"/>
      <c r="L143" s="34"/>
      <c r="M143" s="165" t="s">
        <v>1</v>
      </c>
      <c r="N143" s="166" t="s">
        <v>41</v>
      </c>
      <c r="O143" s="62"/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180</v>
      </c>
      <c r="AT143" s="169" t="s">
        <v>176</v>
      </c>
      <c r="AU143" s="169" t="s">
        <v>88</v>
      </c>
      <c r="AY143" s="18" t="s">
        <v>173</v>
      </c>
      <c r="BE143" s="170">
        <f t="shared" si="14"/>
        <v>0</v>
      </c>
      <c r="BF143" s="170">
        <f t="shared" si="15"/>
        <v>0</v>
      </c>
      <c r="BG143" s="170">
        <f t="shared" si="16"/>
        <v>0</v>
      </c>
      <c r="BH143" s="170">
        <f t="shared" si="17"/>
        <v>0</v>
      </c>
      <c r="BI143" s="170">
        <f t="shared" si="18"/>
        <v>0</v>
      </c>
      <c r="BJ143" s="18" t="s">
        <v>88</v>
      </c>
      <c r="BK143" s="170">
        <f t="shared" si="19"/>
        <v>0</v>
      </c>
      <c r="BL143" s="18" t="s">
        <v>180</v>
      </c>
      <c r="BM143" s="169" t="s">
        <v>633</v>
      </c>
    </row>
    <row r="144" spans="1:65" s="2" customFormat="1" ht="37.9" customHeight="1">
      <c r="A144" s="33"/>
      <c r="B144" s="156"/>
      <c r="C144" s="195" t="s">
        <v>259</v>
      </c>
      <c r="D144" s="195" t="s">
        <v>186</v>
      </c>
      <c r="E144" s="196" t="s">
        <v>610</v>
      </c>
      <c r="F144" s="197" t="s">
        <v>611</v>
      </c>
      <c r="G144" s="198" t="s">
        <v>179</v>
      </c>
      <c r="H144" s="199">
        <v>64</v>
      </c>
      <c r="I144" s="200"/>
      <c r="J144" s="201">
        <f t="shared" si="10"/>
        <v>0</v>
      </c>
      <c r="K144" s="202"/>
      <c r="L144" s="203"/>
      <c r="M144" s="204" t="s">
        <v>1</v>
      </c>
      <c r="N144" s="205" t="s">
        <v>41</v>
      </c>
      <c r="O144" s="6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189</v>
      </c>
      <c r="AT144" s="169" t="s">
        <v>186</v>
      </c>
      <c r="AU144" s="169" t="s">
        <v>88</v>
      </c>
      <c r="AY144" s="18" t="s">
        <v>173</v>
      </c>
      <c r="BE144" s="170">
        <f t="shared" si="14"/>
        <v>0</v>
      </c>
      <c r="BF144" s="170">
        <f t="shared" si="15"/>
        <v>0</v>
      </c>
      <c r="BG144" s="170">
        <f t="shared" si="16"/>
        <v>0</v>
      </c>
      <c r="BH144" s="170">
        <f t="shared" si="17"/>
        <v>0</v>
      </c>
      <c r="BI144" s="170">
        <f t="shared" si="18"/>
        <v>0</v>
      </c>
      <c r="BJ144" s="18" t="s">
        <v>88</v>
      </c>
      <c r="BK144" s="170">
        <f t="shared" si="19"/>
        <v>0</v>
      </c>
      <c r="BL144" s="18" t="s">
        <v>180</v>
      </c>
      <c r="BM144" s="169" t="s">
        <v>634</v>
      </c>
    </row>
    <row r="145" spans="1:65" s="2" customFormat="1" ht="24.2" customHeight="1">
      <c r="A145" s="33"/>
      <c r="B145" s="156"/>
      <c r="C145" s="157" t="s">
        <v>264</v>
      </c>
      <c r="D145" s="157" t="s">
        <v>176</v>
      </c>
      <c r="E145" s="158" t="s">
        <v>613</v>
      </c>
      <c r="F145" s="159" t="s">
        <v>614</v>
      </c>
      <c r="G145" s="160" t="s">
        <v>179</v>
      </c>
      <c r="H145" s="161">
        <v>3</v>
      </c>
      <c r="I145" s="162"/>
      <c r="J145" s="163">
        <f t="shared" si="10"/>
        <v>0</v>
      </c>
      <c r="K145" s="164"/>
      <c r="L145" s="34"/>
      <c r="M145" s="165" t="s">
        <v>1</v>
      </c>
      <c r="N145" s="166" t="s">
        <v>41</v>
      </c>
      <c r="O145" s="62"/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180</v>
      </c>
      <c r="AT145" s="169" t="s">
        <v>176</v>
      </c>
      <c r="AU145" s="169" t="s">
        <v>88</v>
      </c>
      <c r="AY145" s="18" t="s">
        <v>173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88</v>
      </c>
      <c r="BK145" s="170">
        <f t="shared" si="19"/>
        <v>0</v>
      </c>
      <c r="BL145" s="18" t="s">
        <v>180</v>
      </c>
      <c r="BM145" s="169" t="s">
        <v>635</v>
      </c>
    </row>
    <row r="146" spans="1:65" s="2" customFormat="1" ht="37.9" customHeight="1">
      <c r="A146" s="33"/>
      <c r="B146" s="156"/>
      <c r="C146" s="195" t="s">
        <v>269</v>
      </c>
      <c r="D146" s="195" t="s">
        <v>186</v>
      </c>
      <c r="E146" s="196" t="s">
        <v>616</v>
      </c>
      <c r="F146" s="197" t="s">
        <v>617</v>
      </c>
      <c r="G146" s="198" t="s">
        <v>179</v>
      </c>
      <c r="H146" s="199">
        <v>3</v>
      </c>
      <c r="I146" s="200"/>
      <c r="J146" s="201">
        <f t="shared" si="10"/>
        <v>0</v>
      </c>
      <c r="K146" s="202"/>
      <c r="L146" s="203"/>
      <c r="M146" s="204" t="s">
        <v>1</v>
      </c>
      <c r="N146" s="205" t="s">
        <v>41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189</v>
      </c>
      <c r="AT146" s="169" t="s">
        <v>186</v>
      </c>
      <c r="AU146" s="169" t="s">
        <v>88</v>
      </c>
      <c r="AY146" s="18" t="s">
        <v>173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88</v>
      </c>
      <c r="BK146" s="170">
        <f t="shared" si="19"/>
        <v>0</v>
      </c>
      <c r="BL146" s="18" t="s">
        <v>180</v>
      </c>
      <c r="BM146" s="169" t="s">
        <v>636</v>
      </c>
    </row>
    <row r="147" spans="1:65" s="12" customFormat="1" ht="22.9" customHeight="1">
      <c r="B147" s="143"/>
      <c r="D147" s="144" t="s">
        <v>74</v>
      </c>
      <c r="E147" s="154" t="s">
        <v>637</v>
      </c>
      <c r="F147" s="154" t="s">
        <v>638</v>
      </c>
      <c r="I147" s="146"/>
      <c r="J147" s="155">
        <f>BK147</f>
        <v>0</v>
      </c>
      <c r="L147" s="143"/>
      <c r="M147" s="148"/>
      <c r="N147" s="149"/>
      <c r="O147" s="149"/>
      <c r="P147" s="150">
        <f>P148</f>
        <v>0</v>
      </c>
      <c r="Q147" s="149"/>
      <c r="R147" s="150">
        <f>R148</f>
        <v>0.06</v>
      </c>
      <c r="S147" s="149"/>
      <c r="T147" s="151">
        <f>T148</f>
        <v>0</v>
      </c>
      <c r="AR147" s="144" t="s">
        <v>180</v>
      </c>
      <c r="AT147" s="152" t="s">
        <v>74</v>
      </c>
      <c r="AU147" s="152" t="s">
        <v>82</v>
      </c>
      <c r="AY147" s="144" t="s">
        <v>173</v>
      </c>
      <c r="BK147" s="153">
        <f>BK148</f>
        <v>0</v>
      </c>
    </row>
    <row r="148" spans="1:65" s="2" customFormat="1" ht="24.2" customHeight="1">
      <c r="A148" s="33"/>
      <c r="B148" s="156"/>
      <c r="C148" s="195" t="s">
        <v>274</v>
      </c>
      <c r="D148" s="195" t="s">
        <v>186</v>
      </c>
      <c r="E148" s="196" t="s">
        <v>639</v>
      </c>
      <c r="F148" s="197" t="s">
        <v>640</v>
      </c>
      <c r="G148" s="198" t="s">
        <v>179</v>
      </c>
      <c r="H148" s="199">
        <v>60</v>
      </c>
      <c r="I148" s="200"/>
      <c r="J148" s="201">
        <f>ROUND(I148*H148,2)</f>
        <v>0</v>
      </c>
      <c r="K148" s="202"/>
      <c r="L148" s="203"/>
      <c r="M148" s="204" t="s">
        <v>1</v>
      </c>
      <c r="N148" s="205" t="s">
        <v>41</v>
      </c>
      <c r="O148" s="62"/>
      <c r="P148" s="167">
        <f>O148*H148</f>
        <v>0</v>
      </c>
      <c r="Q148" s="167">
        <v>1E-3</v>
      </c>
      <c r="R148" s="167">
        <f>Q148*H148</f>
        <v>0.06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189</v>
      </c>
      <c r="AT148" s="169" t="s">
        <v>186</v>
      </c>
      <c r="AU148" s="169" t="s">
        <v>88</v>
      </c>
      <c r="AY148" s="18" t="s">
        <v>173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88</v>
      </c>
      <c r="BK148" s="170">
        <f>ROUND(I148*H148,2)</f>
        <v>0</v>
      </c>
      <c r="BL148" s="18" t="s">
        <v>180</v>
      </c>
      <c r="BM148" s="169" t="s">
        <v>641</v>
      </c>
    </row>
    <row r="149" spans="1:65" s="12" customFormat="1" ht="22.9" customHeight="1">
      <c r="B149" s="143"/>
      <c r="D149" s="144" t="s">
        <v>74</v>
      </c>
      <c r="E149" s="154" t="s">
        <v>642</v>
      </c>
      <c r="F149" s="154" t="s">
        <v>643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SUM(P150:P153)</f>
        <v>0</v>
      </c>
      <c r="Q149" s="149"/>
      <c r="R149" s="150">
        <f>SUM(R150:R153)</f>
        <v>0</v>
      </c>
      <c r="S149" s="149"/>
      <c r="T149" s="151">
        <f>SUM(T150:T153)</f>
        <v>0</v>
      </c>
      <c r="AR149" s="144" t="s">
        <v>180</v>
      </c>
      <c r="AT149" s="152" t="s">
        <v>74</v>
      </c>
      <c r="AU149" s="152" t="s">
        <v>82</v>
      </c>
      <c r="AY149" s="144" t="s">
        <v>173</v>
      </c>
      <c r="BK149" s="153">
        <f>SUM(BK150:BK153)</f>
        <v>0</v>
      </c>
    </row>
    <row r="150" spans="1:65" s="2" customFormat="1" ht="16.5" customHeight="1">
      <c r="A150" s="33"/>
      <c r="B150" s="156"/>
      <c r="C150" s="157" t="s">
        <v>7</v>
      </c>
      <c r="D150" s="157" t="s">
        <v>176</v>
      </c>
      <c r="E150" s="158" t="s">
        <v>644</v>
      </c>
      <c r="F150" s="159" t="s">
        <v>645</v>
      </c>
      <c r="G150" s="160" t="s">
        <v>646</v>
      </c>
      <c r="H150" s="161">
        <v>1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41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180</v>
      </c>
      <c r="AT150" s="169" t="s">
        <v>176</v>
      </c>
      <c r="AU150" s="169" t="s">
        <v>88</v>
      </c>
      <c r="AY150" s="18" t="s">
        <v>173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88</v>
      </c>
      <c r="BK150" s="170">
        <f>ROUND(I150*H150,2)</f>
        <v>0</v>
      </c>
      <c r="BL150" s="18" t="s">
        <v>180</v>
      </c>
      <c r="BM150" s="169" t="s">
        <v>647</v>
      </c>
    </row>
    <row r="151" spans="1:65" s="2" customFormat="1" ht="24.2" customHeight="1">
      <c r="A151" s="33"/>
      <c r="B151" s="156"/>
      <c r="C151" s="157" t="s">
        <v>283</v>
      </c>
      <c r="D151" s="157" t="s">
        <v>176</v>
      </c>
      <c r="E151" s="158" t="s">
        <v>648</v>
      </c>
      <c r="F151" s="159" t="s">
        <v>649</v>
      </c>
      <c r="G151" s="160" t="s">
        <v>646</v>
      </c>
      <c r="H151" s="161">
        <v>1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41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180</v>
      </c>
      <c r="AT151" s="169" t="s">
        <v>176</v>
      </c>
      <c r="AU151" s="169" t="s">
        <v>88</v>
      </c>
      <c r="AY151" s="18" t="s">
        <v>173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88</v>
      </c>
      <c r="BK151" s="170">
        <f>ROUND(I151*H151,2)</f>
        <v>0</v>
      </c>
      <c r="BL151" s="18" t="s">
        <v>180</v>
      </c>
      <c r="BM151" s="169" t="s">
        <v>650</v>
      </c>
    </row>
    <row r="152" spans="1:65" s="2" customFormat="1" ht="24.2" customHeight="1">
      <c r="A152" s="33"/>
      <c r="B152" s="156"/>
      <c r="C152" s="157" t="s">
        <v>291</v>
      </c>
      <c r="D152" s="157" t="s">
        <v>176</v>
      </c>
      <c r="E152" s="158" t="s">
        <v>651</v>
      </c>
      <c r="F152" s="159" t="s">
        <v>652</v>
      </c>
      <c r="G152" s="160" t="s">
        <v>646</v>
      </c>
      <c r="H152" s="161">
        <v>1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41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180</v>
      </c>
      <c r="AT152" s="169" t="s">
        <v>176</v>
      </c>
      <c r="AU152" s="169" t="s">
        <v>88</v>
      </c>
      <c r="AY152" s="18" t="s">
        <v>173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88</v>
      </c>
      <c r="BK152" s="170">
        <f>ROUND(I152*H152,2)</f>
        <v>0</v>
      </c>
      <c r="BL152" s="18" t="s">
        <v>180</v>
      </c>
      <c r="BM152" s="169" t="s">
        <v>653</v>
      </c>
    </row>
    <row r="153" spans="1:65" s="2" customFormat="1" ht="24.2" customHeight="1">
      <c r="A153" s="33"/>
      <c r="B153" s="156"/>
      <c r="C153" s="157" t="s">
        <v>302</v>
      </c>
      <c r="D153" s="157" t="s">
        <v>176</v>
      </c>
      <c r="E153" s="158" t="s">
        <v>654</v>
      </c>
      <c r="F153" s="159" t="s">
        <v>655</v>
      </c>
      <c r="G153" s="160" t="s">
        <v>646</v>
      </c>
      <c r="H153" s="161">
        <v>1</v>
      </c>
      <c r="I153" s="162"/>
      <c r="J153" s="163">
        <f>ROUND(I153*H153,2)</f>
        <v>0</v>
      </c>
      <c r="K153" s="164"/>
      <c r="L153" s="34"/>
      <c r="M153" s="215" t="s">
        <v>1</v>
      </c>
      <c r="N153" s="216" t="s">
        <v>41</v>
      </c>
      <c r="O153" s="217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180</v>
      </c>
      <c r="AT153" s="169" t="s">
        <v>176</v>
      </c>
      <c r="AU153" s="169" t="s">
        <v>88</v>
      </c>
      <c r="AY153" s="18" t="s">
        <v>173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88</v>
      </c>
      <c r="BK153" s="170">
        <f>ROUND(I153*H153,2)</f>
        <v>0</v>
      </c>
      <c r="BL153" s="18" t="s">
        <v>180</v>
      </c>
      <c r="BM153" s="169" t="s">
        <v>656</v>
      </c>
    </row>
    <row r="154" spans="1:65" s="2" customFormat="1" ht="6.95" customHeight="1">
      <c r="A154" s="33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34"/>
      <c r="M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</sheetData>
  <autoFilter ref="C124:K15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6"/>
  <sheetViews>
    <sheetView showGridLines="0" topLeftCell="A1416" zoomScale="115" zoomScaleNormal="115" workbookViewId="0">
      <selection activeCell="F1428" sqref="F1428"/>
    </sheetView>
  </sheetViews>
  <sheetFormatPr defaultRowHeight="15"/>
  <cols>
    <col min="1" max="1" width="8.33203125" style="1" customWidth="1"/>
    <col min="2" max="2" width="1.1640625" style="1" customWidth="1"/>
    <col min="3" max="3" width="5.332031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103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658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ROUND(J151,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ROUND((SUM(BE151:BE1445)),  2)</f>
        <v>0</v>
      </c>
      <c r="G35" s="109"/>
      <c r="H35" s="109"/>
      <c r="I35" s="110">
        <v>0.2</v>
      </c>
      <c r="J35" s="108">
        <f>ROUND(((SUM(BE151:BE1445))*I35),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ROUND((SUM(BF151:BF1445)),  2)</f>
        <v>0</v>
      </c>
      <c r="G36" s="109"/>
      <c r="H36" s="109"/>
      <c r="I36" s="110">
        <v>0.2</v>
      </c>
      <c r="J36" s="108">
        <f>ROUND(((SUM(BF151:BF1445))*I36),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ROUND((SUM(BG151:BG1445)),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ROUND((SUM(BH151:BH1445)),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ROUND((SUM(BI151:BI1445)),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SO01.01 - SO01.01  Rekonštrukcia priestorov na ul. J.M.Hurbana 6 - Architektúra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J151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147</v>
      </c>
      <c r="E99" s="126"/>
      <c r="F99" s="126"/>
      <c r="G99" s="126"/>
      <c r="H99" s="126"/>
      <c r="I99" s="126"/>
      <c r="J99" s="127">
        <f>J152</f>
        <v>0</v>
      </c>
      <c r="L99" s="124"/>
    </row>
    <row r="100" spans="1:47" s="10" customFormat="1" ht="19.899999999999999" customHeight="1">
      <c r="B100" s="128"/>
      <c r="D100" s="129" t="s">
        <v>659</v>
      </c>
      <c r="E100" s="130"/>
      <c r="F100" s="130"/>
      <c r="G100" s="130"/>
      <c r="H100" s="130"/>
      <c r="I100" s="130"/>
      <c r="J100" s="131">
        <f>J153</f>
        <v>0</v>
      </c>
      <c r="L100" s="128"/>
    </row>
    <row r="101" spans="1:47" s="10" customFormat="1" ht="19.899999999999999" customHeight="1">
      <c r="B101" s="128"/>
      <c r="D101" s="129" t="s">
        <v>660</v>
      </c>
      <c r="E101" s="130"/>
      <c r="F101" s="130"/>
      <c r="G101" s="130"/>
      <c r="H101" s="130"/>
      <c r="I101" s="130"/>
      <c r="J101" s="131">
        <f>J211</f>
        <v>0</v>
      </c>
      <c r="L101" s="128"/>
    </row>
    <row r="102" spans="1:47" s="10" customFormat="1" ht="19.899999999999999" customHeight="1">
      <c r="B102" s="128"/>
      <c r="D102" s="129" t="s">
        <v>148</v>
      </c>
      <c r="E102" s="130"/>
      <c r="F102" s="130"/>
      <c r="G102" s="130"/>
      <c r="H102" s="130"/>
      <c r="I102" s="130"/>
      <c r="J102" s="131">
        <f>J277</f>
        <v>0</v>
      </c>
      <c r="L102" s="128"/>
    </row>
    <row r="103" spans="1:47" s="10" customFormat="1" ht="19.899999999999999" customHeight="1">
      <c r="B103" s="128"/>
      <c r="D103" s="129" t="s">
        <v>661</v>
      </c>
      <c r="E103" s="130"/>
      <c r="F103" s="130"/>
      <c r="G103" s="130"/>
      <c r="H103" s="130"/>
      <c r="I103" s="130"/>
      <c r="J103" s="131">
        <f>J305</f>
        <v>0</v>
      </c>
      <c r="L103" s="128"/>
    </row>
    <row r="104" spans="1:47" s="10" customFormat="1" ht="19.899999999999999" customHeight="1">
      <c r="B104" s="128"/>
      <c r="D104" s="129" t="s">
        <v>662</v>
      </c>
      <c r="E104" s="130"/>
      <c r="F104" s="130"/>
      <c r="G104" s="130"/>
      <c r="H104" s="130"/>
      <c r="I104" s="130"/>
      <c r="J104" s="131">
        <f>J332</f>
        <v>0</v>
      </c>
      <c r="L104" s="128"/>
    </row>
    <row r="105" spans="1:47" s="10" customFormat="1" ht="19.899999999999999" customHeight="1">
      <c r="B105" s="128"/>
      <c r="D105" s="129" t="s">
        <v>663</v>
      </c>
      <c r="E105" s="130"/>
      <c r="F105" s="130"/>
      <c r="G105" s="130"/>
      <c r="H105" s="130"/>
      <c r="I105" s="130"/>
      <c r="J105" s="131">
        <f>J352</f>
        <v>0</v>
      </c>
      <c r="L105" s="128"/>
    </row>
    <row r="106" spans="1:47" s="10" customFormat="1" ht="19.899999999999999" customHeight="1">
      <c r="B106" s="128"/>
      <c r="D106" s="129" t="s">
        <v>149</v>
      </c>
      <c r="E106" s="130"/>
      <c r="F106" s="130"/>
      <c r="G106" s="130"/>
      <c r="H106" s="130"/>
      <c r="I106" s="130"/>
      <c r="J106" s="131">
        <f>J478</f>
        <v>0</v>
      </c>
      <c r="L106" s="128"/>
    </row>
    <row r="107" spans="1:47" s="10" customFormat="1" ht="19.899999999999999" customHeight="1">
      <c r="B107" s="128"/>
      <c r="D107" s="129" t="s">
        <v>150</v>
      </c>
      <c r="E107" s="130"/>
      <c r="F107" s="130"/>
      <c r="G107" s="130"/>
      <c r="H107" s="130"/>
      <c r="I107" s="130"/>
      <c r="J107" s="131">
        <f>J605</f>
        <v>0</v>
      </c>
      <c r="L107" s="128"/>
    </row>
    <row r="108" spans="1:47" s="9" customFormat="1" ht="24.95" customHeight="1">
      <c r="B108" s="124"/>
      <c r="D108" s="125" t="s">
        <v>151</v>
      </c>
      <c r="E108" s="126"/>
      <c r="F108" s="126"/>
      <c r="G108" s="126"/>
      <c r="H108" s="126"/>
      <c r="I108" s="126"/>
      <c r="J108" s="127">
        <f>J607</f>
        <v>0</v>
      </c>
      <c r="L108" s="124"/>
    </row>
    <row r="109" spans="1:47" s="10" customFormat="1" ht="19.899999999999999" customHeight="1">
      <c r="B109" s="128"/>
      <c r="D109" s="129" t="s">
        <v>664</v>
      </c>
      <c r="E109" s="130"/>
      <c r="F109" s="130"/>
      <c r="G109" s="130"/>
      <c r="H109" s="130"/>
      <c r="I109" s="130"/>
      <c r="J109" s="131">
        <f>J608</f>
        <v>0</v>
      </c>
      <c r="L109" s="128"/>
    </row>
    <row r="110" spans="1:47" s="10" customFormat="1" ht="19.899999999999999" customHeight="1">
      <c r="B110" s="128"/>
      <c r="D110" s="129" t="s">
        <v>152</v>
      </c>
      <c r="E110" s="130"/>
      <c r="F110" s="130"/>
      <c r="G110" s="130"/>
      <c r="H110" s="130"/>
      <c r="I110" s="130"/>
      <c r="J110" s="131">
        <f>J647</f>
        <v>0</v>
      </c>
      <c r="L110" s="128"/>
    </row>
    <row r="111" spans="1:47" s="10" customFormat="1" ht="19.899999999999999" customHeight="1">
      <c r="B111" s="128"/>
      <c r="D111" s="129" t="s">
        <v>665</v>
      </c>
      <c r="E111" s="130"/>
      <c r="F111" s="130"/>
      <c r="G111" s="130"/>
      <c r="H111" s="130"/>
      <c r="I111" s="130"/>
      <c r="J111" s="131">
        <f>J700</f>
        <v>0</v>
      </c>
      <c r="L111" s="128"/>
    </row>
    <row r="112" spans="1:47" s="10" customFormat="1" ht="19.899999999999999" customHeight="1">
      <c r="B112" s="128"/>
      <c r="D112" s="129" t="s">
        <v>666</v>
      </c>
      <c r="E112" s="130"/>
      <c r="F112" s="130"/>
      <c r="G112" s="130"/>
      <c r="H112" s="130"/>
      <c r="I112" s="130"/>
      <c r="J112" s="131">
        <f>J715</f>
        <v>0</v>
      </c>
      <c r="L112" s="128"/>
    </row>
    <row r="113" spans="2:12" s="10" customFormat="1" ht="19.899999999999999" customHeight="1">
      <c r="B113" s="128"/>
      <c r="D113" s="129" t="s">
        <v>667</v>
      </c>
      <c r="E113" s="130"/>
      <c r="F113" s="130"/>
      <c r="G113" s="130"/>
      <c r="H113" s="130"/>
      <c r="I113" s="130"/>
      <c r="J113" s="131">
        <f>J748</f>
        <v>0</v>
      </c>
      <c r="L113" s="128"/>
    </row>
    <row r="114" spans="2:12" s="10" customFormat="1" ht="19.899999999999999" customHeight="1">
      <c r="B114" s="128"/>
      <c r="D114" s="129" t="s">
        <v>153</v>
      </c>
      <c r="E114" s="130"/>
      <c r="F114" s="130"/>
      <c r="G114" s="130"/>
      <c r="H114" s="130"/>
      <c r="I114" s="130"/>
      <c r="J114" s="131">
        <f>J778</f>
        <v>0</v>
      </c>
      <c r="L114" s="128"/>
    </row>
    <row r="115" spans="2:12" s="10" customFormat="1" ht="19.899999999999999" customHeight="1">
      <c r="B115" s="128"/>
      <c r="D115" s="129" t="s">
        <v>668</v>
      </c>
      <c r="E115" s="130"/>
      <c r="F115" s="130"/>
      <c r="G115" s="130"/>
      <c r="H115" s="130"/>
      <c r="I115" s="130"/>
      <c r="J115" s="131">
        <f>J936</f>
        <v>0</v>
      </c>
      <c r="L115" s="128"/>
    </row>
    <row r="116" spans="2:12" s="10" customFormat="1" ht="19.899999999999999" customHeight="1">
      <c r="B116" s="128"/>
      <c r="D116" s="129" t="s">
        <v>154</v>
      </c>
      <c r="E116" s="130"/>
      <c r="F116" s="130"/>
      <c r="G116" s="130"/>
      <c r="H116" s="130"/>
      <c r="I116" s="130"/>
      <c r="J116" s="131">
        <f>J944</f>
        <v>0</v>
      </c>
      <c r="L116" s="128"/>
    </row>
    <row r="117" spans="2:12" s="10" customFormat="1" ht="19.899999999999999" customHeight="1">
      <c r="B117" s="128"/>
      <c r="D117" s="129" t="s">
        <v>669</v>
      </c>
      <c r="E117" s="130"/>
      <c r="F117" s="130"/>
      <c r="G117" s="130"/>
      <c r="H117" s="130"/>
      <c r="I117" s="130"/>
      <c r="J117" s="131">
        <f>J1003</f>
        <v>0</v>
      </c>
      <c r="L117" s="128"/>
    </row>
    <row r="118" spans="2:12" s="10" customFormat="1" ht="19.899999999999999" customHeight="1">
      <c r="B118" s="128"/>
      <c r="D118" s="129" t="s">
        <v>670</v>
      </c>
      <c r="E118" s="130"/>
      <c r="F118" s="130"/>
      <c r="G118" s="130"/>
      <c r="H118" s="130"/>
      <c r="I118" s="130"/>
      <c r="J118" s="131">
        <f>J1059</f>
        <v>0</v>
      </c>
      <c r="L118" s="128"/>
    </row>
    <row r="119" spans="2:12" s="10" customFormat="1" ht="19.899999999999999" customHeight="1">
      <c r="B119" s="128"/>
      <c r="D119" s="129" t="s">
        <v>671</v>
      </c>
      <c r="E119" s="130"/>
      <c r="F119" s="130"/>
      <c r="G119" s="130"/>
      <c r="H119" s="130"/>
      <c r="I119" s="130"/>
      <c r="J119" s="131">
        <f>J1107</f>
        <v>0</v>
      </c>
      <c r="L119" s="128"/>
    </row>
    <row r="120" spans="2:12" s="10" customFormat="1" ht="19.899999999999999" customHeight="1">
      <c r="B120" s="128"/>
      <c r="D120" s="129" t="s">
        <v>155</v>
      </c>
      <c r="E120" s="130"/>
      <c r="F120" s="130"/>
      <c r="G120" s="130"/>
      <c r="H120" s="130"/>
      <c r="I120" s="130"/>
      <c r="J120" s="131">
        <f>J1132</f>
        <v>0</v>
      </c>
      <c r="L120" s="128"/>
    </row>
    <row r="121" spans="2:12" s="10" customFormat="1" ht="19.899999999999999" customHeight="1">
      <c r="B121" s="128"/>
      <c r="D121" s="129" t="s">
        <v>672</v>
      </c>
      <c r="E121" s="130"/>
      <c r="F121" s="130"/>
      <c r="G121" s="130"/>
      <c r="H121" s="130"/>
      <c r="I121" s="130"/>
      <c r="J121" s="131">
        <f>J1245</f>
        <v>0</v>
      </c>
      <c r="L121" s="128"/>
    </row>
    <row r="122" spans="2:12" s="10" customFormat="1" ht="19.899999999999999" customHeight="1">
      <c r="B122" s="128"/>
      <c r="D122" s="129" t="s">
        <v>673</v>
      </c>
      <c r="E122" s="130"/>
      <c r="F122" s="130"/>
      <c r="G122" s="130"/>
      <c r="H122" s="130"/>
      <c r="I122" s="130"/>
      <c r="J122" s="131">
        <f>J1265</f>
        <v>0</v>
      </c>
      <c r="L122" s="128"/>
    </row>
    <row r="123" spans="2:12" s="10" customFormat="1" ht="19.899999999999999" customHeight="1">
      <c r="B123" s="128"/>
      <c r="D123" s="129" t="s">
        <v>674</v>
      </c>
      <c r="E123" s="130"/>
      <c r="F123" s="130"/>
      <c r="G123" s="130"/>
      <c r="H123" s="130"/>
      <c r="I123" s="130"/>
      <c r="J123" s="131">
        <f>J1295</f>
        <v>0</v>
      </c>
      <c r="L123" s="128"/>
    </row>
    <row r="124" spans="2:12" s="10" customFormat="1" ht="19.899999999999999" customHeight="1">
      <c r="B124" s="128"/>
      <c r="D124" s="129" t="s">
        <v>156</v>
      </c>
      <c r="E124" s="130"/>
      <c r="F124" s="130"/>
      <c r="G124" s="130"/>
      <c r="H124" s="130"/>
      <c r="I124" s="130"/>
      <c r="J124" s="131">
        <f>J1304</f>
        <v>0</v>
      </c>
      <c r="L124" s="128"/>
    </row>
    <row r="125" spans="2:12" s="9" customFormat="1" ht="24.95" customHeight="1">
      <c r="B125" s="124"/>
      <c r="D125" s="125" t="s">
        <v>490</v>
      </c>
      <c r="E125" s="126"/>
      <c r="F125" s="126"/>
      <c r="G125" s="126"/>
      <c r="H125" s="126"/>
      <c r="I125" s="126"/>
      <c r="J125" s="127">
        <f>J1426</f>
        <v>0</v>
      </c>
      <c r="L125" s="124"/>
    </row>
    <row r="126" spans="2:12" s="10" customFormat="1" ht="19.899999999999999" customHeight="1">
      <c r="B126" s="128"/>
      <c r="D126" s="129" t="s">
        <v>675</v>
      </c>
      <c r="E126" s="130"/>
      <c r="F126" s="130"/>
      <c r="G126" s="130"/>
      <c r="H126" s="130"/>
      <c r="I126" s="130"/>
      <c r="J126" s="131">
        <f>J1427</f>
        <v>0</v>
      </c>
      <c r="L126" s="128"/>
    </row>
    <row r="127" spans="2:12" s="9" customFormat="1" ht="24.95" customHeight="1">
      <c r="B127" s="124"/>
      <c r="D127" s="125" t="s">
        <v>676</v>
      </c>
      <c r="E127" s="126"/>
      <c r="F127" s="126"/>
      <c r="G127" s="126"/>
      <c r="H127" s="126"/>
      <c r="I127" s="126"/>
      <c r="J127" s="127">
        <f>J1439</f>
        <v>0</v>
      </c>
      <c r="L127" s="124"/>
    </row>
    <row r="128" spans="2:12" s="10" customFormat="1" ht="19.899999999999999" customHeight="1">
      <c r="B128" s="128"/>
      <c r="D128" s="129" t="s">
        <v>677</v>
      </c>
      <c r="E128" s="130"/>
      <c r="F128" s="130"/>
      <c r="G128" s="130"/>
      <c r="H128" s="130"/>
      <c r="I128" s="130"/>
      <c r="J128" s="131">
        <f>J1440</f>
        <v>0</v>
      </c>
      <c r="L128" s="128"/>
    </row>
    <row r="129" spans="1:31" s="9" customFormat="1" ht="24.95" customHeight="1">
      <c r="B129" s="124"/>
      <c r="D129" s="125" t="s">
        <v>158</v>
      </c>
      <c r="E129" s="126"/>
      <c r="F129" s="126"/>
      <c r="G129" s="126"/>
      <c r="H129" s="126"/>
      <c r="I129" s="126"/>
      <c r="J129" s="127">
        <f>J1442</f>
        <v>0</v>
      </c>
      <c r="L129" s="124"/>
    </row>
    <row r="130" spans="1:31" s="2" customFormat="1" ht="21.7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5" spans="1:31" s="2" customFormat="1" ht="6.95" customHeight="1">
      <c r="A135" s="33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24.95" customHeight="1">
      <c r="A136" s="33"/>
      <c r="B136" s="34"/>
      <c r="C136" s="22" t="s">
        <v>159</v>
      </c>
      <c r="D136" s="33"/>
      <c r="E136" s="33"/>
      <c r="F136" s="33"/>
      <c r="G136" s="33"/>
      <c r="H136" s="33"/>
      <c r="I136" s="33"/>
      <c r="J136" s="33"/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6.9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2" customHeight="1">
      <c r="A138" s="33"/>
      <c r="B138" s="34"/>
      <c r="C138" s="28" t="s">
        <v>15</v>
      </c>
      <c r="D138" s="33"/>
      <c r="E138" s="33"/>
      <c r="F138" s="33"/>
      <c r="G138" s="33"/>
      <c r="H138" s="33"/>
      <c r="I138" s="33"/>
      <c r="J138" s="33"/>
      <c r="K138" s="33"/>
      <c r="L138" s="4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26.25" customHeight="1">
      <c r="A139" s="33"/>
      <c r="B139" s="34"/>
      <c r="C139" s="33"/>
      <c r="D139" s="33"/>
      <c r="E139" s="272" t="str">
        <f>E7</f>
        <v>Rekonštrukcia - Kreatívne centrum RTVS Banská Bystrica - zmena č.1</v>
      </c>
      <c r="F139" s="273"/>
      <c r="G139" s="273"/>
      <c r="H139" s="273"/>
      <c r="I139" s="33"/>
      <c r="J139" s="33"/>
      <c r="K139" s="33"/>
      <c r="L139" s="4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1" customFormat="1" ht="12" customHeight="1">
      <c r="B140" s="21"/>
      <c r="C140" s="28" t="s">
        <v>138</v>
      </c>
      <c r="L140" s="21"/>
    </row>
    <row r="141" spans="1:31" s="2" customFormat="1" ht="23.25" customHeight="1">
      <c r="A141" s="33"/>
      <c r="B141" s="34"/>
      <c r="C141" s="33"/>
      <c r="D141" s="33"/>
      <c r="E141" s="272" t="s">
        <v>657</v>
      </c>
      <c r="F141" s="274"/>
      <c r="G141" s="274"/>
      <c r="H141" s="274"/>
      <c r="I141" s="33"/>
      <c r="J141" s="33"/>
      <c r="K141" s="33"/>
      <c r="L141" s="46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2" customHeight="1">
      <c r="A142" s="33"/>
      <c r="B142" s="34"/>
      <c r="C142" s="28" t="s">
        <v>140</v>
      </c>
      <c r="D142" s="33"/>
      <c r="E142" s="33"/>
      <c r="F142" s="33"/>
      <c r="G142" s="33"/>
      <c r="H142" s="33"/>
      <c r="I142" s="33"/>
      <c r="J142" s="33"/>
      <c r="K142" s="33"/>
      <c r="L142" s="46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30" customHeight="1">
      <c r="A143" s="33"/>
      <c r="B143" s="34"/>
      <c r="C143" s="33"/>
      <c r="D143" s="33"/>
      <c r="E143" s="231" t="str">
        <f>E11</f>
        <v>SO01.01 - SO01.01  Rekonštrukcia priestorov na ul. J.M.Hurbana 6 - Architektúra - zmena č.1</v>
      </c>
      <c r="F143" s="274"/>
      <c r="G143" s="274"/>
      <c r="H143" s="274"/>
      <c r="I143" s="33"/>
      <c r="J143" s="33"/>
      <c r="K143" s="33"/>
      <c r="L143" s="46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6.95" customHeight="1">
      <c r="A144" s="33"/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46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2" customFormat="1" ht="12" customHeight="1">
      <c r="A145" s="33"/>
      <c r="B145" s="34"/>
      <c r="C145" s="28" t="s">
        <v>19</v>
      </c>
      <c r="D145" s="33"/>
      <c r="E145" s="33"/>
      <c r="F145" s="26" t="str">
        <f>F14</f>
        <v>Banská Bystrica</v>
      </c>
      <c r="G145" s="33"/>
      <c r="H145" s="33"/>
      <c r="I145" s="28" t="s">
        <v>21</v>
      </c>
      <c r="J145" s="59" t="str">
        <f>IF(J14="","",J14)</f>
        <v>25. 5. 2021</v>
      </c>
      <c r="K145" s="33"/>
      <c r="L145" s="46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5" s="2" customFormat="1" ht="6.95" customHeight="1">
      <c r="A146" s="33"/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46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5" s="2" customFormat="1" ht="25.7" customHeight="1">
      <c r="A147" s="33"/>
      <c r="B147" s="34"/>
      <c r="C147" s="28" t="s">
        <v>23</v>
      </c>
      <c r="D147" s="33"/>
      <c r="E147" s="33"/>
      <c r="F147" s="26" t="str">
        <f>E17</f>
        <v>RTVS Mlynská dolina, 845 45 Bratislava</v>
      </c>
      <c r="G147" s="33"/>
      <c r="H147" s="33"/>
      <c r="I147" s="28" t="s">
        <v>29</v>
      </c>
      <c r="J147" s="31" t="str">
        <f>E23</f>
        <v>akad. arch. Jaroslava Kubániová</v>
      </c>
      <c r="K147" s="33"/>
      <c r="L147" s="46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5" s="2" customFormat="1" ht="15.2" customHeight="1">
      <c r="A148" s="33"/>
      <c r="B148" s="34"/>
      <c r="C148" s="28" t="s">
        <v>27</v>
      </c>
      <c r="D148" s="33"/>
      <c r="E148" s="33"/>
      <c r="F148" s="26" t="str">
        <f>IF(E20="","",E20)</f>
        <v>Vyplň údaj</v>
      </c>
      <c r="G148" s="33"/>
      <c r="H148" s="33"/>
      <c r="I148" s="28" t="s">
        <v>32</v>
      </c>
      <c r="J148" s="31" t="str">
        <f>E26</f>
        <v>Ing.Jedlička</v>
      </c>
      <c r="K148" s="33"/>
      <c r="L148" s="46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65" s="2" customFormat="1" ht="10.35" customHeight="1">
      <c r="A149" s="33"/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46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65" s="11" customFormat="1" ht="29.25" customHeight="1">
      <c r="A150" s="132"/>
      <c r="B150" s="133"/>
      <c r="C150" s="134" t="s">
        <v>160</v>
      </c>
      <c r="D150" s="135" t="s">
        <v>60</v>
      </c>
      <c r="E150" s="135" t="s">
        <v>56</v>
      </c>
      <c r="F150" s="135" t="s">
        <v>57</v>
      </c>
      <c r="G150" s="135" t="s">
        <v>161</v>
      </c>
      <c r="H150" s="135" t="s">
        <v>162</v>
      </c>
      <c r="I150" s="135" t="s">
        <v>163</v>
      </c>
      <c r="J150" s="136" t="s">
        <v>144</v>
      </c>
      <c r="K150" s="137" t="s">
        <v>164</v>
      </c>
      <c r="L150" s="138"/>
      <c r="M150" s="66" t="s">
        <v>1</v>
      </c>
      <c r="N150" s="67" t="s">
        <v>39</v>
      </c>
      <c r="O150" s="67" t="s">
        <v>165</v>
      </c>
      <c r="P150" s="67" t="s">
        <v>166</v>
      </c>
      <c r="Q150" s="67" t="s">
        <v>167</v>
      </c>
      <c r="R150" s="67" t="s">
        <v>168</v>
      </c>
      <c r="S150" s="67" t="s">
        <v>169</v>
      </c>
      <c r="T150" s="68" t="s">
        <v>170</v>
      </c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65" s="2" customFormat="1" ht="22.9" customHeight="1">
      <c r="A151" s="33"/>
      <c r="B151" s="34"/>
      <c r="C151" s="73" t="s">
        <v>145</v>
      </c>
      <c r="D151" s="33"/>
      <c r="E151" s="33"/>
      <c r="F151" s="33"/>
      <c r="G151" s="33"/>
      <c r="H151" s="33"/>
      <c r="I151" s="33"/>
      <c r="J151" s="139">
        <f>BK151</f>
        <v>0</v>
      </c>
      <c r="K151" s="33"/>
      <c r="L151" s="34"/>
      <c r="M151" s="69"/>
      <c r="N151" s="60"/>
      <c r="O151" s="70"/>
      <c r="P151" s="140">
        <f>P152+P607+P1426+P1439+P1442</f>
        <v>0</v>
      </c>
      <c r="Q151" s="70"/>
      <c r="R151" s="140">
        <f>R152+R607+R1426+R1439+R1442</f>
        <v>99.723674530000011</v>
      </c>
      <c r="S151" s="70"/>
      <c r="T151" s="141">
        <f>T152+T607+T1426+T1439+T1442</f>
        <v>45.393535740000004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74</v>
      </c>
      <c r="AU151" s="18" t="s">
        <v>146</v>
      </c>
      <c r="BK151" s="142">
        <f>BK152+BK607+BK1426+BK1439+BK1442</f>
        <v>0</v>
      </c>
    </row>
    <row r="152" spans="1:65" s="12" customFormat="1" ht="25.9" customHeight="1">
      <c r="B152" s="143"/>
      <c r="D152" s="144" t="s">
        <v>74</v>
      </c>
      <c r="E152" s="145" t="s">
        <v>171</v>
      </c>
      <c r="F152" s="145" t="s">
        <v>172</v>
      </c>
      <c r="I152" s="146"/>
      <c r="J152" s="147">
        <f>BK152</f>
        <v>0</v>
      </c>
      <c r="L152" s="143"/>
      <c r="M152" s="148"/>
      <c r="N152" s="149"/>
      <c r="O152" s="149"/>
      <c r="P152" s="150">
        <f>P153+P211+P277+P305+P332+P352+P478+P605</f>
        <v>0</v>
      </c>
      <c r="Q152" s="149"/>
      <c r="R152" s="150">
        <f>R153+R211+R277+R305+R332+R352+R478+R605</f>
        <v>59.915655060000006</v>
      </c>
      <c r="S152" s="149"/>
      <c r="T152" s="151">
        <f>T153+T211+T277+T305+T332+T352+T478+T605</f>
        <v>40.683424000000002</v>
      </c>
      <c r="AR152" s="144" t="s">
        <v>82</v>
      </c>
      <c r="AT152" s="152" t="s">
        <v>74</v>
      </c>
      <c r="AU152" s="152" t="s">
        <v>75</v>
      </c>
      <c r="AY152" s="144" t="s">
        <v>173</v>
      </c>
      <c r="BK152" s="153">
        <f>BK153+BK211+BK277+BK305+BK332+BK352+BK478+BK605</f>
        <v>0</v>
      </c>
    </row>
    <row r="153" spans="1:65" s="12" customFormat="1" ht="22.9" customHeight="1">
      <c r="B153" s="143"/>
      <c r="D153" s="144" t="s">
        <v>74</v>
      </c>
      <c r="E153" s="154" t="s">
        <v>82</v>
      </c>
      <c r="F153" s="154" t="s">
        <v>678</v>
      </c>
      <c r="I153" s="146"/>
      <c r="J153" s="155">
        <f>BK153</f>
        <v>0</v>
      </c>
      <c r="L153" s="143"/>
      <c r="M153" s="148"/>
      <c r="N153" s="149"/>
      <c r="O153" s="149"/>
      <c r="P153" s="150">
        <f>SUM(P154:P210)</f>
        <v>0</v>
      </c>
      <c r="Q153" s="149"/>
      <c r="R153" s="150">
        <f>SUM(R154:R210)</f>
        <v>0</v>
      </c>
      <c r="S153" s="149"/>
      <c r="T153" s="151">
        <f>SUM(T154:T210)</f>
        <v>3.1278239999999999</v>
      </c>
      <c r="AR153" s="144" t="s">
        <v>82</v>
      </c>
      <c r="AT153" s="152" t="s">
        <v>74</v>
      </c>
      <c r="AU153" s="152" t="s">
        <v>82</v>
      </c>
      <c r="AY153" s="144" t="s">
        <v>173</v>
      </c>
      <c r="BK153" s="153">
        <f>SUM(BK154:BK210)</f>
        <v>0</v>
      </c>
    </row>
    <row r="154" spans="1:65" s="2" customFormat="1" ht="24.2" customHeight="1">
      <c r="A154" s="33"/>
      <c r="B154" s="156"/>
      <c r="C154" s="157" t="s">
        <v>82</v>
      </c>
      <c r="D154" s="157" t="s">
        <v>176</v>
      </c>
      <c r="E154" s="158" t="s">
        <v>679</v>
      </c>
      <c r="F154" s="159" t="s">
        <v>680</v>
      </c>
      <c r="G154" s="160" t="s">
        <v>196</v>
      </c>
      <c r="H154" s="161">
        <v>7.7039999999999997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41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0.18099999999999999</v>
      </c>
      <c r="T154" s="168">
        <f>S154*H154</f>
        <v>1.3944239999999999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180</v>
      </c>
      <c r="AT154" s="169" t="s">
        <v>176</v>
      </c>
      <c r="AU154" s="169" t="s">
        <v>88</v>
      </c>
      <c r="AY154" s="18" t="s">
        <v>173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88</v>
      </c>
      <c r="BK154" s="170">
        <f>ROUND(I154*H154,2)</f>
        <v>0</v>
      </c>
      <c r="BL154" s="18" t="s">
        <v>180</v>
      </c>
      <c r="BM154" s="169" t="s">
        <v>681</v>
      </c>
    </row>
    <row r="155" spans="1:65" s="13" customFormat="1" ht="22.5">
      <c r="B155" s="171"/>
      <c r="D155" s="172" t="s">
        <v>182</v>
      </c>
      <c r="E155" s="173" t="s">
        <v>1</v>
      </c>
      <c r="F155" s="174" t="s">
        <v>682</v>
      </c>
      <c r="H155" s="173" t="s">
        <v>1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3" t="s">
        <v>182</v>
      </c>
      <c r="AU155" s="173" t="s">
        <v>88</v>
      </c>
      <c r="AV155" s="13" t="s">
        <v>82</v>
      </c>
      <c r="AW155" s="13" t="s">
        <v>31</v>
      </c>
      <c r="AX155" s="13" t="s">
        <v>75</v>
      </c>
      <c r="AY155" s="173" t="s">
        <v>173</v>
      </c>
    </row>
    <row r="156" spans="1:65" s="14" customFormat="1" ht="11.25">
      <c r="B156" s="179"/>
      <c r="D156" s="172" t="s">
        <v>182</v>
      </c>
      <c r="E156" s="180" t="s">
        <v>1</v>
      </c>
      <c r="F156" s="181" t="s">
        <v>683</v>
      </c>
      <c r="H156" s="182">
        <v>7.7039999999999997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182</v>
      </c>
      <c r="AU156" s="180" t="s">
        <v>88</v>
      </c>
      <c r="AV156" s="14" t="s">
        <v>88</v>
      </c>
      <c r="AW156" s="14" t="s">
        <v>31</v>
      </c>
      <c r="AX156" s="14" t="s">
        <v>75</v>
      </c>
      <c r="AY156" s="180" t="s">
        <v>173</v>
      </c>
    </row>
    <row r="157" spans="1:65" s="15" customFormat="1" ht="11.25">
      <c r="B157" s="187"/>
      <c r="D157" s="172" t="s">
        <v>182</v>
      </c>
      <c r="E157" s="188" t="s">
        <v>1</v>
      </c>
      <c r="F157" s="189" t="s">
        <v>185</v>
      </c>
      <c r="H157" s="190">
        <v>7.7039999999999997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182</v>
      </c>
      <c r="AU157" s="188" t="s">
        <v>88</v>
      </c>
      <c r="AV157" s="15" t="s">
        <v>180</v>
      </c>
      <c r="AW157" s="15" t="s">
        <v>31</v>
      </c>
      <c r="AX157" s="15" t="s">
        <v>82</v>
      </c>
      <c r="AY157" s="188" t="s">
        <v>173</v>
      </c>
    </row>
    <row r="158" spans="1:65" s="2" customFormat="1" ht="33" customHeight="1">
      <c r="A158" s="33"/>
      <c r="B158" s="156"/>
      <c r="C158" s="157" t="s">
        <v>88</v>
      </c>
      <c r="D158" s="157" t="s">
        <v>176</v>
      </c>
      <c r="E158" s="158" t="s">
        <v>684</v>
      </c>
      <c r="F158" s="159" t="s">
        <v>685</v>
      </c>
      <c r="G158" s="160" t="s">
        <v>196</v>
      </c>
      <c r="H158" s="161">
        <v>7.7039999999999997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41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0.22500000000000001</v>
      </c>
      <c r="T158" s="168">
        <f>S158*H158</f>
        <v>1.7334000000000001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180</v>
      </c>
      <c r="AT158" s="169" t="s">
        <v>176</v>
      </c>
      <c r="AU158" s="169" t="s">
        <v>88</v>
      </c>
      <c r="AY158" s="18" t="s">
        <v>173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88</v>
      </c>
      <c r="BK158" s="170">
        <f>ROUND(I158*H158,2)</f>
        <v>0</v>
      </c>
      <c r="BL158" s="18" t="s">
        <v>180</v>
      </c>
      <c r="BM158" s="169" t="s">
        <v>686</v>
      </c>
    </row>
    <row r="159" spans="1:65" s="13" customFormat="1" ht="22.5">
      <c r="B159" s="171"/>
      <c r="D159" s="172" t="s">
        <v>182</v>
      </c>
      <c r="E159" s="173" t="s">
        <v>1</v>
      </c>
      <c r="F159" s="174" t="s">
        <v>682</v>
      </c>
      <c r="H159" s="173" t="s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3" t="s">
        <v>182</v>
      </c>
      <c r="AU159" s="173" t="s">
        <v>88</v>
      </c>
      <c r="AV159" s="13" t="s">
        <v>82</v>
      </c>
      <c r="AW159" s="13" t="s">
        <v>31</v>
      </c>
      <c r="AX159" s="13" t="s">
        <v>75</v>
      </c>
      <c r="AY159" s="173" t="s">
        <v>173</v>
      </c>
    </row>
    <row r="160" spans="1:65" s="14" customFormat="1" ht="11.25">
      <c r="B160" s="179"/>
      <c r="D160" s="172" t="s">
        <v>182</v>
      </c>
      <c r="E160" s="180" t="s">
        <v>1</v>
      </c>
      <c r="F160" s="181" t="s">
        <v>683</v>
      </c>
      <c r="H160" s="182">
        <v>7.7039999999999997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182</v>
      </c>
      <c r="AU160" s="180" t="s">
        <v>88</v>
      </c>
      <c r="AV160" s="14" t="s">
        <v>88</v>
      </c>
      <c r="AW160" s="14" t="s">
        <v>31</v>
      </c>
      <c r="AX160" s="14" t="s">
        <v>75</v>
      </c>
      <c r="AY160" s="180" t="s">
        <v>173</v>
      </c>
    </row>
    <row r="161" spans="1:65" s="15" customFormat="1" ht="11.25">
      <c r="B161" s="187"/>
      <c r="D161" s="172" t="s">
        <v>182</v>
      </c>
      <c r="E161" s="188" t="s">
        <v>1</v>
      </c>
      <c r="F161" s="189" t="s">
        <v>185</v>
      </c>
      <c r="H161" s="190">
        <v>7.7039999999999997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182</v>
      </c>
      <c r="AU161" s="188" t="s">
        <v>88</v>
      </c>
      <c r="AV161" s="15" t="s">
        <v>180</v>
      </c>
      <c r="AW161" s="15" t="s">
        <v>31</v>
      </c>
      <c r="AX161" s="15" t="s">
        <v>82</v>
      </c>
      <c r="AY161" s="188" t="s">
        <v>173</v>
      </c>
    </row>
    <row r="162" spans="1:65" s="2" customFormat="1" ht="24.2" customHeight="1">
      <c r="A162" s="33"/>
      <c r="B162" s="156"/>
      <c r="C162" s="157" t="s">
        <v>174</v>
      </c>
      <c r="D162" s="157" t="s">
        <v>176</v>
      </c>
      <c r="E162" s="158" t="s">
        <v>687</v>
      </c>
      <c r="F162" s="159" t="s">
        <v>688</v>
      </c>
      <c r="G162" s="160" t="s">
        <v>226</v>
      </c>
      <c r="H162" s="161">
        <v>7.22</v>
      </c>
      <c r="I162" s="162"/>
      <c r="J162" s="163">
        <f>ROUND(I162*H162,2)</f>
        <v>0</v>
      </c>
      <c r="K162" s="164"/>
      <c r="L162" s="34"/>
      <c r="M162" s="165" t="s">
        <v>1</v>
      </c>
      <c r="N162" s="166" t="s">
        <v>41</v>
      </c>
      <c r="O162" s="6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180</v>
      </c>
      <c r="AT162" s="169" t="s">
        <v>176</v>
      </c>
      <c r="AU162" s="169" t="s">
        <v>88</v>
      </c>
      <c r="AY162" s="18" t="s">
        <v>173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8" t="s">
        <v>88</v>
      </c>
      <c r="BK162" s="170">
        <f>ROUND(I162*H162,2)</f>
        <v>0</v>
      </c>
      <c r="BL162" s="18" t="s">
        <v>180</v>
      </c>
      <c r="BM162" s="169" t="s">
        <v>689</v>
      </c>
    </row>
    <row r="163" spans="1:65" s="13" customFormat="1" ht="11.25">
      <c r="B163" s="171"/>
      <c r="D163" s="172" t="s">
        <v>182</v>
      </c>
      <c r="E163" s="173" t="s">
        <v>1</v>
      </c>
      <c r="F163" s="174" t="s">
        <v>690</v>
      </c>
      <c r="H163" s="173" t="s">
        <v>1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3" t="s">
        <v>182</v>
      </c>
      <c r="AU163" s="173" t="s">
        <v>88</v>
      </c>
      <c r="AV163" s="13" t="s">
        <v>82</v>
      </c>
      <c r="AW163" s="13" t="s">
        <v>31</v>
      </c>
      <c r="AX163" s="13" t="s">
        <v>75</v>
      </c>
      <c r="AY163" s="173" t="s">
        <v>173</v>
      </c>
    </row>
    <row r="164" spans="1:65" s="14" customFormat="1" ht="11.25">
      <c r="B164" s="179"/>
      <c r="D164" s="172" t="s">
        <v>182</v>
      </c>
      <c r="E164" s="180" t="s">
        <v>1</v>
      </c>
      <c r="F164" s="181" t="s">
        <v>691</v>
      </c>
      <c r="H164" s="182">
        <v>2.1320000000000001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182</v>
      </c>
      <c r="AU164" s="180" t="s">
        <v>88</v>
      </c>
      <c r="AV164" s="14" t="s">
        <v>88</v>
      </c>
      <c r="AW164" s="14" t="s">
        <v>31</v>
      </c>
      <c r="AX164" s="14" t="s">
        <v>75</v>
      </c>
      <c r="AY164" s="180" t="s">
        <v>173</v>
      </c>
    </row>
    <row r="165" spans="1:65" s="16" customFormat="1" ht="11.25">
      <c r="B165" s="206"/>
      <c r="D165" s="172" t="s">
        <v>182</v>
      </c>
      <c r="E165" s="207" t="s">
        <v>1</v>
      </c>
      <c r="F165" s="208" t="s">
        <v>298</v>
      </c>
      <c r="H165" s="209">
        <v>2.1320000000000001</v>
      </c>
      <c r="I165" s="210"/>
      <c r="L165" s="206"/>
      <c r="M165" s="211"/>
      <c r="N165" s="212"/>
      <c r="O165" s="212"/>
      <c r="P165" s="212"/>
      <c r="Q165" s="212"/>
      <c r="R165" s="212"/>
      <c r="S165" s="212"/>
      <c r="T165" s="213"/>
      <c r="AT165" s="207" t="s">
        <v>182</v>
      </c>
      <c r="AU165" s="207" t="s">
        <v>88</v>
      </c>
      <c r="AV165" s="16" t="s">
        <v>174</v>
      </c>
      <c r="AW165" s="16" t="s">
        <v>31</v>
      </c>
      <c r="AX165" s="16" t="s">
        <v>75</v>
      </c>
      <c r="AY165" s="207" t="s">
        <v>173</v>
      </c>
    </row>
    <row r="166" spans="1:65" s="13" customFormat="1" ht="11.25">
      <c r="B166" s="171"/>
      <c r="D166" s="172" t="s">
        <v>182</v>
      </c>
      <c r="E166" s="173" t="s">
        <v>1</v>
      </c>
      <c r="F166" s="174" t="s">
        <v>692</v>
      </c>
      <c r="H166" s="173" t="s">
        <v>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3" t="s">
        <v>182</v>
      </c>
      <c r="AU166" s="173" t="s">
        <v>88</v>
      </c>
      <c r="AV166" s="13" t="s">
        <v>82</v>
      </c>
      <c r="AW166" s="13" t="s">
        <v>31</v>
      </c>
      <c r="AX166" s="13" t="s">
        <v>75</v>
      </c>
      <c r="AY166" s="173" t="s">
        <v>173</v>
      </c>
    </row>
    <row r="167" spans="1:65" s="14" customFormat="1" ht="11.25">
      <c r="B167" s="179"/>
      <c r="D167" s="172" t="s">
        <v>182</v>
      </c>
      <c r="E167" s="180" t="s">
        <v>1</v>
      </c>
      <c r="F167" s="181" t="s">
        <v>693</v>
      </c>
      <c r="H167" s="182">
        <v>5.0880000000000001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182</v>
      </c>
      <c r="AU167" s="180" t="s">
        <v>88</v>
      </c>
      <c r="AV167" s="14" t="s">
        <v>88</v>
      </c>
      <c r="AW167" s="14" t="s">
        <v>31</v>
      </c>
      <c r="AX167" s="14" t="s">
        <v>75</v>
      </c>
      <c r="AY167" s="180" t="s">
        <v>173</v>
      </c>
    </row>
    <row r="168" spans="1:65" s="16" customFormat="1" ht="11.25">
      <c r="B168" s="206"/>
      <c r="D168" s="172" t="s">
        <v>182</v>
      </c>
      <c r="E168" s="207" t="s">
        <v>1</v>
      </c>
      <c r="F168" s="208" t="s">
        <v>298</v>
      </c>
      <c r="H168" s="209">
        <v>5.0880000000000001</v>
      </c>
      <c r="I168" s="210"/>
      <c r="L168" s="206"/>
      <c r="M168" s="211"/>
      <c r="N168" s="212"/>
      <c r="O168" s="212"/>
      <c r="P168" s="212"/>
      <c r="Q168" s="212"/>
      <c r="R168" s="212"/>
      <c r="S168" s="212"/>
      <c r="T168" s="213"/>
      <c r="AT168" s="207" t="s">
        <v>182</v>
      </c>
      <c r="AU168" s="207" t="s">
        <v>88</v>
      </c>
      <c r="AV168" s="16" t="s">
        <v>174</v>
      </c>
      <c r="AW168" s="16" t="s">
        <v>31</v>
      </c>
      <c r="AX168" s="16" t="s">
        <v>75</v>
      </c>
      <c r="AY168" s="207" t="s">
        <v>173</v>
      </c>
    </row>
    <row r="169" spans="1:65" s="15" customFormat="1" ht="11.25">
      <c r="B169" s="187"/>
      <c r="D169" s="172" t="s">
        <v>182</v>
      </c>
      <c r="E169" s="188" t="s">
        <v>1</v>
      </c>
      <c r="F169" s="189" t="s">
        <v>185</v>
      </c>
      <c r="H169" s="190">
        <v>7.22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182</v>
      </c>
      <c r="AU169" s="188" t="s">
        <v>88</v>
      </c>
      <c r="AV169" s="15" t="s">
        <v>180</v>
      </c>
      <c r="AW169" s="15" t="s">
        <v>31</v>
      </c>
      <c r="AX169" s="15" t="s">
        <v>82</v>
      </c>
      <c r="AY169" s="188" t="s">
        <v>173</v>
      </c>
    </row>
    <row r="170" spans="1:65" s="2" customFormat="1" ht="21.75" customHeight="1">
      <c r="A170" s="33"/>
      <c r="B170" s="156"/>
      <c r="C170" s="157" t="s">
        <v>180</v>
      </c>
      <c r="D170" s="157" t="s">
        <v>176</v>
      </c>
      <c r="E170" s="158" t="s">
        <v>694</v>
      </c>
      <c r="F170" s="159" t="s">
        <v>695</v>
      </c>
      <c r="G170" s="160" t="s">
        <v>226</v>
      </c>
      <c r="H170" s="161">
        <v>4.7370000000000001</v>
      </c>
      <c r="I170" s="162"/>
      <c r="J170" s="163">
        <f>ROUND(I170*H170,2)</f>
        <v>0</v>
      </c>
      <c r="K170" s="164"/>
      <c r="L170" s="34"/>
      <c r="M170" s="165" t="s">
        <v>1</v>
      </c>
      <c r="N170" s="166" t="s">
        <v>41</v>
      </c>
      <c r="O170" s="62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180</v>
      </c>
      <c r="AT170" s="169" t="s">
        <v>176</v>
      </c>
      <c r="AU170" s="169" t="s">
        <v>88</v>
      </c>
      <c r="AY170" s="18" t="s">
        <v>173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8" t="s">
        <v>88</v>
      </c>
      <c r="BK170" s="170">
        <f>ROUND(I170*H170,2)</f>
        <v>0</v>
      </c>
      <c r="BL170" s="18" t="s">
        <v>180</v>
      </c>
      <c r="BM170" s="169" t="s">
        <v>696</v>
      </c>
    </row>
    <row r="171" spans="1:65" s="13" customFormat="1" ht="11.25">
      <c r="B171" s="171"/>
      <c r="D171" s="172" t="s">
        <v>182</v>
      </c>
      <c r="E171" s="173" t="s">
        <v>1</v>
      </c>
      <c r="F171" s="174" t="s">
        <v>697</v>
      </c>
      <c r="H171" s="173" t="s">
        <v>1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3" t="s">
        <v>182</v>
      </c>
      <c r="AU171" s="173" t="s">
        <v>88</v>
      </c>
      <c r="AV171" s="13" t="s">
        <v>82</v>
      </c>
      <c r="AW171" s="13" t="s">
        <v>31</v>
      </c>
      <c r="AX171" s="13" t="s">
        <v>75</v>
      </c>
      <c r="AY171" s="173" t="s">
        <v>173</v>
      </c>
    </row>
    <row r="172" spans="1:65" s="14" customFormat="1" ht="11.25">
      <c r="B172" s="179"/>
      <c r="D172" s="172" t="s">
        <v>182</v>
      </c>
      <c r="E172" s="180" t="s">
        <v>1</v>
      </c>
      <c r="F172" s="181" t="s">
        <v>698</v>
      </c>
      <c r="H172" s="182">
        <v>3.1960000000000002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182</v>
      </c>
      <c r="AU172" s="180" t="s">
        <v>88</v>
      </c>
      <c r="AV172" s="14" t="s">
        <v>88</v>
      </c>
      <c r="AW172" s="14" t="s">
        <v>31</v>
      </c>
      <c r="AX172" s="14" t="s">
        <v>75</v>
      </c>
      <c r="AY172" s="180" t="s">
        <v>173</v>
      </c>
    </row>
    <row r="173" spans="1:65" s="16" customFormat="1" ht="11.25">
      <c r="B173" s="206"/>
      <c r="D173" s="172" t="s">
        <v>182</v>
      </c>
      <c r="E173" s="207" t="s">
        <v>1</v>
      </c>
      <c r="F173" s="208" t="s">
        <v>298</v>
      </c>
      <c r="H173" s="209">
        <v>3.1960000000000002</v>
      </c>
      <c r="I173" s="210"/>
      <c r="L173" s="206"/>
      <c r="M173" s="211"/>
      <c r="N173" s="212"/>
      <c r="O173" s="212"/>
      <c r="P173" s="212"/>
      <c r="Q173" s="212"/>
      <c r="R173" s="212"/>
      <c r="S173" s="212"/>
      <c r="T173" s="213"/>
      <c r="AT173" s="207" t="s">
        <v>182</v>
      </c>
      <c r="AU173" s="207" t="s">
        <v>88</v>
      </c>
      <c r="AV173" s="16" t="s">
        <v>174</v>
      </c>
      <c r="AW173" s="16" t="s">
        <v>31</v>
      </c>
      <c r="AX173" s="16" t="s">
        <v>75</v>
      </c>
      <c r="AY173" s="207" t="s">
        <v>173</v>
      </c>
    </row>
    <row r="174" spans="1:65" s="13" customFormat="1" ht="11.25">
      <c r="B174" s="171"/>
      <c r="D174" s="172" t="s">
        <v>182</v>
      </c>
      <c r="E174" s="173" t="s">
        <v>1</v>
      </c>
      <c r="F174" s="174" t="s">
        <v>699</v>
      </c>
      <c r="H174" s="173" t="s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3" t="s">
        <v>182</v>
      </c>
      <c r="AU174" s="173" t="s">
        <v>88</v>
      </c>
      <c r="AV174" s="13" t="s">
        <v>82</v>
      </c>
      <c r="AW174" s="13" t="s">
        <v>31</v>
      </c>
      <c r="AX174" s="13" t="s">
        <v>75</v>
      </c>
      <c r="AY174" s="173" t="s">
        <v>173</v>
      </c>
    </row>
    <row r="175" spans="1:65" s="14" customFormat="1" ht="11.25">
      <c r="B175" s="179"/>
      <c r="D175" s="172" t="s">
        <v>182</v>
      </c>
      <c r="E175" s="180" t="s">
        <v>1</v>
      </c>
      <c r="F175" s="181" t="s">
        <v>700</v>
      </c>
      <c r="H175" s="182">
        <v>1.5409999999999999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182</v>
      </c>
      <c r="AU175" s="180" t="s">
        <v>88</v>
      </c>
      <c r="AV175" s="14" t="s">
        <v>88</v>
      </c>
      <c r="AW175" s="14" t="s">
        <v>31</v>
      </c>
      <c r="AX175" s="14" t="s">
        <v>75</v>
      </c>
      <c r="AY175" s="180" t="s">
        <v>173</v>
      </c>
    </row>
    <row r="176" spans="1:65" s="16" customFormat="1" ht="11.25">
      <c r="B176" s="206"/>
      <c r="D176" s="172" t="s">
        <v>182</v>
      </c>
      <c r="E176" s="207" t="s">
        <v>1</v>
      </c>
      <c r="F176" s="208" t="s">
        <v>298</v>
      </c>
      <c r="H176" s="209">
        <v>1.5409999999999999</v>
      </c>
      <c r="I176" s="210"/>
      <c r="L176" s="206"/>
      <c r="M176" s="211"/>
      <c r="N176" s="212"/>
      <c r="O176" s="212"/>
      <c r="P176" s="212"/>
      <c r="Q176" s="212"/>
      <c r="R176" s="212"/>
      <c r="S176" s="212"/>
      <c r="T176" s="213"/>
      <c r="AT176" s="207" t="s">
        <v>182</v>
      </c>
      <c r="AU176" s="207" t="s">
        <v>88</v>
      </c>
      <c r="AV176" s="16" t="s">
        <v>174</v>
      </c>
      <c r="AW176" s="16" t="s">
        <v>31</v>
      </c>
      <c r="AX176" s="16" t="s">
        <v>75</v>
      </c>
      <c r="AY176" s="207" t="s">
        <v>173</v>
      </c>
    </row>
    <row r="177" spans="1:65" s="15" customFormat="1" ht="11.25">
      <c r="B177" s="187"/>
      <c r="D177" s="172" t="s">
        <v>182</v>
      </c>
      <c r="E177" s="188" t="s">
        <v>1</v>
      </c>
      <c r="F177" s="189" t="s">
        <v>185</v>
      </c>
      <c r="H177" s="190">
        <v>4.7370000000000001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182</v>
      </c>
      <c r="AU177" s="188" t="s">
        <v>88</v>
      </c>
      <c r="AV177" s="15" t="s">
        <v>180</v>
      </c>
      <c r="AW177" s="15" t="s">
        <v>31</v>
      </c>
      <c r="AX177" s="15" t="s">
        <v>82</v>
      </c>
      <c r="AY177" s="188" t="s">
        <v>173</v>
      </c>
    </row>
    <row r="178" spans="1:65" s="2" customFormat="1" ht="24.2" customHeight="1">
      <c r="A178" s="33"/>
      <c r="B178" s="156"/>
      <c r="C178" s="157" t="s">
        <v>203</v>
      </c>
      <c r="D178" s="157" t="s">
        <v>176</v>
      </c>
      <c r="E178" s="158" t="s">
        <v>701</v>
      </c>
      <c r="F178" s="159" t="s">
        <v>702</v>
      </c>
      <c r="G178" s="160" t="s">
        <v>226</v>
      </c>
      <c r="H178" s="161">
        <v>4.7370000000000001</v>
      </c>
      <c r="I178" s="162"/>
      <c r="J178" s="163">
        <f>ROUND(I178*H178,2)</f>
        <v>0</v>
      </c>
      <c r="K178" s="164"/>
      <c r="L178" s="34"/>
      <c r="M178" s="165" t="s">
        <v>1</v>
      </c>
      <c r="N178" s="166" t="s">
        <v>41</v>
      </c>
      <c r="O178" s="62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180</v>
      </c>
      <c r="AT178" s="169" t="s">
        <v>176</v>
      </c>
      <c r="AU178" s="169" t="s">
        <v>88</v>
      </c>
      <c r="AY178" s="18" t="s">
        <v>173</v>
      </c>
      <c r="BE178" s="170">
        <f>IF(N178="základná",J178,0)</f>
        <v>0</v>
      </c>
      <c r="BF178" s="170">
        <f>IF(N178="znížená",J178,0)</f>
        <v>0</v>
      </c>
      <c r="BG178" s="170">
        <f>IF(N178="zákl. prenesená",J178,0)</f>
        <v>0</v>
      </c>
      <c r="BH178" s="170">
        <f>IF(N178="zníž. prenesená",J178,0)</f>
        <v>0</v>
      </c>
      <c r="BI178" s="170">
        <f>IF(N178="nulová",J178,0)</f>
        <v>0</v>
      </c>
      <c r="BJ178" s="18" t="s">
        <v>88</v>
      </c>
      <c r="BK178" s="170">
        <f>ROUND(I178*H178,2)</f>
        <v>0</v>
      </c>
      <c r="BL178" s="18" t="s">
        <v>180</v>
      </c>
      <c r="BM178" s="169" t="s">
        <v>703</v>
      </c>
    </row>
    <row r="179" spans="1:65" s="2" customFormat="1" ht="21.75" customHeight="1">
      <c r="A179" s="33"/>
      <c r="B179" s="156"/>
      <c r="C179" s="157" t="s">
        <v>208</v>
      </c>
      <c r="D179" s="157" t="s">
        <v>176</v>
      </c>
      <c r="E179" s="158" t="s">
        <v>704</v>
      </c>
      <c r="F179" s="159" t="s">
        <v>705</v>
      </c>
      <c r="G179" s="160" t="s">
        <v>226</v>
      </c>
      <c r="H179" s="161">
        <v>6.351</v>
      </c>
      <c r="I179" s="162"/>
      <c r="J179" s="163">
        <f>ROUND(I179*H179,2)</f>
        <v>0</v>
      </c>
      <c r="K179" s="164"/>
      <c r="L179" s="34"/>
      <c r="M179" s="165" t="s">
        <v>1</v>
      </c>
      <c r="N179" s="166" t="s">
        <v>41</v>
      </c>
      <c r="O179" s="62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180</v>
      </c>
      <c r="AT179" s="169" t="s">
        <v>176</v>
      </c>
      <c r="AU179" s="169" t="s">
        <v>88</v>
      </c>
      <c r="AY179" s="18" t="s">
        <v>173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8" t="s">
        <v>88</v>
      </c>
      <c r="BK179" s="170">
        <f>ROUND(I179*H179,2)</f>
        <v>0</v>
      </c>
      <c r="BL179" s="18" t="s">
        <v>180</v>
      </c>
      <c r="BM179" s="169" t="s">
        <v>706</v>
      </c>
    </row>
    <row r="180" spans="1:65" s="13" customFormat="1" ht="11.25">
      <c r="B180" s="171"/>
      <c r="D180" s="172" t="s">
        <v>182</v>
      </c>
      <c r="E180" s="173" t="s">
        <v>1</v>
      </c>
      <c r="F180" s="174" t="s">
        <v>707</v>
      </c>
      <c r="H180" s="173" t="s">
        <v>1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3" t="s">
        <v>182</v>
      </c>
      <c r="AU180" s="173" t="s">
        <v>88</v>
      </c>
      <c r="AV180" s="13" t="s">
        <v>82</v>
      </c>
      <c r="AW180" s="13" t="s">
        <v>31</v>
      </c>
      <c r="AX180" s="13" t="s">
        <v>75</v>
      </c>
      <c r="AY180" s="173" t="s">
        <v>173</v>
      </c>
    </row>
    <row r="181" spans="1:65" s="14" customFormat="1" ht="11.25">
      <c r="B181" s="179"/>
      <c r="D181" s="172" t="s">
        <v>182</v>
      </c>
      <c r="E181" s="180" t="s">
        <v>1</v>
      </c>
      <c r="F181" s="181" t="s">
        <v>708</v>
      </c>
      <c r="H181" s="182">
        <v>4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182</v>
      </c>
      <c r="AU181" s="180" t="s">
        <v>88</v>
      </c>
      <c r="AV181" s="14" t="s">
        <v>88</v>
      </c>
      <c r="AW181" s="14" t="s">
        <v>31</v>
      </c>
      <c r="AX181" s="14" t="s">
        <v>75</v>
      </c>
      <c r="AY181" s="180" t="s">
        <v>173</v>
      </c>
    </row>
    <row r="182" spans="1:65" s="16" customFormat="1" ht="11.25">
      <c r="B182" s="206"/>
      <c r="D182" s="172" t="s">
        <v>182</v>
      </c>
      <c r="E182" s="207" t="s">
        <v>1</v>
      </c>
      <c r="F182" s="208" t="s">
        <v>298</v>
      </c>
      <c r="H182" s="209">
        <v>4</v>
      </c>
      <c r="I182" s="210"/>
      <c r="L182" s="206"/>
      <c r="M182" s="211"/>
      <c r="N182" s="212"/>
      <c r="O182" s="212"/>
      <c r="P182" s="212"/>
      <c r="Q182" s="212"/>
      <c r="R182" s="212"/>
      <c r="S182" s="212"/>
      <c r="T182" s="213"/>
      <c r="AT182" s="207" t="s">
        <v>182</v>
      </c>
      <c r="AU182" s="207" t="s">
        <v>88</v>
      </c>
      <c r="AV182" s="16" t="s">
        <v>174</v>
      </c>
      <c r="AW182" s="16" t="s">
        <v>31</v>
      </c>
      <c r="AX182" s="16" t="s">
        <v>75</v>
      </c>
      <c r="AY182" s="207" t="s">
        <v>173</v>
      </c>
    </row>
    <row r="183" spans="1:65" s="13" customFormat="1" ht="22.5">
      <c r="B183" s="171"/>
      <c r="D183" s="172" t="s">
        <v>182</v>
      </c>
      <c r="E183" s="173" t="s">
        <v>1</v>
      </c>
      <c r="F183" s="174" t="s">
        <v>709</v>
      </c>
      <c r="H183" s="173" t="s">
        <v>1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3" t="s">
        <v>182</v>
      </c>
      <c r="AU183" s="173" t="s">
        <v>88</v>
      </c>
      <c r="AV183" s="13" t="s">
        <v>82</v>
      </c>
      <c r="AW183" s="13" t="s">
        <v>31</v>
      </c>
      <c r="AX183" s="13" t="s">
        <v>75</v>
      </c>
      <c r="AY183" s="173" t="s">
        <v>173</v>
      </c>
    </row>
    <row r="184" spans="1:65" s="14" customFormat="1" ht="22.5">
      <c r="B184" s="179"/>
      <c r="D184" s="172" t="s">
        <v>182</v>
      </c>
      <c r="E184" s="180" t="s">
        <v>1</v>
      </c>
      <c r="F184" s="181" t="s">
        <v>710</v>
      </c>
      <c r="H184" s="182">
        <v>2.351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182</v>
      </c>
      <c r="AU184" s="180" t="s">
        <v>88</v>
      </c>
      <c r="AV184" s="14" t="s">
        <v>88</v>
      </c>
      <c r="AW184" s="14" t="s">
        <v>31</v>
      </c>
      <c r="AX184" s="14" t="s">
        <v>75</v>
      </c>
      <c r="AY184" s="180" t="s">
        <v>173</v>
      </c>
    </row>
    <row r="185" spans="1:65" s="16" customFormat="1" ht="11.25">
      <c r="B185" s="206"/>
      <c r="D185" s="172" t="s">
        <v>182</v>
      </c>
      <c r="E185" s="207" t="s">
        <v>1</v>
      </c>
      <c r="F185" s="208" t="s">
        <v>298</v>
      </c>
      <c r="H185" s="209">
        <v>2.351</v>
      </c>
      <c r="I185" s="210"/>
      <c r="L185" s="206"/>
      <c r="M185" s="211"/>
      <c r="N185" s="212"/>
      <c r="O185" s="212"/>
      <c r="P185" s="212"/>
      <c r="Q185" s="212"/>
      <c r="R185" s="212"/>
      <c r="S185" s="212"/>
      <c r="T185" s="213"/>
      <c r="AT185" s="207" t="s">
        <v>182</v>
      </c>
      <c r="AU185" s="207" t="s">
        <v>88</v>
      </c>
      <c r="AV185" s="16" t="s">
        <v>174</v>
      </c>
      <c r="AW185" s="16" t="s">
        <v>31</v>
      </c>
      <c r="AX185" s="16" t="s">
        <v>75</v>
      </c>
      <c r="AY185" s="207" t="s">
        <v>173</v>
      </c>
    </row>
    <row r="186" spans="1:65" s="15" customFormat="1" ht="11.25">
      <c r="B186" s="187"/>
      <c r="D186" s="172" t="s">
        <v>182</v>
      </c>
      <c r="E186" s="188" t="s">
        <v>1</v>
      </c>
      <c r="F186" s="189" t="s">
        <v>185</v>
      </c>
      <c r="H186" s="190">
        <v>6.351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8" t="s">
        <v>182</v>
      </c>
      <c r="AU186" s="188" t="s">
        <v>88</v>
      </c>
      <c r="AV186" s="15" t="s">
        <v>180</v>
      </c>
      <c r="AW186" s="15" t="s">
        <v>31</v>
      </c>
      <c r="AX186" s="15" t="s">
        <v>82</v>
      </c>
      <c r="AY186" s="188" t="s">
        <v>173</v>
      </c>
    </row>
    <row r="187" spans="1:65" s="2" customFormat="1" ht="37.9" customHeight="1">
      <c r="A187" s="33"/>
      <c r="B187" s="156"/>
      <c r="C187" s="157" t="s">
        <v>213</v>
      </c>
      <c r="D187" s="157" t="s">
        <v>176</v>
      </c>
      <c r="E187" s="158" t="s">
        <v>711</v>
      </c>
      <c r="F187" s="159" t="s">
        <v>712</v>
      </c>
      <c r="G187" s="160" t="s">
        <v>226</v>
      </c>
      <c r="H187" s="161">
        <v>6.351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41</v>
      </c>
      <c r="O187" s="62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180</v>
      </c>
      <c r="AT187" s="169" t="s">
        <v>176</v>
      </c>
      <c r="AU187" s="169" t="s">
        <v>88</v>
      </c>
      <c r="AY187" s="18" t="s">
        <v>173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88</v>
      </c>
      <c r="BK187" s="170">
        <f>ROUND(I187*H187,2)</f>
        <v>0</v>
      </c>
      <c r="BL187" s="18" t="s">
        <v>180</v>
      </c>
      <c r="BM187" s="169" t="s">
        <v>713</v>
      </c>
    </row>
    <row r="188" spans="1:65" s="2" customFormat="1" ht="33" customHeight="1">
      <c r="A188" s="33"/>
      <c r="B188" s="156"/>
      <c r="C188" s="157" t="s">
        <v>189</v>
      </c>
      <c r="D188" s="157" t="s">
        <v>176</v>
      </c>
      <c r="E188" s="158" t="s">
        <v>714</v>
      </c>
      <c r="F188" s="159" t="s">
        <v>715</v>
      </c>
      <c r="G188" s="160" t="s">
        <v>226</v>
      </c>
      <c r="H188" s="161">
        <v>11.087999999999999</v>
      </c>
      <c r="I188" s="162"/>
      <c r="J188" s="163">
        <f>ROUND(I188*H188,2)</f>
        <v>0</v>
      </c>
      <c r="K188" s="164"/>
      <c r="L188" s="34"/>
      <c r="M188" s="165" t="s">
        <v>1</v>
      </c>
      <c r="N188" s="166" t="s">
        <v>41</v>
      </c>
      <c r="O188" s="62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180</v>
      </c>
      <c r="AT188" s="169" t="s">
        <v>176</v>
      </c>
      <c r="AU188" s="169" t="s">
        <v>88</v>
      </c>
      <c r="AY188" s="18" t="s">
        <v>173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8" t="s">
        <v>88</v>
      </c>
      <c r="BK188" s="170">
        <f>ROUND(I188*H188,2)</f>
        <v>0</v>
      </c>
      <c r="BL188" s="18" t="s">
        <v>180</v>
      </c>
      <c r="BM188" s="169" t="s">
        <v>716</v>
      </c>
    </row>
    <row r="189" spans="1:65" s="13" customFormat="1" ht="11.25">
      <c r="B189" s="171"/>
      <c r="D189" s="172" t="s">
        <v>182</v>
      </c>
      <c r="E189" s="173" t="s">
        <v>1</v>
      </c>
      <c r="F189" s="174" t="s">
        <v>717</v>
      </c>
      <c r="H189" s="173" t="s">
        <v>1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3" t="s">
        <v>182</v>
      </c>
      <c r="AU189" s="173" t="s">
        <v>88</v>
      </c>
      <c r="AV189" s="13" t="s">
        <v>82</v>
      </c>
      <c r="AW189" s="13" t="s">
        <v>31</v>
      </c>
      <c r="AX189" s="13" t="s">
        <v>75</v>
      </c>
      <c r="AY189" s="173" t="s">
        <v>173</v>
      </c>
    </row>
    <row r="190" spans="1:65" s="14" customFormat="1" ht="11.25">
      <c r="B190" s="179"/>
      <c r="D190" s="172" t="s">
        <v>182</v>
      </c>
      <c r="E190" s="180" t="s">
        <v>1</v>
      </c>
      <c r="F190" s="181" t="s">
        <v>718</v>
      </c>
      <c r="H190" s="182">
        <v>11.087999999999999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182</v>
      </c>
      <c r="AU190" s="180" t="s">
        <v>88</v>
      </c>
      <c r="AV190" s="14" t="s">
        <v>88</v>
      </c>
      <c r="AW190" s="14" t="s">
        <v>31</v>
      </c>
      <c r="AX190" s="14" t="s">
        <v>75</v>
      </c>
      <c r="AY190" s="180" t="s">
        <v>173</v>
      </c>
    </row>
    <row r="191" spans="1:65" s="15" customFormat="1" ht="11.25">
      <c r="B191" s="187"/>
      <c r="D191" s="172" t="s">
        <v>182</v>
      </c>
      <c r="E191" s="188" t="s">
        <v>1</v>
      </c>
      <c r="F191" s="189" t="s">
        <v>185</v>
      </c>
      <c r="H191" s="190">
        <v>11.087999999999999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182</v>
      </c>
      <c r="AU191" s="188" t="s">
        <v>88</v>
      </c>
      <c r="AV191" s="15" t="s">
        <v>180</v>
      </c>
      <c r="AW191" s="15" t="s">
        <v>31</v>
      </c>
      <c r="AX191" s="15" t="s">
        <v>82</v>
      </c>
      <c r="AY191" s="188" t="s">
        <v>173</v>
      </c>
    </row>
    <row r="192" spans="1:65" s="2" customFormat="1" ht="37.9" customHeight="1">
      <c r="A192" s="33"/>
      <c r="B192" s="156"/>
      <c r="C192" s="157" t="s">
        <v>192</v>
      </c>
      <c r="D192" s="157" t="s">
        <v>176</v>
      </c>
      <c r="E192" s="158" t="s">
        <v>719</v>
      </c>
      <c r="F192" s="159" t="s">
        <v>720</v>
      </c>
      <c r="G192" s="160" t="s">
        <v>226</v>
      </c>
      <c r="H192" s="161">
        <v>77.616</v>
      </c>
      <c r="I192" s="162"/>
      <c r="J192" s="163">
        <f>ROUND(I192*H192,2)</f>
        <v>0</v>
      </c>
      <c r="K192" s="164"/>
      <c r="L192" s="34"/>
      <c r="M192" s="165" t="s">
        <v>1</v>
      </c>
      <c r="N192" s="166" t="s">
        <v>41</v>
      </c>
      <c r="O192" s="62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180</v>
      </c>
      <c r="AT192" s="169" t="s">
        <v>176</v>
      </c>
      <c r="AU192" s="169" t="s">
        <v>88</v>
      </c>
      <c r="AY192" s="18" t="s">
        <v>173</v>
      </c>
      <c r="BE192" s="170">
        <f>IF(N192="základná",J192,0)</f>
        <v>0</v>
      </c>
      <c r="BF192" s="170">
        <f>IF(N192="znížená",J192,0)</f>
        <v>0</v>
      </c>
      <c r="BG192" s="170">
        <f>IF(N192="zákl. prenesená",J192,0)</f>
        <v>0</v>
      </c>
      <c r="BH192" s="170">
        <f>IF(N192="zníž. prenesená",J192,0)</f>
        <v>0</v>
      </c>
      <c r="BI192" s="170">
        <f>IF(N192="nulová",J192,0)</f>
        <v>0</v>
      </c>
      <c r="BJ192" s="18" t="s">
        <v>88</v>
      </c>
      <c r="BK192" s="170">
        <f>ROUND(I192*H192,2)</f>
        <v>0</v>
      </c>
      <c r="BL192" s="18" t="s">
        <v>180</v>
      </c>
      <c r="BM192" s="169" t="s">
        <v>721</v>
      </c>
    </row>
    <row r="193" spans="1:65" s="13" customFormat="1" ht="11.25">
      <c r="B193" s="171"/>
      <c r="D193" s="172" t="s">
        <v>182</v>
      </c>
      <c r="E193" s="173" t="s">
        <v>1</v>
      </c>
      <c r="F193" s="174" t="s">
        <v>717</v>
      </c>
      <c r="H193" s="173" t="s">
        <v>1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3" t="s">
        <v>182</v>
      </c>
      <c r="AU193" s="173" t="s">
        <v>88</v>
      </c>
      <c r="AV193" s="13" t="s">
        <v>82</v>
      </c>
      <c r="AW193" s="13" t="s">
        <v>31</v>
      </c>
      <c r="AX193" s="13" t="s">
        <v>75</v>
      </c>
      <c r="AY193" s="173" t="s">
        <v>173</v>
      </c>
    </row>
    <row r="194" spans="1:65" s="14" customFormat="1" ht="11.25">
      <c r="B194" s="179"/>
      <c r="D194" s="172" t="s">
        <v>182</v>
      </c>
      <c r="E194" s="180" t="s">
        <v>1</v>
      </c>
      <c r="F194" s="181" t="s">
        <v>722</v>
      </c>
      <c r="H194" s="182">
        <v>77.616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182</v>
      </c>
      <c r="AU194" s="180" t="s">
        <v>88</v>
      </c>
      <c r="AV194" s="14" t="s">
        <v>88</v>
      </c>
      <c r="AW194" s="14" t="s">
        <v>31</v>
      </c>
      <c r="AX194" s="14" t="s">
        <v>75</v>
      </c>
      <c r="AY194" s="180" t="s">
        <v>173</v>
      </c>
    </row>
    <row r="195" spans="1:65" s="15" customFormat="1" ht="11.25">
      <c r="B195" s="187"/>
      <c r="D195" s="172" t="s">
        <v>182</v>
      </c>
      <c r="E195" s="188" t="s">
        <v>1</v>
      </c>
      <c r="F195" s="189" t="s">
        <v>185</v>
      </c>
      <c r="H195" s="190">
        <v>77.616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8" t="s">
        <v>182</v>
      </c>
      <c r="AU195" s="188" t="s">
        <v>88</v>
      </c>
      <c r="AV195" s="15" t="s">
        <v>180</v>
      </c>
      <c r="AW195" s="15" t="s">
        <v>31</v>
      </c>
      <c r="AX195" s="15" t="s">
        <v>82</v>
      </c>
      <c r="AY195" s="188" t="s">
        <v>173</v>
      </c>
    </row>
    <row r="196" spans="1:65" s="2" customFormat="1" ht="24.2" customHeight="1">
      <c r="A196" s="33"/>
      <c r="B196" s="156"/>
      <c r="C196" s="157" t="s">
        <v>229</v>
      </c>
      <c r="D196" s="157" t="s">
        <v>176</v>
      </c>
      <c r="E196" s="158" t="s">
        <v>723</v>
      </c>
      <c r="F196" s="159" t="s">
        <v>724</v>
      </c>
      <c r="G196" s="160" t="s">
        <v>226</v>
      </c>
      <c r="H196" s="161">
        <v>11.087999999999999</v>
      </c>
      <c r="I196" s="162"/>
      <c r="J196" s="163">
        <f>ROUND(I196*H196,2)</f>
        <v>0</v>
      </c>
      <c r="K196" s="164"/>
      <c r="L196" s="34"/>
      <c r="M196" s="165" t="s">
        <v>1</v>
      </c>
      <c r="N196" s="166" t="s">
        <v>41</v>
      </c>
      <c r="O196" s="62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180</v>
      </c>
      <c r="AT196" s="169" t="s">
        <v>176</v>
      </c>
      <c r="AU196" s="169" t="s">
        <v>88</v>
      </c>
      <c r="AY196" s="18" t="s">
        <v>173</v>
      </c>
      <c r="BE196" s="170">
        <f>IF(N196="základná",J196,0)</f>
        <v>0</v>
      </c>
      <c r="BF196" s="170">
        <f>IF(N196="znížená",J196,0)</f>
        <v>0</v>
      </c>
      <c r="BG196" s="170">
        <f>IF(N196="zákl. prenesená",J196,0)</f>
        <v>0</v>
      </c>
      <c r="BH196" s="170">
        <f>IF(N196="zníž. prenesená",J196,0)</f>
        <v>0</v>
      </c>
      <c r="BI196" s="170">
        <f>IF(N196="nulová",J196,0)</f>
        <v>0</v>
      </c>
      <c r="BJ196" s="18" t="s">
        <v>88</v>
      </c>
      <c r="BK196" s="170">
        <f>ROUND(I196*H196,2)</f>
        <v>0</v>
      </c>
      <c r="BL196" s="18" t="s">
        <v>180</v>
      </c>
      <c r="BM196" s="169" t="s">
        <v>725</v>
      </c>
    </row>
    <row r="197" spans="1:65" s="2" customFormat="1" ht="16.5" customHeight="1">
      <c r="A197" s="33"/>
      <c r="B197" s="156"/>
      <c r="C197" s="157" t="s">
        <v>237</v>
      </c>
      <c r="D197" s="157" t="s">
        <v>176</v>
      </c>
      <c r="E197" s="158" t="s">
        <v>726</v>
      </c>
      <c r="F197" s="159" t="s">
        <v>727</v>
      </c>
      <c r="G197" s="160" t="s">
        <v>226</v>
      </c>
      <c r="H197" s="161">
        <v>11.087999999999999</v>
      </c>
      <c r="I197" s="162"/>
      <c r="J197" s="163">
        <f>ROUND(I197*H197,2)</f>
        <v>0</v>
      </c>
      <c r="K197" s="164"/>
      <c r="L197" s="34"/>
      <c r="M197" s="165" t="s">
        <v>1</v>
      </c>
      <c r="N197" s="166" t="s">
        <v>41</v>
      </c>
      <c r="O197" s="62"/>
      <c r="P197" s="167">
        <f>O197*H197</f>
        <v>0</v>
      </c>
      <c r="Q197" s="167">
        <v>0</v>
      </c>
      <c r="R197" s="167">
        <f>Q197*H197</f>
        <v>0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180</v>
      </c>
      <c r="AT197" s="169" t="s">
        <v>176</v>
      </c>
      <c r="AU197" s="169" t="s">
        <v>88</v>
      </c>
      <c r="AY197" s="18" t="s">
        <v>173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88</v>
      </c>
      <c r="BK197" s="170">
        <f>ROUND(I197*H197,2)</f>
        <v>0</v>
      </c>
      <c r="BL197" s="18" t="s">
        <v>180</v>
      </c>
      <c r="BM197" s="169" t="s">
        <v>728</v>
      </c>
    </row>
    <row r="198" spans="1:65" s="14" customFormat="1" ht="11.25">
      <c r="B198" s="179"/>
      <c r="D198" s="172" t="s">
        <v>182</v>
      </c>
      <c r="E198" s="180" t="s">
        <v>1</v>
      </c>
      <c r="F198" s="181" t="s">
        <v>729</v>
      </c>
      <c r="H198" s="182">
        <v>11.087999999999999</v>
      </c>
      <c r="I198" s="183"/>
      <c r="L198" s="179"/>
      <c r="M198" s="184"/>
      <c r="N198" s="185"/>
      <c r="O198" s="185"/>
      <c r="P198" s="185"/>
      <c r="Q198" s="185"/>
      <c r="R198" s="185"/>
      <c r="S198" s="185"/>
      <c r="T198" s="186"/>
      <c r="AT198" s="180" t="s">
        <v>182</v>
      </c>
      <c r="AU198" s="180" t="s">
        <v>88</v>
      </c>
      <c r="AV198" s="14" t="s">
        <v>88</v>
      </c>
      <c r="AW198" s="14" t="s">
        <v>31</v>
      </c>
      <c r="AX198" s="14" t="s">
        <v>75</v>
      </c>
      <c r="AY198" s="180" t="s">
        <v>173</v>
      </c>
    </row>
    <row r="199" spans="1:65" s="15" customFormat="1" ht="11.25">
      <c r="B199" s="187"/>
      <c r="D199" s="172" t="s">
        <v>182</v>
      </c>
      <c r="E199" s="188" t="s">
        <v>1</v>
      </c>
      <c r="F199" s="189" t="s">
        <v>185</v>
      </c>
      <c r="H199" s="190">
        <v>11.087999999999999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8" t="s">
        <v>182</v>
      </c>
      <c r="AU199" s="188" t="s">
        <v>88</v>
      </c>
      <c r="AV199" s="15" t="s">
        <v>180</v>
      </c>
      <c r="AW199" s="15" t="s">
        <v>31</v>
      </c>
      <c r="AX199" s="15" t="s">
        <v>82</v>
      </c>
      <c r="AY199" s="188" t="s">
        <v>173</v>
      </c>
    </row>
    <row r="200" spans="1:65" s="2" customFormat="1" ht="24.2" customHeight="1">
      <c r="A200" s="33"/>
      <c r="B200" s="156"/>
      <c r="C200" s="157" t="s">
        <v>241</v>
      </c>
      <c r="D200" s="157" t="s">
        <v>176</v>
      </c>
      <c r="E200" s="158" t="s">
        <v>730</v>
      </c>
      <c r="F200" s="159" t="s">
        <v>731</v>
      </c>
      <c r="G200" s="160" t="s">
        <v>248</v>
      </c>
      <c r="H200" s="161">
        <v>27.518000000000001</v>
      </c>
      <c r="I200" s="162"/>
      <c r="J200" s="163">
        <f>ROUND(I200*H200,2)</f>
        <v>0</v>
      </c>
      <c r="K200" s="164"/>
      <c r="L200" s="34"/>
      <c r="M200" s="165" t="s">
        <v>1</v>
      </c>
      <c r="N200" s="166" t="s">
        <v>41</v>
      </c>
      <c r="O200" s="62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180</v>
      </c>
      <c r="AT200" s="169" t="s">
        <v>176</v>
      </c>
      <c r="AU200" s="169" t="s">
        <v>88</v>
      </c>
      <c r="AY200" s="18" t="s">
        <v>173</v>
      </c>
      <c r="BE200" s="170">
        <f>IF(N200="základná",J200,0)</f>
        <v>0</v>
      </c>
      <c r="BF200" s="170">
        <f>IF(N200="znížená",J200,0)</f>
        <v>0</v>
      </c>
      <c r="BG200" s="170">
        <f>IF(N200="zákl. prenesená",J200,0)</f>
        <v>0</v>
      </c>
      <c r="BH200" s="170">
        <f>IF(N200="zníž. prenesená",J200,0)</f>
        <v>0</v>
      </c>
      <c r="BI200" s="170">
        <f>IF(N200="nulová",J200,0)</f>
        <v>0</v>
      </c>
      <c r="BJ200" s="18" t="s">
        <v>88</v>
      </c>
      <c r="BK200" s="170">
        <f>ROUND(I200*H200,2)</f>
        <v>0</v>
      </c>
      <c r="BL200" s="18" t="s">
        <v>180</v>
      </c>
      <c r="BM200" s="169" t="s">
        <v>732</v>
      </c>
    </row>
    <row r="201" spans="1:65" s="14" customFormat="1" ht="11.25">
      <c r="B201" s="179"/>
      <c r="D201" s="172" t="s">
        <v>182</v>
      </c>
      <c r="E201" s="180" t="s">
        <v>1</v>
      </c>
      <c r="F201" s="181" t="s">
        <v>733</v>
      </c>
      <c r="H201" s="182">
        <v>27.518000000000001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182</v>
      </c>
      <c r="AU201" s="180" t="s">
        <v>88</v>
      </c>
      <c r="AV201" s="14" t="s">
        <v>88</v>
      </c>
      <c r="AW201" s="14" t="s">
        <v>31</v>
      </c>
      <c r="AX201" s="14" t="s">
        <v>75</v>
      </c>
      <c r="AY201" s="180" t="s">
        <v>173</v>
      </c>
    </row>
    <row r="202" spans="1:65" s="15" customFormat="1" ht="11.25">
      <c r="B202" s="187"/>
      <c r="D202" s="172" t="s">
        <v>182</v>
      </c>
      <c r="E202" s="188" t="s">
        <v>1</v>
      </c>
      <c r="F202" s="189" t="s">
        <v>185</v>
      </c>
      <c r="H202" s="190">
        <v>27.518000000000001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182</v>
      </c>
      <c r="AU202" s="188" t="s">
        <v>88</v>
      </c>
      <c r="AV202" s="15" t="s">
        <v>180</v>
      </c>
      <c r="AW202" s="15" t="s">
        <v>31</v>
      </c>
      <c r="AX202" s="15" t="s">
        <v>82</v>
      </c>
      <c r="AY202" s="188" t="s">
        <v>173</v>
      </c>
    </row>
    <row r="203" spans="1:65" s="2" customFormat="1" ht="24.2" customHeight="1">
      <c r="A203" s="33"/>
      <c r="B203" s="156"/>
      <c r="C203" s="157" t="s">
        <v>245</v>
      </c>
      <c r="D203" s="157" t="s">
        <v>176</v>
      </c>
      <c r="E203" s="158" t="s">
        <v>734</v>
      </c>
      <c r="F203" s="159" t="s">
        <v>735</v>
      </c>
      <c r="G203" s="160" t="s">
        <v>196</v>
      </c>
      <c r="H203" s="161">
        <v>17.983000000000001</v>
      </c>
      <c r="I203" s="162"/>
      <c r="J203" s="163">
        <f>ROUND(I203*H203,2)</f>
        <v>0</v>
      </c>
      <c r="K203" s="164"/>
      <c r="L203" s="34"/>
      <c r="M203" s="165" t="s">
        <v>1</v>
      </c>
      <c r="N203" s="166" t="s">
        <v>41</v>
      </c>
      <c r="O203" s="62"/>
      <c r="P203" s="167">
        <f>O203*H203</f>
        <v>0</v>
      </c>
      <c r="Q203" s="167">
        <v>0</v>
      </c>
      <c r="R203" s="167">
        <f>Q203*H203</f>
        <v>0</v>
      </c>
      <c r="S203" s="167">
        <v>0</v>
      </c>
      <c r="T203" s="16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180</v>
      </c>
      <c r="AT203" s="169" t="s">
        <v>176</v>
      </c>
      <c r="AU203" s="169" t="s">
        <v>88</v>
      </c>
      <c r="AY203" s="18" t="s">
        <v>173</v>
      </c>
      <c r="BE203" s="170">
        <f>IF(N203="základná",J203,0)</f>
        <v>0</v>
      </c>
      <c r="BF203" s="170">
        <f>IF(N203="znížená",J203,0)</f>
        <v>0</v>
      </c>
      <c r="BG203" s="170">
        <f>IF(N203="zákl. prenesená",J203,0)</f>
        <v>0</v>
      </c>
      <c r="BH203" s="170">
        <f>IF(N203="zníž. prenesená",J203,0)</f>
        <v>0</v>
      </c>
      <c r="BI203" s="170">
        <f>IF(N203="nulová",J203,0)</f>
        <v>0</v>
      </c>
      <c r="BJ203" s="18" t="s">
        <v>88</v>
      </c>
      <c r="BK203" s="170">
        <f>ROUND(I203*H203,2)</f>
        <v>0</v>
      </c>
      <c r="BL203" s="18" t="s">
        <v>180</v>
      </c>
      <c r="BM203" s="169" t="s">
        <v>736</v>
      </c>
    </row>
    <row r="204" spans="1:65" s="13" customFormat="1" ht="11.25">
      <c r="B204" s="171"/>
      <c r="D204" s="172" t="s">
        <v>182</v>
      </c>
      <c r="E204" s="173" t="s">
        <v>1</v>
      </c>
      <c r="F204" s="174" t="s">
        <v>737</v>
      </c>
      <c r="H204" s="173" t="s">
        <v>1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3" t="s">
        <v>182</v>
      </c>
      <c r="AU204" s="173" t="s">
        <v>88</v>
      </c>
      <c r="AV204" s="13" t="s">
        <v>82</v>
      </c>
      <c r="AW204" s="13" t="s">
        <v>31</v>
      </c>
      <c r="AX204" s="13" t="s">
        <v>75</v>
      </c>
      <c r="AY204" s="173" t="s">
        <v>173</v>
      </c>
    </row>
    <row r="205" spans="1:65" s="14" customFormat="1" ht="11.25">
      <c r="B205" s="179"/>
      <c r="D205" s="172" t="s">
        <v>182</v>
      </c>
      <c r="E205" s="180" t="s">
        <v>1</v>
      </c>
      <c r="F205" s="181" t="s">
        <v>738</v>
      </c>
      <c r="H205" s="182">
        <v>6.9429999999999996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182</v>
      </c>
      <c r="AU205" s="180" t="s">
        <v>88</v>
      </c>
      <c r="AV205" s="14" t="s">
        <v>88</v>
      </c>
      <c r="AW205" s="14" t="s">
        <v>31</v>
      </c>
      <c r="AX205" s="14" t="s">
        <v>75</v>
      </c>
      <c r="AY205" s="180" t="s">
        <v>173</v>
      </c>
    </row>
    <row r="206" spans="1:65" s="16" customFormat="1" ht="11.25">
      <c r="B206" s="206"/>
      <c r="D206" s="172" t="s">
        <v>182</v>
      </c>
      <c r="E206" s="207" t="s">
        <v>1</v>
      </c>
      <c r="F206" s="208" t="s">
        <v>298</v>
      </c>
      <c r="H206" s="209">
        <v>6.9429999999999996</v>
      </c>
      <c r="I206" s="210"/>
      <c r="L206" s="206"/>
      <c r="M206" s="211"/>
      <c r="N206" s="212"/>
      <c r="O206" s="212"/>
      <c r="P206" s="212"/>
      <c r="Q206" s="212"/>
      <c r="R206" s="212"/>
      <c r="S206" s="212"/>
      <c r="T206" s="213"/>
      <c r="AT206" s="207" t="s">
        <v>182</v>
      </c>
      <c r="AU206" s="207" t="s">
        <v>88</v>
      </c>
      <c r="AV206" s="16" t="s">
        <v>174</v>
      </c>
      <c r="AW206" s="16" t="s">
        <v>31</v>
      </c>
      <c r="AX206" s="16" t="s">
        <v>75</v>
      </c>
      <c r="AY206" s="207" t="s">
        <v>173</v>
      </c>
    </row>
    <row r="207" spans="1:65" s="13" customFormat="1" ht="11.25">
      <c r="B207" s="171"/>
      <c r="D207" s="172" t="s">
        <v>182</v>
      </c>
      <c r="E207" s="173" t="s">
        <v>1</v>
      </c>
      <c r="F207" s="174" t="s">
        <v>739</v>
      </c>
      <c r="H207" s="173" t="s">
        <v>1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3" t="s">
        <v>182</v>
      </c>
      <c r="AU207" s="173" t="s">
        <v>88</v>
      </c>
      <c r="AV207" s="13" t="s">
        <v>82</v>
      </c>
      <c r="AW207" s="13" t="s">
        <v>31</v>
      </c>
      <c r="AX207" s="13" t="s">
        <v>75</v>
      </c>
      <c r="AY207" s="173" t="s">
        <v>173</v>
      </c>
    </row>
    <row r="208" spans="1:65" s="14" customFormat="1" ht="11.25">
      <c r="B208" s="179"/>
      <c r="D208" s="172" t="s">
        <v>182</v>
      </c>
      <c r="E208" s="180" t="s">
        <v>1</v>
      </c>
      <c r="F208" s="181" t="s">
        <v>740</v>
      </c>
      <c r="H208" s="182">
        <v>11.04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182</v>
      </c>
      <c r="AU208" s="180" t="s">
        <v>88</v>
      </c>
      <c r="AV208" s="14" t="s">
        <v>88</v>
      </c>
      <c r="AW208" s="14" t="s">
        <v>31</v>
      </c>
      <c r="AX208" s="14" t="s">
        <v>75</v>
      </c>
      <c r="AY208" s="180" t="s">
        <v>173</v>
      </c>
    </row>
    <row r="209" spans="1:65" s="16" customFormat="1" ht="11.25">
      <c r="B209" s="206"/>
      <c r="D209" s="172" t="s">
        <v>182</v>
      </c>
      <c r="E209" s="207" t="s">
        <v>1</v>
      </c>
      <c r="F209" s="208" t="s">
        <v>298</v>
      </c>
      <c r="H209" s="209">
        <v>11.04</v>
      </c>
      <c r="I209" s="210"/>
      <c r="L209" s="206"/>
      <c r="M209" s="211"/>
      <c r="N209" s="212"/>
      <c r="O209" s="212"/>
      <c r="P209" s="212"/>
      <c r="Q209" s="212"/>
      <c r="R209" s="212"/>
      <c r="S209" s="212"/>
      <c r="T209" s="213"/>
      <c r="AT209" s="207" t="s">
        <v>182</v>
      </c>
      <c r="AU209" s="207" t="s">
        <v>88</v>
      </c>
      <c r="AV209" s="16" t="s">
        <v>174</v>
      </c>
      <c r="AW209" s="16" t="s">
        <v>31</v>
      </c>
      <c r="AX209" s="16" t="s">
        <v>75</v>
      </c>
      <c r="AY209" s="207" t="s">
        <v>173</v>
      </c>
    </row>
    <row r="210" spans="1:65" s="15" customFormat="1" ht="11.25">
      <c r="B210" s="187"/>
      <c r="D210" s="172" t="s">
        <v>182</v>
      </c>
      <c r="E210" s="188" t="s">
        <v>1</v>
      </c>
      <c r="F210" s="189" t="s">
        <v>185</v>
      </c>
      <c r="H210" s="190">
        <v>17.983000000000001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182</v>
      </c>
      <c r="AU210" s="188" t="s">
        <v>88</v>
      </c>
      <c r="AV210" s="15" t="s">
        <v>180</v>
      </c>
      <c r="AW210" s="15" t="s">
        <v>31</v>
      </c>
      <c r="AX210" s="15" t="s">
        <v>82</v>
      </c>
      <c r="AY210" s="188" t="s">
        <v>173</v>
      </c>
    </row>
    <row r="211" spans="1:65" s="12" customFormat="1" ht="22.9" customHeight="1">
      <c r="B211" s="143"/>
      <c r="D211" s="144" t="s">
        <v>74</v>
      </c>
      <c r="E211" s="154" t="s">
        <v>88</v>
      </c>
      <c r="F211" s="154" t="s">
        <v>741</v>
      </c>
      <c r="I211" s="146"/>
      <c r="J211" s="155">
        <f>BK211</f>
        <v>0</v>
      </c>
      <c r="L211" s="143"/>
      <c r="M211" s="148"/>
      <c r="N211" s="149"/>
      <c r="O211" s="149"/>
      <c r="P211" s="150">
        <f>SUM(P212:P276)</f>
        <v>0</v>
      </c>
      <c r="Q211" s="149"/>
      <c r="R211" s="150">
        <f>SUM(R212:R276)</f>
        <v>29.724677609999997</v>
      </c>
      <c r="S211" s="149"/>
      <c r="T211" s="151">
        <f>SUM(T212:T276)</f>
        <v>0</v>
      </c>
      <c r="AR211" s="144" t="s">
        <v>82</v>
      </c>
      <c r="AT211" s="152" t="s">
        <v>74</v>
      </c>
      <c r="AU211" s="152" t="s">
        <v>82</v>
      </c>
      <c r="AY211" s="144" t="s">
        <v>173</v>
      </c>
      <c r="BK211" s="153">
        <f>SUM(BK212:BK276)</f>
        <v>0</v>
      </c>
    </row>
    <row r="212" spans="1:65" s="2" customFormat="1" ht="37.9" customHeight="1">
      <c r="A212" s="33"/>
      <c r="B212" s="156"/>
      <c r="C212" s="157" t="s">
        <v>250</v>
      </c>
      <c r="D212" s="157" t="s">
        <v>176</v>
      </c>
      <c r="E212" s="158" t="s">
        <v>742</v>
      </c>
      <c r="F212" s="159" t="s">
        <v>743</v>
      </c>
      <c r="G212" s="160" t="s">
        <v>196</v>
      </c>
      <c r="H212" s="161">
        <v>23.558</v>
      </c>
      <c r="I212" s="162"/>
      <c r="J212" s="163">
        <f>ROUND(I212*H212,2)</f>
        <v>0</v>
      </c>
      <c r="K212" s="164"/>
      <c r="L212" s="34"/>
      <c r="M212" s="165" t="s">
        <v>1</v>
      </c>
      <c r="N212" s="166" t="s">
        <v>41</v>
      </c>
      <c r="O212" s="62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180</v>
      </c>
      <c r="AT212" s="169" t="s">
        <v>176</v>
      </c>
      <c r="AU212" s="169" t="s">
        <v>88</v>
      </c>
      <c r="AY212" s="18" t="s">
        <v>173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88</v>
      </c>
      <c r="BK212" s="170">
        <f>ROUND(I212*H212,2)</f>
        <v>0</v>
      </c>
      <c r="BL212" s="18" t="s">
        <v>180</v>
      </c>
      <c r="BM212" s="169" t="s">
        <v>744</v>
      </c>
    </row>
    <row r="213" spans="1:65" s="13" customFormat="1" ht="11.25">
      <c r="B213" s="171"/>
      <c r="D213" s="172" t="s">
        <v>182</v>
      </c>
      <c r="E213" s="173" t="s">
        <v>1</v>
      </c>
      <c r="F213" s="174" t="s">
        <v>745</v>
      </c>
      <c r="H213" s="173" t="s">
        <v>1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3" t="s">
        <v>182</v>
      </c>
      <c r="AU213" s="173" t="s">
        <v>88</v>
      </c>
      <c r="AV213" s="13" t="s">
        <v>82</v>
      </c>
      <c r="AW213" s="13" t="s">
        <v>31</v>
      </c>
      <c r="AX213" s="13" t="s">
        <v>75</v>
      </c>
      <c r="AY213" s="173" t="s">
        <v>173</v>
      </c>
    </row>
    <row r="214" spans="1:65" s="14" customFormat="1" ht="11.25">
      <c r="B214" s="179"/>
      <c r="D214" s="172" t="s">
        <v>182</v>
      </c>
      <c r="E214" s="180" t="s">
        <v>1</v>
      </c>
      <c r="F214" s="181" t="s">
        <v>746</v>
      </c>
      <c r="H214" s="182">
        <v>14.4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182</v>
      </c>
      <c r="AU214" s="180" t="s">
        <v>88</v>
      </c>
      <c r="AV214" s="14" t="s">
        <v>88</v>
      </c>
      <c r="AW214" s="14" t="s">
        <v>31</v>
      </c>
      <c r="AX214" s="14" t="s">
        <v>75</v>
      </c>
      <c r="AY214" s="180" t="s">
        <v>173</v>
      </c>
    </row>
    <row r="215" spans="1:65" s="16" customFormat="1" ht="11.25">
      <c r="B215" s="206"/>
      <c r="D215" s="172" t="s">
        <v>182</v>
      </c>
      <c r="E215" s="207" t="s">
        <v>1</v>
      </c>
      <c r="F215" s="208" t="s">
        <v>298</v>
      </c>
      <c r="H215" s="209">
        <v>14.4</v>
      </c>
      <c r="I215" s="210"/>
      <c r="L215" s="206"/>
      <c r="M215" s="211"/>
      <c r="N215" s="212"/>
      <c r="O215" s="212"/>
      <c r="P215" s="212"/>
      <c r="Q215" s="212"/>
      <c r="R215" s="212"/>
      <c r="S215" s="212"/>
      <c r="T215" s="213"/>
      <c r="AT215" s="207" t="s">
        <v>182</v>
      </c>
      <c r="AU215" s="207" t="s">
        <v>88</v>
      </c>
      <c r="AV215" s="16" t="s">
        <v>174</v>
      </c>
      <c r="AW215" s="16" t="s">
        <v>31</v>
      </c>
      <c r="AX215" s="16" t="s">
        <v>75</v>
      </c>
      <c r="AY215" s="207" t="s">
        <v>173</v>
      </c>
    </row>
    <row r="216" spans="1:65" s="13" customFormat="1" ht="11.25">
      <c r="B216" s="171"/>
      <c r="D216" s="172" t="s">
        <v>182</v>
      </c>
      <c r="E216" s="173" t="s">
        <v>1</v>
      </c>
      <c r="F216" s="174" t="s">
        <v>747</v>
      </c>
      <c r="H216" s="173" t="s">
        <v>1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3" t="s">
        <v>182</v>
      </c>
      <c r="AU216" s="173" t="s">
        <v>88</v>
      </c>
      <c r="AV216" s="13" t="s">
        <v>82</v>
      </c>
      <c r="AW216" s="13" t="s">
        <v>31</v>
      </c>
      <c r="AX216" s="13" t="s">
        <v>75</v>
      </c>
      <c r="AY216" s="173" t="s">
        <v>173</v>
      </c>
    </row>
    <row r="217" spans="1:65" s="14" customFormat="1" ht="11.25">
      <c r="B217" s="179"/>
      <c r="D217" s="172" t="s">
        <v>182</v>
      </c>
      <c r="E217" s="180" t="s">
        <v>1</v>
      </c>
      <c r="F217" s="181" t="s">
        <v>748</v>
      </c>
      <c r="H217" s="182">
        <v>3.3079999999999998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182</v>
      </c>
      <c r="AU217" s="180" t="s">
        <v>88</v>
      </c>
      <c r="AV217" s="14" t="s">
        <v>88</v>
      </c>
      <c r="AW217" s="14" t="s">
        <v>31</v>
      </c>
      <c r="AX217" s="14" t="s">
        <v>75</v>
      </c>
      <c r="AY217" s="180" t="s">
        <v>173</v>
      </c>
    </row>
    <row r="218" spans="1:65" s="16" customFormat="1" ht="11.25">
      <c r="B218" s="206"/>
      <c r="D218" s="172" t="s">
        <v>182</v>
      </c>
      <c r="E218" s="207" t="s">
        <v>1</v>
      </c>
      <c r="F218" s="208" t="s">
        <v>298</v>
      </c>
      <c r="H218" s="209">
        <v>3.3079999999999998</v>
      </c>
      <c r="I218" s="210"/>
      <c r="L218" s="206"/>
      <c r="M218" s="211"/>
      <c r="N218" s="212"/>
      <c r="O218" s="212"/>
      <c r="P218" s="212"/>
      <c r="Q218" s="212"/>
      <c r="R218" s="212"/>
      <c r="S218" s="212"/>
      <c r="T218" s="213"/>
      <c r="AT218" s="207" t="s">
        <v>182</v>
      </c>
      <c r="AU218" s="207" t="s">
        <v>88</v>
      </c>
      <c r="AV218" s="16" t="s">
        <v>174</v>
      </c>
      <c r="AW218" s="16" t="s">
        <v>31</v>
      </c>
      <c r="AX218" s="16" t="s">
        <v>75</v>
      </c>
      <c r="AY218" s="207" t="s">
        <v>173</v>
      </c>
    </row>
    <row r="219" spans="1:65" s="13" customFormat="1" ht="11.25">
      <c r="B219" s="171"/>
      <c r="D219" s="172" t="s">
        <v>182</v>
      </c>
      <c r="E219" s="173" t="s">
        <v>1</v>
      </c>
      <c r="F219" s="174" t="s">
        <v>749</v>
      </c>
      <c r="H219" s="173" t="s">
        <v>1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3" t="s">
        <v>182</v>
      </c>
      <c r="AU219" s="173" t="s">
        <v>88</v>
      </c>
      <c r="AV219" s="13" t="s">
        <v>82</v>
      </c>
      <c r="AW219" s="13" t="s">
        <v>31</v>
      </c>
      <c r="AX219" s="13" t="s">
        <v>75</v>
      </c>
      <c r="AY219" s="173" t="s">
        <v>173</v>
      </c>
    </row>
    <row r="220" spans="1:65" s="14" customFormat="1" ht="11.25">
      <c r="B220" s="179"/>
      <c r="D220" s="172" t="s">
        <v>182</v>
      </c>
      <c r="E220" s="180" t="s">
        <v>1</v>
      </c>
      <c r="F220" s="181" t="s">
        <v>750</v>
      </c>
      <c r="H220" s="182">
        <v>5.85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182</v>
      </c>
      <c r="AU220" s="180" t="s">
        <v>88</v>
      </c>
      <c r="AV220" s="14" t="s">
        <v>88</v>
      </c>
      <c r="AW220" s="14" t="s">
        <v>31</v>
      </c>
      <c r="AX220" s="14" t="s">
        <v>75</v>
      </c>
      <c r="AY220" s="180" t="s">
        <v>173</v>
      </c>
    </row>
    <row r="221" spans="1:65" s="16" customFormat="1" ht="11.25">
      <c r="B221" s="206"/>
      <c r="D221" s="172" t="s">
        <v>182</v>
      </c>
      <c r="E221" s="207" t="s">
        <v>1</v>
      </c>
      <c r="F221" s="208" t="s">
        <v>298</v>
      </c>
      <c r="H221" s="209">
        <v>5.85</v>
      </c>
      <c r="I221" s="210"/>
      <c r="L221" s="206"/>
      <c r="M221" s="211"/>
      <c r="N221" s="212"/>
      <c r="O221" s="212"/>
      <c r="P221" s="212"/>
      <c r="Q221" s="212"/>
      <c r="R221" s="212"/>
      <c r="S221" s="212"/>
      <c r="T221" s="213"/>
      <c r="AT221" s="207" t="s">
        <v>182</v>
      </c>
      <c r="AU221" s="207" t="s">
        <v>88</v>
      </c>
      <c r="AV221" s="16" t="s">
        <v>174</v>
      </c>
      <c r="AW221" s="16" t="s">
        <v>31</v>
      </c>
      <c r="AX221" s="16" t="s">
        <v>75</v>
      </c>
      <c r="AY221" s="207" t="s">
        <v>173</v>
      </c>
    </row>
    <row r="222" spans="1:65" s="15" customFormat="1" ht="11.25">
      <c r="B222" s="187"/>
      <c r="D222" s="172" t="s">
        <v>182</v>
      </c>
      <c r="E222" s="188" t="s">
        <v>1</v>
      </c>
      <c r="F222" s="189" t="s">
        <v>185</v>
      </c>
      <c r="H222" s="190">
        <v>23.558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182</v>
      </c>
      <c r="AU222" s="188" t="s">
        <v>88</v>
      </c>
      <c r="AV222" s="15" t="s">
        <v>180</v>
      </c>
      <c r="AW222" s="15" t="s">
        <v>31</v>
      </c>
      <c r="AX222" s="15" t="s">
        <v>82</v>
      </c>
      <c r="AY222" s="188" t="s">
        <v>173</v>
      </c>
    </row>
    <row r="223" spans="1:65" s="2" customFormat="1" ht="24.2" customHeight="1">
      <c r="A223" s="33"/>
      <c r="B223" s="156"/>
      <c r="C223" s="157" t="s">
        <v>255</v>
      </c>
      <c r="D223" s="157" t="s">
        <v>176</v>
      </c>
      <c r="E223" s="158" t="s">
        <v>751</v>
      </c>
      <c r="F223" s="159" t="s">
        <v>752</v>
      </c>
      <c r="G223" s="160" t="s">
        <v>226</v>
      </c>
      <c r="H223" s="161">
        <v>6.0869999999999997</v>
      </c>
      <c r="I223" s="162"/>
      <c r="J223" s="163">
        <f>ROUND(I223*H223,2)</f>
        <v>0</v>
      </c>
      <c r="K223" s="164"/>
      <c r="L223" s="34"/>
      <c r="M223" s="165" t="s">
        <v>1</v>
      </c>
      <c r="N223" s="166" t="s">
        <v>41</v>
      </c>
      <c r="O223" s="62"/>
      <c r="P223" s="167">
        <f>O223*H223</f>
        <v>0</v>
      </c>
      <c r="Q223" s="167">
        <v>2.0699999999999998</v>
      </c>
      <c r="R223" s="167">
        <f>Q223*H223</f>
        <v>12.600089999999998</v>
      </c>
      <c r="S223" s="167">
        <v>0</v>
      </c>
      <c r="T223" s="16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180</v>
      </c>
      <c r="AT223" s="169" t="s">
        <v>176</v>
      </c>
      <c r="AU223" s="169" t="s">
        <v>88</v>
      </c>
      <c r="AY223" s="18" t="s">
        <v>173</v>
      </c>
      <c r="BE223" s="170">
        <f>IF(N223="základná",J223,0)</f>
        <v>0</v>
      </c>
      <c r="BF223" s="170">
        <f>IF(N223="znížená",J223,0)</f>
        <v>0</v>
      </c>
      <c r="BG223" s="170">
        <f>IF(N223="zákl. prenesená",J223,0)</f>
        <v>0</v>
      </c>
      <c r="BH223" s="170">
        <f>IF(N223="zníž. prenesená",J223,0)</f>
        <v>0</v>
      </c>
      <c r="BI223" s="170">
        <f>IF(N223="nulová",J223,0)</f>
        <v>0</v>
      </c>
      <c r="BJ223" s="18" t="s">
        <v>88</v>
      </c>
      <c r="BK223" s="170">
        <f>ROUND(I223*H223,2)</f>
        <v>0</v>
      </c>
      <c r="BL223" s="18" t="s">
        <v>180</v>
      </c>
      <c r="BM223" s="169" t="s">
        <v>753</v>
      </c>
    </row>
    <row r="224" spans="1:65" s="13" customFormat="1" ht="11.25">
      <c r="B224" s="171"/>
      <c r="D224" s="172" t="s">
        <v>182</v>
      </c>
      <c r="E224" s="173" t="s">
        <v>1</v>
      </c>
      <c r="F224" s="174" t="s">
        <v>754</v>
      </c>
      <c r="H224" s="173" t="s">
        <v>1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3" t="s">
        <v>182</v>
      </c>
      <c r="AU224" s="173" t="s">
        <v>88</v>
      </c>
      <c r="AV224" s="13" t="s">
        <v>82</v>
      </c>
      <c r="AW224" s="13" t="s">
        <v>31</v>
      </c>
      <c r="AX224" s="13" t="s">
        <v>75</v>
      </c>
      <c r="AY224" s="173" t="s">
        <v>173</v>
      </c>
    </row>
    <row r="225" spans="1:65" s="14" customFormat="1" ht="22.5">
      <c r="B225" s="179"/>
      <c r="D225" s="172" t="s">
        <v>182</v>
      </c>
      <c r="E225" s="180" t="s">
        <v>1</v>
      </c>
      <c r="F225" s="181" t="s">
        <v>755</v>
      </c>
      <c r="H225" s="182">
        <v>1.0069999999999999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182</v>
      </c>
      <c r="AU225" s="180" t="s">
        <v>88</v>
      </c>
      <c r="AV225" s="14" t="s">
        <v>88</v>
      </c>
      <c r="AW225" s="14" t="s">
        <v>31</v>
      </c>
      <c r="AX225" s="14" t="s">
        <v>75</v>
      </c>
      <c r="AY225" s="180" t="s">
        <v>173</v>
      </c>
    </row>
    <row r="226" spans="1:65" s="16" customFormat="1" ht="11.25">
      <c r="B226" s="206"/>
      <c r="D226" s="172" t="s">
        <v>182</v>
      </c>
      <c r="E226" s="207" t="s">
        <v>1</v>
      </c>
      <c r="F226" s="208" t="s">
        <v>298</v>
      </c>
      <c r="H226" s="209">
        <v>1.0069999999999999</v>
      </c>
      <c r="I226" s="210"/>
      <c r="L226" s="206"/>
      <c r="M226" s="211"/>
      <c r="N226" s="212"/>
      <c r="O226" s="212"/>
      <c r="P226" s="212"/>
      <c r="Q226" s="212"/>
      <c r="R226" s="212"/>
      <c r="S226" s="212"/>
      <c r="T226" s="213"/>
      <c r="AT226" s="207" t="s">
        <v>182</v>
      </c>
      <c r="AU226" s="207" t="s">
        <v>88</v>
      </c>
      <c r="AV226" s="16" t="s">
        <v>174</v>
      </c>
      <c r="AW226" s="16" t="s">
        <v>31</v>
      </c>
      <c r="AX226" s="16" t="s">
        <v>75</v>
      </c>
      <c r="AY226" s="207" t="s">
        <v>173</v>
      </c>
    </row>
    <row r="227" spans="1:65" s="13" customFormat="1" ht="22.5">
      <c r="B227" s="171"/>
      <c r="D227" s="172" t="s">
        <v>182</v>
      </c>
      <c r="E227" s="173" t="s">
        <v>1</v>
      </c>
      <c r="F227" s="174" t="s">
        <v>756</v>
      </c>
      <c r="H227" s="173" t="s">
        <v>1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3" t="s">
        <v>182</v>
      </c>
      <c r="AU227" s="173" t="s">
        <v>88</v>
      </c>
      <c r="AV227" s="13" t="s">
        <v>82</v>
      </c>
      <c r="AW227" s="13" t="s">
        <v>31</v>
      </c>
      <c r="AX227" s="13" t="s">
        <v>75</v>
      </c>
      <c r="AY227" s="173" t="s">
        <v>173</v>
      </c>
    </row>
    <row r="228" spans="1:65" s="14" customFormat="1" ht="11.25">
      <c r="B228" s="179"/>
      <c r="D228" s="172" t="s">
        <v>182</v>
      </c>
      <c r="E228" s="180" t="s">
        <v>1</v>
      </c>
      <c r="F228" s="181" t="s">
        <v>757</v>
      </c>
      <c r="H228" s="182">
        <v>1.2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182</v>
      </c>
      <c r="AU228" s="180" t="s">
        <v>88</v>
      </c>
      <c r="AV228" s="14" t="s">
        <v>88</v>
      </c>
      <c r="AW228" s="14" t="s">
        <v>31</v>
      </c>
      <c r="AX228" s="14" t="s">
        <v>75</v>
      </c>
      <c r="AY228" s="180" t="s">
        <v>173</v>
      </c>
    </row>
    <row r="229" spans="1:65" s="16" customFormat="1" ht="11.25">
      <c r="B229" s="206"/>
      <c r="D229" s="172" t="s">
        <v>182</v>
      </c>
      <c r="E229" s="207" t="s">
        <v>1</v>
      </c>
      <c r="F229" s="208" t="s">
        <v>298</v>
      </c>
      <c r="H229" s="209">
        <v>1.2</v>
      </c>
      <c r="I229" s="210"/>
      <c r="L229" s="206"/>
      <c r="M229" s="211"/>
      <c r="N229" s="212"/>
      <c r="O229" s="212"/>
      <c r="P229" s="212"/>
      <c r="Q229" s="212"/>
      <c r="R229" s="212"/>
      <c r="S229" s="212"/>
      <c r="T229" s="213"/>
      <c r="AT229" s="207" t="s">
        <v>182</v>
      </c>
      <c r="AU229" s="207" t="s">
        <v>88</v>
      </c>
      <c r="AV229" s="16" t="s">
        <v>174</v>
      </c>
      <c r="AW229" s="16" t="s">
        <v>31</v>
      </c>
      <c r="AX229" s="16" t="s">
        <v>75</v>
      </c>
      <c r="AY229" s="207" t="s">
        <v>173</v>
      </c>
    </row>
    <row r="230" spans="1:65" s="13" customFormat="1" ht="11.25">
      <c r="B230" s="171"/>
      <c r="D230" s="172" t="s">
        <v>182</v>
      </c>
      <c r="E230" s="173" t="s">
        <v>1</v>
      </c>
      <c r="F230" s="174" t="s">
        <v>758</v>
      </c>
      <c r="H230" s="173" t="s">
        <v>1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3" t="s">
        <v>182</v>
      </c>
      <c r="AU230" s="173" t="s">
        <v>88</v>
      </c>
      <c r="AV230" s="13" t="s">
        <v>82</v>
      </c>
      <c r="AW230" s="13" t="s">
        <v>31</v>
      </c>
      <c r="AX230" s="13" t="s">
        <v>75</v>
      </c>
      <c r="AY230" s="173" t="s">
        <v>173</v>
      </c>
    </row>
    <row r="231" spans="1:65" s="14" customFormat="1" ht="11.25">
      <c r="B231" s="179"/>
      <c r="D231" s="172" t="s">
        <v>182</v>
      </c>
      <c r="E231" s="180" t="s">
        <v>1</v>
      </c>
      <c r="F231" s="181" t="s">
        <v>759</v>
      </c>
      <c r="H231" s="182">
        <v>1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182</v>
      </c>
      <c r="AU231" s="180" t="s">
        <v>88</v>
      </c>
      <c r="AV231" s="14" t="s">
        <v>88</v>
      </c>
      <c r="AW231" s="14" t="s">
        <v>31</v>
      </c>
      <c r="AX231" s="14" t="s">
        <v>75</v>
      </c>
      <c r="AY231" s="180" t="s">
        <v>173</v>
      </c>
    </row>
    <row r="232" spans="1:65" s="16" customFormat="1" ht="11.25">
      <c r="B232" s="206"/>
      <c r="D232" s="172" t="s">
        <v>182</v>
      </c>
      <c r="E232" s="207" t="s">
        <v>1</v>
      </c>
      <c r="F232" s="208" t="s">
        <v>298</v>
      </c>
      <c r="H232" s="209">
        <v>1</v>
      </c>
      <c r="I232" s="210"/>
      <c r="L232" s="206"/>
      <c r="M232" s="211"/>
      <c r="N232" s="212"/>
      <c r="O232" s="212"/>
      <c r="P232" s="212"/>
      <c r="Q232" s="212"/>
      <c r="R232" s="212"/>
      <c r="S232" s="212"/>
      <c r="T232" s="213"/>
      <c r="AT232" s="207" t="s">
        <v>182</v>
      </c>
      <c r="AU232" s="207" t="s">
        <v>88</v>
      </c>
      <c r="AV232" s="16" t="s">
        <v>174</v>
      </c>
      <c r="AW232" s="16" t="s">
        <v>31</v>
      </c>
      <c r="AX232" s="16" t="s">
        <v>75</v>
      </c>
      <c r="AY232" s="207" t="s">
        <v>173</v>
      </c>
    </row>
    <row r="233" spans="1:65" s="13" customFormat="1" ht="22.5">
      <c r="B233" s="171"/>
      <c r="D233" s="172" t="s">
        <v>182</v>
      </c>
      <c r="E233" s="173" t="s">
        <v>1</v>
      </c>
      <c r="F233" s="174" t="s">
        <v>760</v>
      </c>
      <c r="H233" s="173" t="s">
        <v>1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3" t="s">
        <v>182</v>
      </c>
      <c r="AU233" s="173" t="s">
        <v>88</v>
      </c>
      <c r="AV233" s="13" t="s">
        <v>82</v>
      </c>
      <c r="AW233" s="13" t="s">
        <v>31</v>
      </c>
      <c r="AX233" s="13" t="s">
        <v>75</v>
      </c>
      <c r="AY233" s="173" t="s">
        <v>173</v>
      </c>
    </row>
    <row r="234" spans="1:65" s="14" customFormat="1" ht="11.25">
      <c r="B234" s="179"/>
      <c r="D234" s="172" t="s">
        <v>182</v>
      </c>
      <c r="E234" s="180" t="s">
        <v>1</v>
      </c>
      <c r="F234" s="181" t="s">
        <v>761</v>
      </c>
      <c r="H234" s="182">
        <v>2.88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182</v>
      </c>
      <c r="AU234" s="180" t="s">
        <v>88</v>
      </c>
      <c r="AV234" s="14" t="s">
        <v>88</v>
      </c>
      <c r="AW234" s="14" t="s">
        <v>31</v>
      </c>
      <c r="AX234" s="14" t="s">
        <v>75</v>
      </c>
      <c r="AY234" s="180" t="s">
        <v>173</v>
      </c>
    </row>
    <row r="235" spans="1:65" s="16" customFormat="1" ht="11.25">
      <c r="B235" s="206"/>
      <c r="D235" s="172" t="s">
        <v>182</v>
      </c>
      <c r="E235" s="207" t="s">
        <v>1</v>
      </c>
      <c r="F235" s="208" t="s">
        <v>298</v>
      </c>
      <c r="H235" s="209">
        <v>2.88</v>
      </c>
      <c r="I235" s="210"/>
      <c r="L235" s="206"/>
      <c r="M235" s="211"/>
      <c r="N235" s="212"/>
      <c r="O235" s="212"/>
      <c r="P235" s="212"/>
      <c r="Q235" s="212"/>
      <c r="R235" s="212"/>
      <c r="S235" s="212"/>
      <c r="T235" s="213"/>
      <c r="AT235" s="207" t="s">
        <v>182</v>
      </c>
      <c r="AU235" s="207" t="s">
        <v>88</v>
      </c>
      <c r="AV235" s="16" t="s">
        <v>174</v>
      </c>
      <c r="AW235" s="16" t="s">
        <v>31</v>
      </c>
      <c r="AX235" s="16" t="s">
        <v>75</v>
      </c>
      <c r="AY235" s="207" t="s">
        <v>173</v>
      </c>
    </row>
    <row r="236" spans="1:65" s="15" customFormat="1" ht="11.25">
      <c r="B236" s="187"/>
      <c r="D236" s="172" t="s">
        <v>182</v>
      </c>
      <c r="E236" s="188" t="s">
        <v>1</v>
      </c>
      <c r="F236" s="189" t="s">
        <v>185</v>
      </c>
      <c r="H236" s="190">
        <v>6.0869999999999997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182</v>
      </c>
      <c r="AU236" s="188" t="s">
        <v>88</v>
      </c>
      <c r="AV236" s="15" t="s">
        <v>180</v>
      </c>
      <c r="AW236" s="15" t="s">
        <v>31</v>
      </c>
      <c r="AX236" s="15" t="s">
        <v>82</v>
      </c>
      <c r="AY236" s="188" t="s">
        <v>173</v>
      </c>
    </row>
    <row r="237" spans="1:65" s="2" customFormat="1" ht="16.5" customHeight="1">
      <c r="A237" s="33"/>
      <c r="B237" s="156"/>
      <c r="C237" s="157" t="s">
        <v>259</v>
      </c>
      <c r="D237" s="157" t="s">
        <v>176</v>
      </c>
      <c r="E237" s="158" t="s">
        <v>762</v>
      </c>
      <c r="F237" s="159" t="s">
        <v>763</v>
      </c>
      <c r="G237" s="160" t="s">
        <v>226</v>
      </c>
      <c r="H237" s="161">
        <v>7.7450000000000001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41</v>
      </c>
      <c r="O237" s="62"/>
      <c r="P237" s="167">
        <f>O237*H237</f>
        <v>0</v>
      </c>
      <c r="Q237" s="167">
        <v>2.19407</v>
      </c>
      <c r="R237" s="167">
        <f>Q237*H237</f>
        <v>16.99307215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180</v>
      </c>
      <c r="AT237" s="169" t="s">
        <v>176</v>
      </c>
      <c r="AU237" s="169" t="s">
        <v>88</v>
      </c>
      <c r="AY237" s="18" t="s">
        <v>173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88</v>
      </c>
      <c r="BK237" s="170">
        <f>ROUND(I237*H237,2)</f>
        <v>0</v>
      </c>
      <c r="BL237" s="18" t="s">
        <v>180</v>
      </c>
      <c r="BM237" s="169" t="s">
        <v>764</v>
      </c>
    </row>
    <row r="238" spans="1:65" s="13" customFormat="1" ht="22.5">
      <c r="B238" s="171"/>
      <c r="D238" s="172" t="s">
        <v>182</v>
      </c>
      <c r="E238" s="173" t="s">
        <v>1</v>
      </c>
      <c r="F238" s="174" t="s">
        <v>765</v>
      </c>
      <c r="H238" s="173" t="s">
        <v>1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3" t="s">
        <v>182</v>
      </c>
      <c r="AU238" s="173" t="s">
        <v>88</v>
      </c>
      <c r="AV238" s="13" t="s">
        <v>82</v>
      </c>
      <c r="AW238" s="13" t="s">
        <v>31</v>
      </c>
      <c r="AX238" s="13" t="s">
        <v>75</v>
      </c>
      <c r="AY238" s="173" t="s">
        <v>173</v>
      </c>
    </row>
    <row r="239" spans="1:65" s="14" customFormat="1" ht="22.5">
      <c r="B239" s="179"/>
      <c r="D239" s="172" t="s">
        <v>182</v>
      </c>
      <c r="E239" s="180" t="s">
        <v>1</v>
      </c>
      <c r="F239" s="181" t="s">
        <v>766</v>
      </c>
      <c r="H239" s="182">
        <v>1.357</v>
      </c>
      <c r="I239" s="183"/>
      <c r="L239" s="179"/>
      <c r="M239" s="184"/>
      <c r="N239" s="185"/>
      <c r="O239" s="185"/>
      <c r="P239" s="185"/>
      <c r="Q239" s="185"/>
      <c r="R239" s="185"/>
      <c r="S239" s="185"/>
      <c r="T239" s="186"/>
      <c r="AT239" s="180" t="s">
        <v>182</v>
      </c>
      <c r="AU239" s="180" t="s">
        <v>88</v>
      </c>
      <c r="AV239" s="14" t="s">
        <v>88</v>
      </c>
      <c r="AW239" s="14" t="s">
        <v>31</v>
      </c>
      <c r="AX239" s="14" t="s">
        <v>75</v>
      </c>
      <c r="AY239" s="180" t="s">
        <v>173</v>
      </c>
    </row>
    <row r="240" spans="1:65" s="14" customFormat="1" ht="11.25">
      <c r="B240" s="179"/>
      <c r="D240" s="172" t="s">
        <v>182</v>
      </c>
      <c r="E240" s="180" t="s">
        <v>1</v>
      </c>
      <c r="F240" s="181" t="s">
        <v>767</v>
      </c>
      <c r="H240" s="182">
        <v>0.13600000000000001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182</v>
      </c>
      <c r="AU240" s="180" t="s">
        <v>88</v>
      </c>
      <c r="AV240" s="14" t="s">
        <v>88</v>
      </c>
      <c r="AW240" s="14" t="s">
        <v>31</v>
      </c>
      <c r="AX240" s="14" t="s">
        <v>75</v>
      </c>
      <c r="AY240" s="180" t="s">
        <v>173</v>
      </c>
    </row>
    <row r="241" spans="1:65" s="16" customFormat="1" ht="11.25">
      <c r="B241" s="206"/>
      <c r="D241" s="172" t="s">
        <v>182</v>
      </c>
      <c r="E241" s="207" t="s">
        <v>1</v>
      </c>
      <c r="F241" s="208" t="s">
        <v>298</v>
      </c>
      <c r="H241" s="209">
        <v>1.4930000000000001</v>
      </c>
      <c r="I241" s="210"/>
      <c r="L241" s="206"/>
      <c r="M241" s="211"/>
      <c r="N241" s="212"/>
      <c r="O241" s="212"/>
      <c r="P241" s="212"/>
      <c r="Q241" s="212"/>
      <c r="R241" s="212"/>
      <c r="S241" s="212"/>
      <c r="T241" s="213"/>
      <c r="AT241" s="207" t="s">
        <v>182</v>
      </c>
      <c r="AU241" s="207" t="s">
        <v>88</v>
      </c>
      <c r="AV241" s="16" t="s">
        <v>174</v>
      </c>
      <c r="AW241" s="16" t="s">
        <v>31</v>
      </c>
      <c r="AX241" s="16" t="s">
        <v>75</v>
      </c>
      <c r="AY241" s="207" t="s">
        <v>173</v>
      </c>
    </row>
    <row r="242" spans="1:65" s="13" customFormat="1" ht="22.5">
      <c r="B242" s="171"/>
      <c r="D242" s="172" t="s">
        <v>182</v>
      </c>
      <c r="E242" s="173" t="s">
        <v>1</v>
      </c>
      <c r="F242" s="174" t="s">
        <v>768</v>
      </c>
      <c r="H242" s="173" t="s">
        <v>1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3" t="s">
        <v>182</v>
      </c>
      <c r="AU242" s="173" t="s">
        <v>88</v>
      </c>
      <c r="AV242" s="13" t="s">
        <v>82</v>
      </c>
      <c r="AW242" s="13" t="s">
        <v>31</v>
      </c>
      <c r="AX242" s="13" t="s">
        <v>75</v>
      </c>
      <c r="AY242" s="173" t="s">
        <v>173</v>
      </c>
    </row>
    <row r="243" spans="1:65" s="14" customFormat="1" ht="11.25">
      <c r="B243" s="179"/>
      <c r="D243" s="172" t="s">
        <v>182</v>
      </c>
      <c r="E243" s="180" t="s">
        <v>1</v>
      </c>
      <c r="F243" s="181" t="s">
        <v>769</v>
      </c>
      <c r="H243" s="182">
        <v>0.31900000000000001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182</v>
      </c>
      <c r="AU243" s="180" t="s">
        <v>88</v>
      </c>
      <c r="AV243" s="14" t="s">
        <v>88</v>
      </c>
      <c r="AW243" s="14" t="s">
        <v>31</v>
      </c>
      <c r="AX243" s="14" t="s">
        <v>75</v>
      </c>
      <c r="AY243" s="180" t="s">
        <v>173</v>
      </c>
    </row>
    <row r="244" spans="1:65" s="14" customFormat="1" ht="11.25">
      <c r="B244" s="179"/>
      <c r="D244" s="172" t="s">
        <v>182</v>
      </c>
      <c r="E244" s="180" t="s">
        <v>1</v>
      </c>
      <c r="F244" s="181" t="s">
        <v>770</v>
      </c>
      <c r="H244" s="182">
        <v>0.28699999999999998</v>
      </c>
      <c r="I244" s="183"/>
      <c r="L244" s="179"/>
      <c r="M244" s="184"/>
      <c r="N244" s="185"/>
      <c r="O244" s="185"/>
      <c r="P244" s="185"/>
      <c r="Q244" s="185"/>
      <c r="R244" s="185"/>
      <c r="S244" s="185"/>
      <c r="T244" s="186"/>
      <c r="AT244" s="180" t="s">
        <v>182</v>
      </c>
      <c r="AU244" s="180" t="s">
        <v>88</v>
      </c>
      <c r="AV244" s="14" t="s">
        <v>88</v>
      </c>
      <c r="AW244" s="14" t="s">
        <v>31</v>
      </c>
      <c r="AX244" s="14" t="s">
        <v>75</v>
      </c>
      <c r="AY244" s="180" t="s">
        <v>173</v>
      </c>
    </row>
    <row r="245" spans="1:65" s="14" customFormat="1" ht="11.25">
      <c r="B245" s="179"/>
      <c r="D245" s="172" t="s">
        <v>182</v>
      </c>
      <c r="E245" s="180" t="s">
        <v>1</v>
      </c>
      <c r="F245" s="181" t="s">
        <v>771</v>
      </c>
      <c r="H245" s="182">
        <v>0.376</v>
      </c>
      <c r="I245" s="18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0" t="s">
        <v>182</v>
      </c>
      <c r="AU245" s="180" t="s">
        <v>88</v>
      </c>
      <c r="AV245" s="14" t="s">
        <v>88</v>
      </c>
      <c r="AW245" s="14" t="s">
        <v>31</v>
      </c>
      <c r="AX245" s="14" t="s">
        <v>75</v>
      </c>
      <c r="AY245" s="180" t="s">
        <v>173</v>
      </c>
    </row>
    <row r="246" spans="1:65" s="14" customFormat="1" ht="11.25">
      <c r="B246" s="179"/>
      <c r="D246" s="172" t="s">
        <v>182</v>
      </c>
      <c r="E246" s="180" t="s">
        <v>1</v>
      </c>
      <c r="F246" s="181" t="s">
        <v>772</v>
      </c>
      <c r="H246" s="182">
        <v>0.87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182</v>
      </c>
      <c r="AU246" s="180" t="s">
        <v>88</v>
      </c>
      <c r="AV246" s="14" t="s">
        <v>88</v>
      </c>
      <c r="AW246" s="14" t="s">
        <v>31</v>
      </c>
      <c r="AX246" s="14" t="s">
        <v>75</v>
      </c>
      <c r="AY246" s="180" t="s">
        <v>173</v>
      </c>
    </row>
    <row r="247" spans="1:65" s="16" customFormat="1" ht="11.25">
      <c r="B247" s="206"/>
      <c r="D247" s="172" t="s">
        <v>182</v>
      </c>
      <c r="E247" s="207" t="s">
        <v>1</v>
      </c>
      <c r="F247" s="208" t="s">
        <v>298</v>
      </c>
      <c r="H247" s="209">
        <v>1.8520000000000001</v>
      </c>
      <c r="I247" s="210"/>
      <c r="L247" s="206"/>
      <c r="M247" s="211"/>
      <c r="N247" s="212"/>
      <c r="O247" s="212"/>
      <c r="P247" s="212"/>
      <c r="Q247" s="212"/>
      <c r="R247" s="212"/>
      <c r="S247" s="212"/>
      <c r="T247" s="213"/>
      <c r="AT247" s="207" t="s">
        <v>182</v>
      </c>
      <c r="AU247" s="207" t="s">
        <v>88</v>
      </c>
      <c r="AV247" s="16" t="s">
        <v>174</v>
      </c>
      <c r="AW247" s="16" t="s">
        <v>31</v>
      </c>
      <c r="AX247" s="16" t="s">
        <v>75</v>
      </c>
      <c r="AY247" s="207" t="s">
        <v>173</v>
      </c>
    </row>
    <row r="248" spans="1:65" s="13" customFormat="1" ht="11.25">
      <c r="B248" s="171"/>
      <c r="D248" s="172" t="s">
        <v>182</v>
      </c>
      <c r="E248" s="173" t="s">
        <v>1</v>
      </c>
      <c r="F248" s="174" t="s">
        <v>773</v>
      </c>
      <c r="H248" s="173" t="s">
        <v>1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3" t="s">
        <v>182</v>
      </c>
      <c r="AU248" s="173" t="s">
        <v>88</v>
      </c>
      <c r="AV248" s="13" t="s">
        <v>82</v>
      </c>
      <c r="AW248" s="13" t="s">
        <v>31</v>
      </c>
      <c r="AX248" s="13" t="s">
        <v>75</v>
      </c>
      <c r="AY248" s="173" t="s">
        <v>173</v>
      </c>
    </row>
    <row r="249" spans="1:65" s="14" customFormat="1" ht="11.25">
      <c r="B249" s="179"/>
      <c r="D249" s="172" t="s">
        <v>182</v>
      </c>
      <c r="E249" s="180" t="s">
        <v>1</v>
      </c>
      <c r="F249" s="181" t="s">
        <v>774</v>
      </c>
      <c r="H249" s="182">
        <v>4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182</v>
      </c>
      <c r="AU249" s="180" t="s">
        <v>88</v>
      </c>
      <c r="AV249" s="14" t="s">
        <v>88</v>
      </c>
      <c r="AW249" s="14" t="s">
        <v>31</v>
      </c>
      <c r="AX249" s="14" t="s">
        <v>75</v>
      </c>
      <c r="AY249" s="180" t="s">
        <v>173</v>
      </c>
    </row>
    <row r="250" spans="1:65" s="14" customFormat="1" ht="11.25">
      <c r="B250" s="179"/>
      <c r="D250" s="172" t="s">
        <v>182</v>
      </c>
      <c r="E250" s="180" t="s">
        <v>1</v>
      </c>
      <c r="F250" s="181" t="s">
        <v>775</v>
      </c>
      <c r="H250" s="182">
        <v>0.4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182</v>
      </c>
      <c r="AU250" s="180" t="s">
        <v>88</v>
      </c>
      <c r="AV250" s="14" t="s">
        <v>88</v>
      </c>
      <c r="AW250" s="14" t="s">
        <v>31</v>
      </c>
      <c r="AX250" s="14" t="s">
        <v>75</v>
      </c>
      <c r="AY250" s="180" t="s">
        <v>173</v>
      </c>
    </row>
    <row r="251" spans="1:65" s="16" customFormat="1" ht="11.25">
      <c r="B251" s="206"/>
      <c r="D251" s="172" t="s">
        <v>182</v>
      </c>
      <c r="E251" s="207" t="s">
        <v>1</v>
      </c>
      <c r="F251" s="208" t="s">
        <v>298</v>
      </c>
      <c r="H251" s="209">
        <v>4.4000000000000004</v>
      </c>
      <c r="I251" s="210"/>
      <c r="L251" s="206"/>
      <c r="M251" s="211"/>
      <c r="N251" s="212"/>
      <c r="O251" s="212"/>
      <c r="P251" s="212"/>
      <c r="Q251" s="212"/>
      <c r="R251" s="212"/>
      <c r="S251" s="212"/>
      <c r="T251" s="213"/>
      <c r="AT251" s="207" t="s">
        <v>182</v>
      </c>
      <c r="AU251" s="207" t="s">
        <v>88</v>
      </c>
      <c r="AV251" s="16" t="s">
        <v>174</v>
      </c>
      <c r="AW251" s="16" t="s">
        <v>31</v>
      </c>
      <c r="AX251" s="16" t="s">
        <v>75</v>
      </c>
      <c r="AY251" s="207" t="s">
        <v>173</v>
      </c>
    </row>
    <row r="252" spans="1:65" s="15" customFormat="1" ht="11.25">
      <c r="B252" s="187"/>
      <c r="D252" s="172" t="s">
        <v>182</v>
      </c>
      <c r="E252" s="188" t="s">
        <v>1</v>
      </c>
      <c r="F252" s="189" t="s">
        <v>185</v>
      </c>
      <c r="H252" s="190">
        <v>7.7450000000000001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182</v>
      </c>
      <c r="AU252" s="188" t="s">
        <v>88</v>
      </c>
      <c r="AV252" s="15" t="s">
        <v>180</v>
      </c>
      <c r="AW252" s="15" t="s">
        <v>31</v>
      </c>
      <c r="AX252" s="15" t="s">
        <v>82</v>
      </c>
      <c r="AY252" s="188" t="s">
        <v>173</v>
      </c>
    </row>
    <row r="253" spans="1:65" s="2" customFormat="1" ht="24.2" customHeight="1">
      <c r="A253" s="33"/>
      <c r="B253" s="156"/>
      <c r="C253" s="157" t="s">
        <v>264</v>
      </c>
      <c r="D253" s="157" t="s">
        <v>176</v>
      </c>
      <c r="E253" s="158" t="s">
        <v>776</v>
      </c>
      <c r="F253" s="159" t="s">
        <v>777</v>
      </c>
      <c r="G253" s="160" t="s">
        <v>196</v>
      </c>
      <c r="H253" s="161">
        <v>14.407999999999999</v>
      </c>
      <c r="I253" s="162"/>
      <c r="J253" s="163">
        <f>ROUND(I253*H253,2)</f>
        <v>0</v>
      </c>
      <c r="K253" s="164"/>
      <c r="L253" s="34"/>
      <c r="M253" s="165" t="s">
        <v>1</v>
      </c>
      <c r="N253" s="166" t="s">
        <v>41</v>
      </c>
      <c r="O253" s="62"/>
      <c r="P253" s="167">
        <f>O253*H253</f>
        <v>0</v>
      </c>
      <c r="Q253" s="167">
        <v>4.0699999999999998E-3</v>
      </c>
      <c r="R253" s="167">
        <f>Q253*H253</f>
        <v>5.8640559999999994E-2</v>
      </c>
      <c r="S253" s="167">
        <v>0</v>
      </c>
      <c r="T253" s="16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180</v>
      </c>
      <c r="AT253" s="169" t="s">
        <v>176</v>
      </c>
      <c r="AU253" s="169" t="s">
        <v>88</v>
      </c>
      <c r="AY253" s="18" t="s">
        <v>173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88</v>
      </c>
      <c r="BK253" s="170">
        <f>ROUND(I253*H253,2)</f>
        <v>0</v>
      </c>
      <c r="BL253" s="18" t="s">
        <v>180</v>
      </c>
      <c r="BM253" s="169" t="s">
        <v>778</v>
      </c>
    </row>
    <row r="254" spans="1:65" s="14" customFormat="1" ht="11.25">
      <c r="B254" s="179"/>
      <c r="D254" s="172" t="s">
        <v>182</v>
      </c>
      <c r="E254" s="180" t="s">
        <v>1</v>
      </c>
      <c r="F254" s="181" t="s">
        <v>779</v>
      </c>
      <c r="H254" s="182">
        <v>8.3930000000000007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182</v>
      </c>
      <c r="AU254" s="180" t="s">
        <v>88</v>
      </c>
      <c r="AV254" s="14" t="s">
        <v>88</v>
      </c>
      <c r="AW254" s="14" t="s">
        <v>31</v>
      </c>
      <c r="AX254" s="14" t="s">
        <v>75</v>
      </c>
      <c r="AY254" s="180" t="s">
        <v>173</v>
      </c>
    </row>
    <row r="255" spans="1:65" s="14" customFormat="1" ht="11.25">
      <c r="B255" s="179"/>
      <c r="D255" s="172" t="s">
        <v>182</v>
      </c>
      <c r="E255" s="180" t="s">
        <v>1</v>
      </c>
      <c r="F255" s="181" t="s">
        <v>780</v>
      </c>
      <c r="H255" s="182">
        <v>6.0149999999999997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0" t="s">
        <v>182</v>
      </c>
      <c r="AU255" s="180" t="s">
        <v>88</v>
      </c>
      <c r="AV255" s="14" t="s">
        <v>88</v>
      </c>
      <c r="AW255" s="14" t="s">
        <v>31</v>
      </c>
      <c r="AX255" s="14" t="s">
        <v>75</v>
      </c>
      <c r="AY255" s="180" t="s">
        <v>173</v>
      </c>
    </row>
    <row r="256" spans="1:65" s="15" customFormat="1" ht="11.25">
      <c r="B256" s="187"/>
      <c r="D256" s="172" t="s">
        <v>182</v>
      </c>
      <c r="E256" s="188" t="s">
        <v>1</v>
      </c>
      <c r="F256" s="189" t="s">
        <v>185</v>
      </c>
      <c r="H256" s="190">
        <v>14.407999999999999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182</v>
      </c>
      <c r="AU256" s="188" t="s">
        <v>88</v>
      </c>
      <c r="AV256" s="15" t="s">
        <v>180</v>
      </c>
      <c r="AW256" s="15" t="s">
        <v>31</v>
      </c>
      <c r="AX256" s="15" t="s">
        <v>82</v>
      </c>
      <c r="AY256" s="188" t="s">
        <v>173</v>
      </c>
    </row>
    <row r="257" spans="1:65" s="2" customFormat="1" ht="24.2" customHeight="1">
      <c r="A257" s="33"/>
      <c r="B257" s="156"/>
      <c r="C257" s="157" t="s">
        <v>269</v>
      </c>
      <c r="D257" s="157" t="s">
        <v>176</v>
      </c>
      <c r="E257" s="158" t="s">
        <v>781</v>
      </c>
      <c r="F257" s="159" t="s">
        <v>782</v>
      </c>
      <c r="G257" s="160" t="s">
        <v>196</v>
      </c>
      <c r="H257" s="161">
        <v>14.407999999999999</v>
      </c>
      <c r="I257" s="162"/>
      <c r="J257" s="163">
        <f>ROUND(I257*H257,2)</f>
        <v>0</v>
      </c>
      <c r="K257" s="164"/>
      <c r="L257" s="34"/>
      <c r="M257" s="165" t="s">
        <v>1</v>
      </c>
      <c r="N257" s="166" t="s">
        <v>41</v>
      </c>
      <c r="O257" s="62"/>
      <c r="P257" s="167">
        <f>O257*H257</f>
        <v>0</v>
      </c>
      <c r="Q257" s="167">
        <v>0</v>
      </c>
      <c r="R257" s="167">
        <f>Q257*H257</f>
        <v>0</v>
      </c>
      <c r="S257" s="167">
        <v>0</v>
      </c>
      <c r="T257" s="16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180</v>
      </c>
      <c r="AT257" s="169" t="s">
        <v>176</v>
      </c>
      <c r="AU257" s="169" t="s">
        <v>88</v>
      </c>
      <c r="AY257" s="18" t="s">
        <v>173</v>
      </c>
      <c r="BE257" s="170">
        <f>IF(N257="základná",J257,0)</f>
        <v>0</v>
      </c>
      <c r="BF257" s="170">
        <f>IF(N257="znížená",J257,0)</f>
        <v>0</v>
      </c>
      <c r="BG257" s="170">
        <f>IF(N257="zákl. prenesená",J257,0)</f>
        <v>0</v>
      </c>
      <c r="BH257" s="170">
        <f>IF(N257="zníž. prenesená",J257,0)</f>
        <v>0</v>
      </c>
      <c r="BI257" s="170">
        <f>IF(N257="nulová",J257,0)</f>
        <v>0</v>
      </c>
      <c r="BJ257" s="18" t="s">
        <v>88</v>
      </c>
      <c r="BK257" s="170">
        <f>ROUND(I257*H257,2)</f>
        <v>0</v>
      </c>
      <c r="BL257" s="18" t="s">
        <v>180</v>
      </c>
      <c r="BM257" s="169" t="s">
        <v>783</v>
      </c>
    </row>
    <row r="258" spans="1:65" s="2" customFormat="1" ht="24.2" customHeight="1">
      <c r="A258" s="33"/>
      <c r="B258" s="156"/>
      <c r="C258" s="157" t="s">
        <v>274</v>
      </c>
      <c r="D258" s="157" t="s">
        <v>176</v>
      </c>
      <c r="E258" s="158" t="s">
        <v>784</v>
      </c>
      <c r="F258" s="159" t="s">
        <v>785</v>
      </c>
      <c r="G258" s="160" t="s">
        <v>196</v>
      </c>
      <c r="H258" s="161">
        <v>37.957999999999998</v>
      </c>
      <c r="I258" s="162"/>
      <c r="J258" s="163">
        <f>ROUND(I258*H258,2)</f>
        <v>0</v>
      </c>
      <c r="K258" s="164"/>
      <c r="L258" s="34"/>
      <c r="M258" s="165" t="s">
        <v>1</v>
      </c>
      <c r="N258" s="166" t="s">
        <v>41</v>
      </c>
      <c r="O258" s="62"/>
      <c r="P258" s="167">
        <f>O258*H258</f>
        <v>0</v>
      </c>
      <c r="Q258" s="167">
        <v>3.0000000000000001E-5</v>
      </c>
      <c r="R258" s="167">
        <f>Q258*H258</f>
        <v>1.1387400000000001E-3</v>
      </c>
      <c r="S258" s="167">
        <v>0</v>
      </c>
      <c r="T258" s="16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180</v>
      </c>
      <c r="AT258" s="169" t="s">
        <v>176</v>
      </c>
      <c r="AU258" s="169" t="s">
        <v>88</v>
      </c>
      <c r="AY258" s="18" t="s">
        <v>173</v>
      </c>
      <c r="BE258" s="170">
        <f>IF(N258="základná",J258,0)</f>
        <v>0</v>
      </c>
      <c r="BF258" s="170">
        <f>IF(N258="znížená",J258,0)</f>
        <v>0</v>
      </c>
      <c r="BG258" s="170">
        <f>IF(N258="zákl. prenesená",J258,0)</f>
        <v>0</v>
      </c>
      <c r="BH258" s="170">
        <f>IF(N258="zníž. prenesená",J258,0)</f>
        <v>0</v>
      </c>
      <c r="BI258" s="170">
        <f>IF(N258="nulová",J258,0)</f>
        <v>0</v>
      </c>
      <c r="BJ258" s="18" t="s">
        <v>88</v>
      </c>
      <c r="BK258" s="170">
        <f>ROUND(I258*H258,2)</f>
        <v>0</v>
      </c>
      <c r="BL258" s="18" t="s">
        <v>180</v>
      </c>
      <c r="BM258" s="169" t="s">
        <v>786</v>
      </c>
    </row>
    <row r="259" spans="1:65" s="13" customFormat="1" ht="11.25">
      <c r="B259" s="171"/>
      <c r="D259" s="172" t="s">
        <v>182</v>
      </c>
      <c r="E259" s="173" t="s">
        <v>1</v>
      </c>
      <c r="F259" s="174" t="s">
        <v>787</v>
      </c>
      <c r="H259" s="173" t="s">
        <v>1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3" t="s">
        <v>182</v>
      </c>
      <c r="AU259" s="173" t="s">
        <v>88</v>
      </c>
      <c r="AV259" s="13" t="s">
        <v>82</v>
      </c>
      <c r="AW259" s="13" t="s">
        <v>31</v>
      </c>
      <c r="AX259" s="13" t="s">
        <v>75</v>
      </c>
      <c r="AY259" s="173" t="s">
        <v>173</v>
      </c>
    </row>
    <row r="260" spans="1:65" s="14" customFormat="1" ht="11.25">
      <c r="B260" s="179"/>
      <c r="D260" s="172" t="s">
        <v>182</v>
      </c>
      <c r="E260" s="180" t="s">
        <v>1</v>
      </c>
      <c r="F260" s="181" t="s">
        <v>788</v>
      </c>
      <c r="H260" s="182">
        <v>28.8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182</v>
      </c>
      <c r="AU260" s="180" t="s">
        <v>88</v>
      </c>
      <c r="AV260" s="14" t="s">
        <v>88</v>
      </c>
      <c r="AW260" s="14" t="s">
        <v>31</v>
      </c>
      <c r="AX260" s="14" t="s">
        <v>75</v>
      </c>
      <c r="AY260" s="180" t="s">
        <v>173</v>
      </c>
    </row>
    <row r="261" spans="1:65" s="16" customFormat="1" ht="11.25">
      <c r="B261" s="206"/>
      <c r="D261" s="172" t="s">
        <v>182</v>
      </c>
      <c r="E261" s="207" t="s">
        <v>1</v>
      </c>
      <c r="F261" s="208" t="s">
        <v>298</v>
      </c>
      <c r="H261" s="209">
        <v>28.8</v>
      </c>
      <c r="I261" s="210"/>
      <c r="L261" s="206"/>
      <c r="M261" s="211"/>
      <c r="N261" s="212"/>
      <c r="O261" s="212"/>
      <c r="P261" s="212"/>
      <c r="Q261" s="212"/>
      <c r="R261" s="212"/>
      <c r="S261" s="212"/>
      <c r="T261" s="213"/>
      <c r="AT261" s="207" t="s">
        <v>182</v>
      </c>
      <c r="AU261" s="207" t="s">
        <v>88</v>
      </c>
      <c r="AV261" s="16" t="s">
        <v>174</v>
      </c>
      <c r="AW261" s="16" t="s">
        <v>31</v>
      </c>
      <c r="AX261" s="16" t="s">
        <v>75</v>
      </c>
      <c r="AY261" s="207" t="s">
        <v>173</v>
      </c>
    </row>
    <row r="262" spans="1:65" s="13" customFormat="1" ht="11.25">
      <c r="B262" s="171"/>
      <c r="D262" s="172" t="s">
        <v>182</v>
      </c>
      <c r="E262" s="173" t="s">
        <v>1</v>
      </c>
      <c r="F262" s="174" t="s">
        <v>690</v>
      </c>
      <c r="H262" s="173" t="s">
        <v>1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3" t="s">
        <v>182</v>
      </c>
      <c r="AU262" s="173" t="s">
        <v>88</v>
      </c>
      <c r="AV262" s="13" t="s">
        <v>82</v>
      </c>
      <c r="AW262" s="13" t="s">
        <v>31</v>
      </c>
      <c r="AX262" s="13" t="s">
        <v>75</v>
      </c>
      <c r="AY262" s="173" t="s">
        <v>173</v>
      </c>
    </row>
    <row r="263" spans="1:65" s="14" customFormat="1" ht="11.25">
      <c r="B263" s="179"/>
      <c r="D263" s="172" t="s">
        <v>182</v>
      </c>
      <c r="E263" s="180" t="s">
        <v>1</v>
      </c>
      <c r="F263" s="181" t="s">
        <v>748</v>
      </c>
      <c r="H263" s="182">
        <v>3.3079999999999998</v>
      </c>
      <c r="I263" s="183"/>
      <c r="L263" s="179"/>
      <c r="M263" s="184"/>
      <c r="N263" s="185"/>
      <c r="O263" s="185"/>
      <c r="P263" s="185"/>
      <c r="Q263" s="185"/>
      <c r="R263" s="185"/>
      <c r="S263" s="185"/>
      <c r="T263" s="186"/>
      <c r="AT263" s="180" t="s">
        <v>182</v>
      </c>
      <c r="AU263" s="180" t="s">
        <v>88</v>
      </c>
      <c r="AV263" s="14" t="s">
        <v>88</v>
      </c>
      <c r="AW263" s="14" t="s">
        <v>31</v>
      </c>
      <c r="AX263" s="14" t="s">
        <v>75</v>
      </c>
      <c r="AY263" s="180" t="s">
        <v>173</v>
      </c>
    </row>
    <row r="264" spans="1:65" s="16" customFormat="1" ht="11.25">
      <c r="B264" s="206"/>
      <c r="D264" s="172" t="s">
        <v>182</v>
      </c>
      <c r="E264" s="207" t="s">
        <v>1</v>
      </c>
      <c r="F264" s="208" t="s">
        <v>298</v>
      </c>
      <c r="H264" s="209">
        <v>3.3079999999999998</v>
      </c>
      <c r="I264" s="210"/>
      <c r="L264" s="206"/>
      <c r="M264" s="211"/>
      <c r="N264" s="212"/>
      <c r="O264" s="212"/>
      <c r="P264" s="212"/>
      <c r="Q264" s="212"/>
      <c r="R264" s="212"/>
      <c r="S264" s="212"/>
      <c r="T264" s="213"/>
      <c r="AT264" s="207" t="s">
        <v>182</v>
      </c>
      <c r="AU264" s="207" t="s">
        <v>88</v>
      </c>
      <c r="AV264" s="16" t="s">
        <v>174</v>
      </c>
      <c r="AW264" s="16" t="s">
        <v>31</v>
      </c>
      <c r="AX264" s="16" t="s">
        <v>75</v>
      </c>
      <c r="AY264" s="207" t="s">
        <v>173</v>
      </c>
    </row>
    <row r="265" spans="1:65" s="13" customFormat="1" ht="11.25">
      <c r="B265" s="171"/>
      <c r="D265" s="172" t="s">
        <v>182</v>
      </c>
      <c r="E265" s="173" t="s">
        <v>1</v>
      </c>
      <c r="F265" s="174" t="s">
        <v>789</v>
      </c>
      <c r="H265" s="173" t="s">
        <v>1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3" t="s">
        <v>182</v>
      </c>
      <c r="AU265" s="173" t="s">
        <v>88</v>
      </c>
      <c r="AV265" s="13" t="s">
        <v>82</v>
      </c>
      <c r="AW265" s="13" t="s">
        <v>31</v>
      </c>
      <c r="AX265" s="13" t="s">
        <v>75</v>
      </c>
      <c r="AY265" s="173" t="s">
        <v>173</v>
      </c>
    </row>
    <row r="266" spans="1:65" s="14" customFormat="1" ht="11.25">
      <c r="B266" s="179"/>
      <c r="D266" s="172" t="s">
        <v>182</v>
      </c>
      <c r="E266" s="180" t="s">
        <v>1</v>
      </c>
      <c r="F266" s="181" t="s">
        <v>750</v>
      </c>
      <c r="H266" s="182">
        <v>5.85</v>
      </c>
      <c r="I266" s="183"/>
      <c r="L266" s="179"/>
      <c r="M266" s="184"/>
      <c r="N266" s="185"/>
      <c r="O266" s="185"/>
      <c r="P266" s="185"/>
      <c r="Q266" s="185"/>
      <c r="R266" s="185"/>
      <c r="S266" s="185"/>
      <c r="T266" s="186"/>
      <c r="AT266" s="180" t="s">
        <v>182</v>
      </c>
      <c r="AU266" s="180" t="s">
        <v>88</v>
      </c>
      <c r="AV266" s="14" t="s">
        <v>88</v>
      </c>
      <c r="AW266" s="14" t="s">
        <v>31</v>
      </c>
      <c r="AX266" s="14" t="s">
        <v>75</v>
      </c>
      <c r="AY266" s="180" t="s">
        <v>173</v>
      </c>
    </row>
    <row r="267" spans="1:65" s="16" customFormat="1" ht="11.25">
      <c r="B267" s="206"/>
      <c r="D267" s="172" t="s">
        <v>182</v>
      </c>
      <c r="E267" s="207" t="s">
        <v>1</v>
      </c>
      <c r="F267" s="208" t="s">
        <v>298</v>
      </c>
      <c r="H267" s="209">
        <v>5.85</v>
      </c>
      <c r="I267" s="210"/>
      <c r="L267" s="206"/>
      <c r="M267" s="211"/>
      <c r="N267" s="212"/>
      <c r="O267" s="212"/>
      <c r="P267" s="212"/>
      <c r="Q267" s="212"/>
      <c r="R267" s="212"/>
      <c r="S267" s="212"/>
      <c r="T267" s="213"/>
      <c r="AT267" s="207" t="s">
        <v>182</v>
      </c>
      <c r="AU267" s="207" t="s">
        <v>88</v>
      </c>
      <c r="AV267" s="16" t="s">
        <v>174</v>
      </c>
      <c r="AW267" s="16" t="s">
        <v>31</v>
      </c>
      <c r="AX267" s="16" t="s">
        <v>75</v>
      </c>
      <c r="AY267" s="207" t="s">
        <v>173</v>
      </c>
    </row>
    <row r="268" spans="1:65" s="15" customFormat="1" ht="11.25">
      <c r="B268" s="187"/>
      <c r="D268" s="172" t="s">
        <v>182</v>
      </c>
      <c r="E268" s="188" t="s">
        <v>1</v>
      </c>
      <c r="F268" s="189" t="s">
        <v>185</v>
      </c>
      <c r="H268" s="190">
        <v>37.957999999999998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182</v>
      </c>
      <c r="AU268" s="188" t="s">
        <v>88</v>
      </c>
      <c r="AV268" s="15" t="s">
        <v>180</v>
      </c>
      <c r="AW268" s="15" t="s">
        <v>31</v>
      </c>
      <c r="AX268" s="15" t="s">
        <v>82</v>
      </c>
      <c r="AY268" s="188" t="s">
        <v>173</v>
      </c>
    </row>
    <row r="269" spans="1:65" s="2" customFormat="1" ht="16.5" customHeight="1">
      <c r="A269" s="33"/>
      <c r="B269" s="156"/>
      <c r="C269" s="195" t="s">
        <v>7</v>
      </c>
      <c r="D269" s="195" t="s">
        <v>186</v>
      </c>
      <c r="E269" s="196" t="s">
        <v>790</v>
      </c>
      <c r="F269" s="197" t="s">
        <v>791</v>
      </c>
      <c r="G269" s="198" t="s">
        <v>196</v>
      </c>
      <c r="H269" s="199">
        <v>43.652000000000001</v>
      </c>
      <c r="I269" s="200"/>
      <c r="J269" s="201">
        <f>ROUND(I269*H269,2)</f>
        <v>0</v>
      </c>
      <c r="K269" s="202"/>
      <c r="L269" s="203"/>
      <c r="M269" s="204" t="s">
        <v>1</v>
      </c>
      <c r="N269" s="205" t="s">
        <v>41</v>
      </c>
      <c r="O269" s="62"/>
      <c r="P269" s="167">
        <f>O269*H269</f>
        <v>0</v>
      </c>
      <c r="Q269" s="167">
        <v>2.9999999999999997E-4</v>
      </c>
      <c r="R269" s="167">
        <f>Q269*H269</f>
        <v>1.3095599999999999E-2</v>
      </c>
      <c r="S269" s="167">
        <v>0</v>
      </c>
      <c r="T269" s="16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9" t="s">
        <v>189</v>
      </c>
      <c r="AT269" s="169" t="s">
        <v>186</v>
      </c>
      <c r="AU269" s="169" t="s">
        <v>88</v>
      </c>
      <c r="AY269" s="18" t="s">
        <v>173</v>
      </c>
      <c r="BE269" s="170">
        <f>IF(N269="základná",J269,0)</f>
        <v>0</v>
      </c>
      <c r="BF269" s="170">
        <f>IF(N269="znížená",J269,0)</f>
        <v>0</v>
      </c>
      <c r="BG269" s="170">
        <f>IF(N269="zákl. prenesená",J269,0)</f>
        <v>0</v>
      </c>
      <c r="BH269" s="170">
        <f>IF(N269="zníž. prenesená",J269,0)</f>
        <v>0</v>
      </c>
      <c r="BI269" s="170">
        <f>IF(N269="nulová",J269,0)</f>
        <v>0</v>
      </c>
      <c r="BJ269" s="18" t="s">
        <v>88</v>
      </c>
      <c r="BK269" s="170">
        <f>ROUND(I269*H269,2)</f>
        <v>0</v>
      </c>
      <c r="BL269" s="18" t="s">
        <v>180</v>
      </c>
      <c r="BM269" s="169" t="s">
        <v>792</v>
      </c>
    </row>
    <row r="270" spans="1:65" s="14" customFormat="1" ht="11.25">
      <c r="B270" s="179"/>
      <c r="D270" s="172" t="s">
        <v>182</v>
      </c>
      <c r="E270" s="180" t="s">
        <v>1</v>
      </c>
      <c r="F270" s="181" t="s">
        <v>793</v>
      </c>
      <c r="H270" s="182">
        <v>43.652000000000001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182</v>
      </c>
      <c r="AU270" s="180" t="s">
        <v>88</v>
      </c>
      <c r="AV270" s="14" t="s">
        <v>88</v>
      </c>
      <c r="AW270" s="14" t="s">
        <v>31</v>
      </c>
      <c r="AX270" s="14" t="s">
        <v>75</v>
      </c>
      <c r="AY270" s="180" t="s">
        <v>173</v>
      </c>
    </row>
    <row r="271" spans="1:65" s="15" customFormat="1" ht="11.25">
      <c r="B271" s="187"/>
      <c r="D271" s="172" t="s">
        <v>182</v>
      </c>
      <c r="E271" s="188" t="s">
        <v>1</v>
      </c>
      <c r="F271" s="189" t="s">
        <v>185</v>
      </c>
      <c r="H271" s="190">
        <v>43.652000000000001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4"/>
      <c r="AT271" s="188" t="s">
        <v>182</v>
      </c>
      <c r="AU271" s="188" t="s">
        <v>88</v>
      </c>
      <c r="AV271" s="15" t="s">
        <v>180</v>
      </c>
      <c r="AW271" s="15" t="s">
        <v>31</v>
      </c>
      <c r="AX271" s="15" t="s">
        <v>82</v>
      </c>
      <c r="AY271" s="188" t="s">
        <v>173</v>
      </c>
    </row>
    <row r="272" spans="1:65" s="2" customFormat="1" ht="24.2" customHeight="1">
      <c r="A272" s="33"/>
      <c r="B272" s="156"/>
      <c r="C272" s="157" t="s">
        <v>283</v>
      </c>
      <c r="D272" s="157" t="s">
        <v>176</v>
      </c>
      <c r="E272" s="158" t="s">
        <v>776</v>
      </c>
      <c r="F272" s="159" t="s">
        <v>777</v>
      </c>
      <c r="G272" s="160" t="s">
        <v>196</v>
      </c>
      <c r="H272" s="161">
        <v>14.407999999999999</v>
      </c>
      <c r="I272" s="162"/>
      <c r="J272" s="163">
        <f>ROUND(I272*H272,2)</f>
        <v>0</v>
      </c>
      <c r="K272" s="164"/>
      <c r="L272" s="34"/>
      <c r="M272" s="165" t="s">
        <v>1</v>
      </c>
      <c r="N272" s="166" t="s">
        <v>41</v>
      </c>
      <c r="O272" s="62"/>
      <c r="P272" s="167">
        <f>O272*H272</f>
        <v>0</v>
      </c>
      <c r="Q272" s="167">
        <v>4.0699999999999998E-3</v>
      </c>
      <c r="R272" s="167">
        <f>Q272*H272</f>
        <v>5.8640559999999994E-2</v>
      </c>
      <c r="S272" s="167">
        <v>0</v>
      </c>
      <c r="T272" s="16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180</v>
      </c>
      <c r="AT272" s="169" t="s">
        <v>176</v>
      </c>
      <c r="AU272" s="169" t="s">
        <v>88</v>
      </c>
      <c r="AY272" s="18" t="s">
        <v>173</v>
      </c>
      <c r="BE272" s="170">
        <f>IF(N272="základná",J272,0)</f>
        <v>0</v>
      </c>
      <c r="BF272" s="170">
        <f>IF(N272="znížená",J272,0)</f>
        <v>0</v>
      </c>
      <c r="BG272" s="170">
        <f>IF(N272="zákl. prenesená",J272,0)</f>
        <v>0</v>
      </c>
      <c r="BH272" s="170">
        <f>IF(N272="zníž. prenesená",J272,0)</f>
        <v>0</v>
      </c>
      <c r="BI272" s="170">
        <f>IF(N272="nulová",J272,0)</f>
        <v>0</v>
      </c>
      <c r="BJ272" s="18" t="s">
        <v>88</v>
      </c>
      <c r="BK272" s="170">
        <f>ROUND(I272*H272,2)</f>
        <v>0</v>
      </c>
      <c r="BL272" s="18" t="s">
        <v>180</v>
      </c>
      <c r="BM272" s="169" t="s">
        <v>794</v>
      </c>
    </row>
    <row r="273" spans="1:65" s="14" customFormat="1" ht="11.25">
      <c r="B273" s="179"/>
      <c r="D273" s="172" t="s">
        <v>182</v>
      </c>
      <c r="E273" s="180" t="s">
        <v>1</v>
      </c>
      <c r="F273" s="181" t="s">
        <v>779</v>
      </c>
      <c r="H273" s="182">
        <v>8.3930000000000007</v>
      </c>
      <c r="I273" s="183"/>
      <c r="L273" s="179"/>
      <c r="M273" s="184"/>
      <c r="N273" s="185"/>
      <c r="O273" s="185"/>
      <c r="P273" s="185"/>
      <c r="Q273" s="185"/>
      <c r="R273" s="185"/>
      <c r="S273" s="185"/>
      <c r="T273" s="186"/>
      <c r="AT273" s="180" t="s">
        <v>182</v>
      </c>
      <c r="AU273" s="180" t="s">
        <v>88</v>
      </c>
      <c r="AV273" s="14" t="s">
        <v>88</v>
      </c>
      <c r="AW273" s="14" t="s">
        <v>31</v>
      </c>
      <c r="AX273" s="14" t="s">
        <v>75</v>
      </c>
      <c r="AY273" s="180" t="s">
        <v>173</v>
      </c>
    </row>
    <row r="274" spans="1:65" s="14" customFormat="1" ht="11.25">
      <c r="B274" s="179"/>
      <c r="D274" s="172" t="s">
        <v>182</v>
      </c>
      <c r="E274" s="180" t="s">
        <v>1</v>
      </c>
      <c r="F274" s="181" t="s">
        <v>780</v>
      </c>
      <c r="H274" s="182">
        <v>6.0149999999999997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182</v>
      </c>
      <c r="AU274" s="180" t="s">
        <v>88</v>
      </c>
      <c r="AV274" s="14" t="s">
        <v>88</v>
      </c>
      <c r="AW274" s="14" t="s">
        <v>31</v>
      </c>
      <c r="AX274" s="14" t="s">
        <v>75</v>
      </c>
      <c r="AY274" s="180" t="s">
        <v>173</v>
      </c>
    </row>
    <row r="275" spans="1:65" s="15" customFormat="1" ht="11.25">
      <c r="B275" s="187"/>
      <c r="D275" s="172" t="s">
        <v>182</v>
      </c>
      <c r="E275" s="188" t="s">
        <v>1</v>
      </c>
      <c r="F275" s="189" t="s">
        <v>185</v>
      </c>
      <c r="H275" s="190">
        <v>14.407999999999999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182</v>
      </c>
      <c r="AU275" s="188" t="s">
        <v>88</v>
      </c>
      <c r="AV275" s="15" t="s">
        <v>180</v>
      </c>
      <c r="AW275" s="15" t="s">
        <v>31</v>
      </c>
      <c r="AX275" s="15" t="s">
        <v>82</v>
      </c>
      <c r="AY275" s="188" t="s">
        <v>173</v>
      </c>
    </row>
    <row r="276" spans="1:65" s="2" customFormat="1" ht="24.2" customHeight="1">
      <c r="A276" s="33"/>
      <c r="B276" s="156"/>
      <c r="C276" s="157" t="s">
        <v>291</v>
      </c>
      <c r="D276" s="157" t="s">
        <v>176</v>
      </c>
      <c r="E276" s="158" t="s">
        <v>781</v>
      </c>
      <c r="F276" s="159" t="s">
        <v>782</v>
      </c>
      <c r="G276" s="160" t="s">
        <v>196</v>
      </c>
      <c r="H276" s="161">
        <v>14.407999999999999</v>
      </c>
      <c r="I276" s="162"/>
      <c r="J276" s="163">
        <f>ROUND(I276*H276,2)</f>
        <v>0</v>
      </c>
      <c r="K276" s="164"/>
      <c r="L276" s="34"/>
      <c r="M276" s="165" t="s">
        <v>1</v>
      </c>
      <c r="N276" s="166" t="s">
        <v>41</v>
      </c>
      <c r="O276" s="62"/>
      <c r="P276" s="167">
        <f>O276*H276</f>
        <v>0</v>
      </c>
      <c r="Q276" s="167">
        <v>0</v>
      </c>
      <c r="R276" s="167">
        <f>Q276*H276</f>
        <v>0</v>
      </c>
      <c r="S276" s="167">
        <v>0</v>
      </c>
      <c r="T276" s="16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180</v>
      </c>
      <c r="AT276" s="169" t="s">
        <v>176</v>
      </c>
      <c r="AU276" s="169" t="s">
        <v>88</v>
      </c>
      <c r="AY276" s="18" t="s">
        <v>173</v>
      </c>
      <c r="BE276" s="170">
        <f>IF(N276="základná",J276,0)</f>
        <v>0</v>
      </c>
      <c r="BF276" s="170">
        <f>IF(N276="znížená",J276,0)</f>
        <v>0</v>
      </c>
      <c r="BG276" s="170">
        <f>IF(N276="zákl. prenesená",J276,0)</f>
        <v>0</v>
      </c>
      <c r="BH276" s="170">
        <f>IF(N276="zníž. prenesená",J276,0)</f>
        <v>0</v>
      </c>
      <c r="BI276" s="170">
        <f>IF(N276="nulová",J276,0)</f>
        <v>0</v>
      </c>
      <c r="BJ276" s="18" t="s">
        <v>88</v>
      </c>
      <c r="BK276" s="170">
        <f>ROUND(I276*H276,2)</f>
        <v>0</v>
      </c>
      <c r="BL276" s="18" t="s">
        <v>180</v>
      </c>
      <c r="BM276" s="169" t="s">
        <v>795</v>
      </c>
    </row>
    <row r="277" spans="1:65" s="12" customFormat="1" ht="22.9" customHeight="1">
      <c r="B277" s="143"/>
      <c r="D277" s="144" t="s">
        <v>74</v>
      </c>
      <c r="E277" s="154" t="s">
        <v>174</v>
      </c>
      <c r="F277" s="154" t="s">
        <v>175</v>
      </c>
      <c r="I277" s="146"/>
      <c r="J277" s="155">
        <f>BK277</f>
        <v>0</v>
      </c>
      <c r="L277" s="143"/>
      <c r="M277" s="148"/>
      <c r="N277" s="149"/>
      <c r="O277" s="149"/>
      <c r="P277" s="150">
        <f>SUM(P278:P304)</f>
        <v>0</v>
      </c>
      <c r="Q277" s="149"/>
      <c r="R277" s="150">
        <f>SUM(R278:R304)</f>
        <v>2.7867116200000002</v>
      </c>
      <c r="S277" s="149"/>
      <c r="T277" s="151">
        <f>SUM(T278:T304)</f>
        <v>0</v>
      </c>
      <c r="AR277" s="144" t="s">
        <v>82</v>
      </c>
      <c r="AT277" s="152" t="s">
        <v>74</v>
      </c>
      <c r="AU277" s="152" t="s">
        <v>82</v>
      </c>
      <c r="AY277" s="144" t="s">
        <v>173</v>
      </c>
      <c r="BK277" s="153">
        <f>SUM(BK278:BK304)</f>
        <v>0</v>
      </c>
    </row>
    <row r="278" spans="1:65" s="2" customFormat="1" ht="24.2" customHeight="1">
      <c r="A278" s="33"/>
      <c r="B278" s="156"/>
      <c r="C278" s="157" t="s">
        <v>302</v>
      </c>
      <c r="D278" s="157" t="s">
        <v>176</v>
      </c>
      <c r="E278" s="158" t="s">
        <v>796</v>
      </c>
      <c r="F278" s="159" t="s">
        <v>797</v>
      </c>
      <c r="G278" s="160" t="s">
        <v>179</v>
      </c>
      <c r="H278" s="161">
        <v>2</v>
      </c>
      <c r="I278" s="162"/>
      <c r="J278" s="163">
        <f>ROUND(I278*H278,2)</f>
        <v>0</v>
      </c>
      <c r="K278" s="164"/>
      <c r="L278" s="34"/>
      <c r="M278" s="165" t="s">
        <v>1</v>
      </c>
      <c r="N278" s="166" t="s">
        <v>41</v>
      </c>
      <c r="O278" s="62"/>
      <c r="P278" s="167">
        <f>O278*H278</f>
        <v>0</v>
      </c>
      <c r="Q278" s="167">
        <v>2.4209999999999999E-2</v>
      </c>
      <c r="R278" s="167">
        <f>Q278*H278</f>
        <v>4.8419999999999998E-2</v>
      </c>
      <c r="S278" s="167">
        <v>0</v>
      </c>
      <c r="T278" s="16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180</v>
      </c>
      <c r="AT278" s="169" t="s">
        <v>176</v>
      </c>
      <c r="AU278" s="169" t="s">
        <v>88</v>
      </c>
      <c r="AY278" s="18" t="s">
        <v>173</v>
      </c>
      <c r="BE278" s="170">
        <f>IF(N278="základná",J278,0)</f>
        <v>0</v>
      </c>
      <c r="BF278" s="170">
        <f>IF(N278="znížená",J278,0)</f>
        <v>0</v>
      </c>
      <c r="BG278" s="170">
        <f>IF(N278="zákl. prenesená",J278,0)</f>
        <v>0</v>
      </c>
      <c r="BH278" s="170">
        <f>IF(N278="zníž. prenesená",J278,0)</f>
        <v>0</v>
      </c>
      <c r="BI278" s="170">
        <f>IF(N278="nulová",J278,0)</f>
        <v>0</v>
      </c>
      <c r="BJ278" s="18" t="s">
        <v>88</v>
      </c>
      <c r="BK278" s="170">
        <f>ROUND(I278*H278,2)</f>
        <v>0</v>
      </c>
      <c r="BL278" s="18" t="s">
        <v>180</v>
      </c>
      <c r="BM278" s="169" t="s">
        <v>798</v>
      </c>
    </row>
    <row r="279" spans="1:65" s="13" customFormat="1" ht="11.25">
      <c r="B279" s="171"/>
      <c r="D279" s="172" t="s">
        <v>182</v>
      </c>
      <c r="E279" s="173" t="s">
        <v>1</v>
      </c>
      <c r="F279" s="174" t="s">
        <v>183</v>
      </c>
      <c r="H279" s="173" t="s">
        <v>1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3" t="s">
        <v>182</v>
      </c>
      <c r="AU279" s="173" t="s">
        <v>88</v>
      </c>
      <c r="AV279" s="13" t="s">
        <v>82</v>
      </c>
      <c r="AW279" s="13" t="s">
        <v>31</v>
      </c>
      <c r="AX279" s="13" t="s">
        <v>75</v>
      </c>
      <c r="AY279" s="173" t="s">
        <v>173</v>
      </c>
    </row>
    <row r="280" spans="1:65" s="14" customFormat="1" ht="11.25">
      <c r="B280" s="179"/>
      <c r="D280" s="172" t="s">
        <v>182</v>
      </c>
      <c r="E280" s="180" t="s">
        <v>1</v>
      </c>
      <c r="F280" s="181" t="s">
        <v>799</v>
      </c>
      <c r="H280" s="182">
        <v>2</v>
      </c>
      <c r="I280" s="183"/>
      <c r="L280" s="179"/>
      <c r="M280" s="184"/>
      <c r="N280" s="185"/>
      <c r="O280" s="185"/>
      <c r="P280" s="185"/>
      <c r="Q280" s="185"/>
      <c r="R280" s="185"/>
      <c r="S280" s="185"/>
      <c r="T280" s="186"/>
      <c r="AT280" s="180" t="s">
        <v>182</v>
      </c>
      <c r="AU280" s="180" t="s">
        <v>88</v>
      </c>
      <c r="AV280" s="14" t="s">
        <v>88</v>
      </c>
      <c r="AW280" s="14" t="s">
        <v>31</v>
      </c>
      <c r="AX280" s="14" t="s">
        <v>75</v>
      </c>
      <c r="AY280" s="180" t="s">
        <v>173</v>
      </c>
    </row>
    <row r="281" spans="1:65" s="15" customFormat="1" ht="11.25">
      <c r="B281" s="187"/>
      <c r="D281" s="172" t="s">
        <v>182</v>
      </c>
      <c r="E281" s="188" t="s">
        <v>1</v>
      </c>
      <c r="F281" s="189" t="s">
        <v>185</v>
      </c>
      <c r="H281" s="190">
        <v>2</v>
      </c>
      <c r="I281" s="191"/>
      <c r="L281" s="187"/>
      <c r="M281" s="192"/>
      <c r="N281" s="193"/>
      <c r="O281" s="193"/>
      <c r="P281" s="193"/>
      <c r="Q281" s="193"/>
      <c r="R281" s="193"/>
      <c r="S281" s="193"/>
      <c r="T281" s="194"/>
      <c r="AT281" s="188" t="s">
        <v>182</v>
      </c>
      <c r="AU281" s="188" t="s">
        <v>88</v>
      </c>
      <c r="AV281" s="15" t="s">
        <v>180</v>
      </c>
      <c r="AW281" s="15" t="s">
        <v>31</v>
      </c>
      <c r="AX281" s="15" t="s">
        <v>82</v>
      </c>
      <c r="AY281" s="188" t="s">
        <v>173</v>
      </c>
    </row>
    <row r="282" spans="1:65" s="2" customFormat="1" ht="33" customHeight="1">
      <c r="A282" s="33"/>
      <c r="B282" s="156"/>
      <c r="C282" s="157" t="s">
        <v>306</v>
      </c>
      <c r="D282" s="157" t="s">
        <v>176</v>
      </c>
      <c r="E282" s="158" t="s">
        <v>177</v>
      </c>
      <c r="F282" s="159" t="s">
        <v>178</v>
      </c>
      <c r="G282" s="160" t="s">
        <v>179</v>
      </c>
      <c r="H282" s="161">
        <v>6</v>
      </c>
      <c r="I282" s="162"/>
      <c r="J282" s="163">
        <f>ROUND(I282*H282,2)</f>
        <v>0</v>
      </c>
      <c r="K282" s="164"/>
      <c r="L282" s="34"/>
      <c r="M282" s="165" t="s">
        <v>1</v>
      </c>
      <c r="N282" s="166" t="s">
        <v>41</v>
      </c>
      <c r="O282" s="62"/>
      <c r="P282" s="167">
        <f>O282*H282</f>
        <v>0</v>
      </c>
      <c r="Q282" s="167">
        <v>2.4209999999999999E-2</v>
      </c>
      <c r="R282" s="167">
        <f>Q282*H282</f>
        <v>0.14526</v>
      </c>
      <c r="S282" s="167">
        <v>0</v>
      </c>
      <c r="T282" s="168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180</v>
      </c>
      <c r="AT282" s="169" t="s">
        <v>176</v>
      </c>
      <c r="AU282" s="169" t="s">
        <v>88</v>
      </c>
      <c r="AY282" s="18" t="s">
        <v>173</v>
      </c>
      <c r="BE282" s="170">
        <f>IF(N282="základná",J282,0)</f>
        <v>0</v>
      </c>
      <c r="BF282" s="170">
        <f>IF(N282="znížená",J282,0)</f>
        <v>0</v>
      </c>
      <c r="BG282" s="170">
        <f>IF(N282="zákl. prenesená",J282,0)</f>
        <v>0</v>
      </c>
      <c r="BH282" s="170">
        <f>IF(N282="zníž. prenesená",J282,0)</f>
        <v>0</v>
      </c>
      <c r="BI282" s="170">
        <f>IF(N282="nulová",J282,0)</f>
        <v>0</v>
      </c>
      <c r="BJ282" s="18" t="s">
        <v>88</v>
      </c>
      <c r="BK282" s="170">
        <f>ROUND(I282*H282,2)</f>
        <v>0</v>
      </c>
      <c r="BL282" s="18" t="s">
        <v>180</v>
      </c>
      <c r="BM282" s="169" t="s">
        <v>800</v>
      </c>
    </row>
    <row r="283" spans="1:65" s="13" customFormat="1" ht="11.25">
      <c r="B283" s="171"/>
      <c r="D283" s="172" t="s">
        <v>182</v>
      </c>
      <c r="E283" s="173" t="s">
        <v>1</v>
      </c>
      <c r="F283" s="174" t="s">
        <v>183</v>
      </c>
      <c r="H283" s="173" t="s">
        <v>1</v>
      </c>
      <c r="I283" s="175"/>
      <c r="L283" s="171"/>
      <c r="M283" s="176"/>
      <c r="N283" s="177"/>
      <c r="O283" s="177"/>
      <c r="P283" s="177"/>
      <c r="Q283" s="177"/>
      <c r="R283" s="177"/>
      <c r="S283" s="177"/>
      <c r="T283" s="178"/>
      <c r="AT283" s="173" t="s">
        <v>182</v>
      </c>
      <c r="AU283" s="173" t="s">
        <v>88</v>
      </c>
      <c r="AV283" s="13" t="s">
        <v>82</v>
      </c>
      <c r="AW283" s="13" t="s">
        <v>31</v>
      </c>
      <c r="AX283" s="13" t="s">
        <v>75</v>
      </c>
      <c r="AY283" s="173" t="s">
        <v>173</v>
      </c>
    </row>
    <row r="284" spans="1:65" s="14" customFormat="1" ht="11.25">
      <c r="B284" s="179"/>
      <c r="D284" s="172" t="s">
        <v>182</v>
      </c>
      <c r="E284" s="180" t="s">
        <v>1</v>
      </c>
      <c r="F284" s="181" t="s">
        <v>801</v>
      </c>
      <c r="H284" s="182">
        <v>6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182</v>
      </c>
      <c r="AU284" s="180" t="s">
        <v>88</v>
      </c>
      <c r="AV284" s="14" t="s">
        <v>88</v>
      </c>
      <c r="AW284" s="14" t="s">
        <v>31</v>
      </c>
      <c r="AX284" s="14" t="s">
        <v>75</v>
      </c>
      <c r="AY284" s="180" t="s">
        <v>173</v>
      </c>
    </row>
    <row r="285" spans="1:65" s="15" customFormat="1" ht="11.25">
      <c r="B285" s="187"/>
      <c r="D285" s="172" t="s">
        <v>182</v>
      </c>
      <c r="E285" s="188" t="s">
        <v>1</v>
      </c>
      <c r="F285" s="189" t="s">
        <v>185</v>
      </c>
      <c r="H285" s="190">
        <v>6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182</v>
      </c>
      <c r="AU285" s="188" t="s">
        <v>88</v>
      </c>
      <c r="AV285" s="15" t="s">
        <v>180</v>
      </c>
      <c r="AW285" s="15" t="s">
        <v>31</v>
      </c>
      <c r="AX285" s="15" t="s">
        <v>82</v>
      </c>
      <c r="AY285" s="188" t="s">
        <v>173</v>
      </c>
    </row>
    <row r="286" spans="1:65" s="2" customFormat="1" ht="24.2" customHeight="1">
      <c r="A286" s="33"/>
      <c r="B286" s="156"/>
      <c r="C286" s="195" t="s">
        <v>311</v>
      </c>
      <c r="D286" s="195" t="s">
        <v>186</v>
      </c>
      <c r="E286" s="196" t="s">
        <v>187</v>
      </c>
      <c r="F286" s="197" t="s">
        <v>188</v>
      </c>
      <c r="G286" s="198" t="s">
        <v>179</v>
      </c>
      <c r="H286" s="199">
        <v>8</v>
      </c>
      <c r="I286" s="200"/>
      <c r="J286" s="201">
        <f>ROUND(I286*H286,2)</f>
        <v>0</v>
      </c>
      <c r="K286" s="202"/>
      <c r="L286" s="203"/>
      <c r="M286" s="204" t="s">
        <v>1</v>
      </c>
      <c r="N286" s="205" t="s">
        <v>41</v>
      </c>
      <c r="O286" s="62"/>
      <c r="P286" s="167">
        <f>O286*H286</f>
        <v>0</v>
      </c>
      <c r="Q286" s="167">
        <v>2.7E-2</v>
      </c>
      <c r="R286" s="167">
        <f>Q286*H286</f>
        <v>0.216</v>
      </c>
      <c r="S286" s="167">
        <v>0</v>
      </c>
      <c r="T286" s="16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189</v>
      </c>
      <c r="AT286" s="169" t="s">
        <v>186</v>
      </c>
      <c r="AU286" s="169" t="s">
        <v>88</v>
      </c>
      <c r="AY286" s="18" t="s">
        <v>173</v>
      </c>
      <c r="BE286" s="170">
        <f>IF(N286="základná",J286,0)</f>
        <v>0</v>
      </c>
      <c r="BF286" s="170">
        <f>IF(N286="znížená",J286,0)</f>
        <v>0</v>
      </c>
      <c r="BG286" s="170">
        <f>IF(N286="zákl. prenesená",J286,0)</f>
        <v>0</v>
      </c>
      <c r="BH286" s="170">
        <f>IF(N286="zníž. prenesená",J286,0)</f>
        <v>0</v>
      </c>
      <c r="BI286" s="170">
        <f>IF(N286="nulová",J286,0)</f>
        <v>0</v>
      </c>
      <c r="BJ286" s="18" t="s">
        <v>88</v>
      </c>
      <c r="BK286" s="170">
        <f>ROUND(I286*H286,2)</f>
        <v>0</v>
      </c>
      <c r="BL286" s="18" t="s">
        <v>180</v>
      </c>
      <c r="BM286" s="169" t="s">
        <v>802</v>
      </c>
    </row>
    <row r="287" spans="1:65" s="14" customFormat="1" ht="22.5">
      <c r="B287" s="179"/>
      <c r="D287" s="172" t="s">
        <v>182</v>
      </c>
      <c r="F287" s="181" t="s">
        <v>803</v>
      </c>
      <c r="H287" s="182">
        <v>8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182</v>
      </c>
      <c r="AU287" s="180" t="s">
        <v>88</v>
      </c>
      <c r="AV287" s="14" t="s">
        <v>88</v>
      </c>
      <c r="AW287" s="14" t="s">
        <v>3</v>
      </c>
      <c r="AX287" s="14" t="s">
        <v>82</v>
      </c>
      <c r="AY287" s="180" t="s">
        <v>173</v>
      </c>
    </row>
    <row r="288" spans="1:65" s="2" customFormat="1" ht="24.2" customHeight="1">
      <c r="A288" s="33"/>
      <c r="B288" s="156"/>
      <c r="C288" s="195" t="s">
        <v>327</v>
      </c>
      <c r="D288" s="195" t="s">
        <v>186</v>
      </c>
      <c r="E288" s="196" t="s">
        <v>804</v>
      </c>
      <c r="F288" s="197" t="s">
        <v>805</v>
      </c>
      <c r="G288" s="198" t="s">
        <v>179</v>
      </c>
      <c r="H288" s="199">
        <v>2</v>
      </c>
      <c r="I288" s="200"/>
      <c r="J288" s="201">
        <f>ROUND(I288*H288,2)</f>
        <v>0</v>
      </c>
      <c r="K288" s="202"/>
      <c r="L288" s="203"/>
      <c r="M288" s="204" t="s">
        <v>1</v>
      </c>
      <c r="N288" s="205" t="s">
        <v>41</v>
      </c>
      <c r="O288" s="62"/>
      <c r="P288" s="167">
        <f>O288*H288</f>
        <v>0</v>
      </c>
      <c r="Q288" s="167">
        <v>2.2499999999999999E-2</v>
      </c>
      <c r="R288" s="167">
        <f>Q288*H288</f>
        <v>4.4999999999999998E-2</v>
      </c>
      <c r="S288" s="167">
        <v>0</v>
      </c>
      <c r="T288" s="16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189</v>
      </c>
      <c r="AT288" s="169" t="s">
        <v>186</v>
      </c>
      <c r="AU288" s="169" t="s">
        <v>88</v>
      </c>
      <c r="AY288" s="18" t="s">
        <v>173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8" t="s">
        <v>88</v>
      </c>
      <c r="BK288" s="170">
        <f>ROUND(I288*H288,2)</f>
        <v>0</v>
      </c>
      <c r="BL288" s="18" t="s">
        <v>180</v>
      </c>
      <c r="BM288" s="169" t="s">
        <v>806</v>
      </c>
    </row>
    <row r="289" spans="1:65" s="2" customFormat="1" ht="24.2" customHeight="1">
      <c r="A289" s="33"/>
      <c r="B289" s="156"/>
      <c r="C289" s="195" t="s">
        <v>332</v>
      </c>
      <c r="D289" s="195" t="s">
        <v>186</v>
      </c>
      <c r="E289" s="196" t="s">
        <v>807</v>
      </c>
      <c r="F289" s="197" t="s">
        <v>808</v>
      </c>
      <c r="G289" s="198" t="s">
        <v>179</v>
      </c>
      <c r="H289" s="199">
        <v>1</v>
      </c>
      <c r="I289" s="200"/>
      <c r="J289" s="201">
        <f>ROUND(I289*H289,2)</f>
        <v>0</v>
      </c>
      <c r="K289" s="202"/>
      <c r="L289" s="203"/>
      <c r="M289" s="204" t="s">
        <v>1</v>
      </c>
      <c r="N289" s="205" t="s">
        <v>41</v>
      </c>
      <c r="O289" s="62"/>
      <c r="P289" s="167">
        <f>O289*H289</f>
        <v>0</v>
      </c>
      <c r="Q289" s="167">
        <v>4.0500000000000001E-2</v>
      </c>
      <c r="R289" s="167">
        <f>Q289*H289</f>
        <v>4.0500000000000001E-2</v>
      </c>
      <c r="S289" s="167">
        <v>0</v>
      </c>
      <c r="T289" s="16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9" t="s">
        <v>189</v>
      </c>
      <c r="AT289" s="169" t="s">
        <v>186</v>
      </c>
      <c r="AU289" s="169" t="s">
        <v>88</v>
      </c>
      <c r="AY289" s="18" t="s">
        <v>173</v>
      </c>
      <c r="BE289" s="170">
        <f>IF(N289="základná",J289,0)</f>
        <v>0</v>
      </c>
      <c r="BF289" s="170">
        <f>IF(N289="znížená",J289,0)</f>
        <v>0</v>
      </c>
      <c r="BG289" s="170">
        <f>IF(N289="zákl. prenesená",J289,0)</f>
        <v>0</v>
      </c>
      <c r="BH289" s="170">
        <f>IF(N289="zníž. prenesená",J289,0)</f>
        <v>0</v>
      </c>
      <c r="BI289" s="170">
        <f>IF(N289="nulová",J289,0)</f>
        <v>0</v>
      </c>
      <c r="BJ289" s="18" t="s">
        <v>88</v>
      </c>
      <c r="BK289" s="170">
        <f>ROUND(I289*H289,2)</f>
        <v>0</v>
      </c>
      <c r="BL289" s="18" t="s">
        <v>180</v>
      </c>
      <c r="BM289" s="169" t="s">
        <v>809</v>
      </c>
    </row>
    <row r="290" spans="1:65" s="2" customFormat="1" ht="24.2" customHeight="1">
      <c r="A290" s="33"/>
      <c r="B290" s="156"/>
      <c r="C290" s="157" t="s">
        <v>336</v>
      </c>
      <c r="D290" s="157" t="s">
        <v>176</v>
      </c>
      <c r="E290" s="158" t="s">
        <v>810</v>
      </c>
      <c r="F290" s="159" t="s">
        <v>811</v>
      </c>
      <c r="G290" s="160" t="s">
        <v>196</v>
      </c>
      <c r="H290" s="161">
        <v>22.61</v>
      </c>
      <c r="I290" s="162"/>
      <c r="J290" s="163">
        <f>ROUND(I290*H290,2)</f>
        <v>0</v>
      </c>
      <c r="K290" s="164"/>
      <c r="L290" s="34"/>
      <c r="M290" s="165" t="s">
        <v>1</v>
      </c>
      <c r="N290" s="166" t="s">
        <v>41</v>
      </c>
      <c r="O290" s="62"/>
      <c r="P290" s="167">
        <f>O290*H290</f>
        <v>0</v>
      </c>
      <c r="Q290" s="167">
        <v>9.7869999999999999E-2</v>
      </c>
      <c r="R290" s="167">
        <f>Q290*H290</f>
        <v>2.2128407000000001</v>
      </c>
      <c r="S290" s="167">
        <v>0</v>
      </c>
      <c r="T290" s="16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180</v>
      </c>
      <c r="AT290" s="169" t="s">
        <v>176</v>
      </c>
      <c r="AU290" s="169" t="s">
        <v>88</v>
      </c>
      <c r="AY290" s="18" t="s">
        <v>173</v>
      </c>
      <c r="BE290" s="170">
        <f>IF(N290="základná",J290,0)</f>
        <v>0</v>
      </c>
      <c r="BF290" s="170">
        <f>IF(N290="znížená",J290,0)</f>
        <v>0</v>
      </c>
      <c r="BG290" s="170">
        <f>IF(N290="zákl. prenesená",J290,0)</f>
        <v>0</v>
      </c>
      <c r="BH290" s="170">
        <f>IF(N290="zníž. prenesená",J290,0)</f>
        <v>0</v>
      </c>
      <c r="BI290" s="170">
        <f>IF(N290="nulová",J290,0)</f>
        <v>0</v>
      </c>
      <c r="BJ290" s="18" t="s">
        <v>88</v>
      </c>
      <c r="BK290" s="170">
        <f>ROUND(I290*H290,2)</f>
        <v>0</v>
      </c>
      <c r="BL290" s="18" t="s">
        <v>180</v>
      </c>
      <c r="BM290" s="169" t="s">
        <v>812</v>
      </c>
    </row>
    <row r="291" spans="1:65" s="13" customFormat="1" ht="11.25">
      <c r="B291" s="171"/>
      <c r="D291" s="172" t="s">
        <v>182</v>
      </c>
      <c r="E291" s="173" t="s">
        <v>1</v>
      </c>
      <c r="F291" s="174" t="s">
        <v>813</v>
      </c>
      <c r="H291" s="173" t="s">
        <v>1</v>
      </c>
      <c r="I291" s="175"/>
      <c r="L291" s="171"/>
      <c r="M291" s="176"/>
      <c r="N291" s="177"/>
      <c r="O291" s="177"/>
      <c r="P291" s="177"/>
      <c r="Q291" s="177"/>
      <c r="R291" s="177"/>
      <c r="S291" s="177"/>
      <c r="T291" s="178"/>
      <c r="AT291" s="173" t="s">
        <v>182</v>
      </c>
      <c r="AU291" s="173" t="s">
        <v>88</v>
      </c>
      <c r="AV291" s="13" t="s">
        <v>82</v>
      </c>
      <c r="AW291" s="13" t="s">
        <v>31</v>
      </c>
      <c r="AX291" s="13" t="s">
        <v>75</v>
      </c>
      <c r="AY291" s="173" t="s">
        <v>173</v>
      </c>
    </row>
    <row r="292" spans="1:65" s="13" customFormat="1" ht="11.25">
      <c r="B292" s="171"/>
      <c r="D292" s="172" t="s">
        <v>182</v>
      </c>
      <c r="E292" s="173" t="s">
        <v>1</v>
      </c>
      <c r="F292" s="174" t="s">
        <v>814</v>
      </c>
      <c r="H292" s="173" t="s">
        <v>1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3" t="s">
        <v>182</v>
      </c>
      <c r="AU292" s="173" t="s">
        <v>88</v>
      </c>
      <c r="AV292" s="13" t="s">
        <v>82</v>
      </c>
      <c r="AW292" s="13" t="s">
        <v>31</v>
      </c>
      <c r="AX292" s="13" t="s">
        <v>75</v>
      </c>
      <c r="AY292" s="173" t="s">
        <v>173</v>
      </c>
    </row>
    <row r="293" spans="1:65" s="14" customFormat="1" ht="11.25">
      <c r="B293" s="179"/>
      <c r="D293" s="172" t="s">
        <v>182</v>
      </c>
      <c r="E293" s="180" t="s">
        <v>1</v>
      </c>
      <c r="F293" s="181" t="s">
        <v>815</v>
      </c>
      <c r="H293" s="182">
        <v>18.45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182</v>
      </c>
      <c r="AU293" s="180" t="s">
        <v>88</v>
      </c>
      <c r="AV293" s="14" t="s">
        <v>88</v>
      </c>
      <c r="AW293" s="14" t="s">
        <v>31</v>
      </c>
      <c r="AX293" s="14" t="s">
        <v>75</v>
      </c>
      <c r="AY293" s="180" t="s">
        <v>173</v>
      </c>
    </row>
    <row r="294" spans="1:65" s="16" customFormat="1" ht="11.25">
      <c r="B294" s="206"/>
      <c r="D294" s="172" t="s">
        <v>182</v>
      </c>
      <c r="E294" s="207" t="s">
        <v>1</v>
      </c>
      <c r="F294" s="208" t="s">
        <v>298</v>
      </c>
      <c r="H294" s="209">
        <v>18.45</v>
      </c>
      <c r="I294" s="210"/>
      <c r="L294" s="206"/>
      <c r="M294" s="211"/>
      <c r="N294" s="212"/>
      <c r="O294" s="212"/>
      <c r="P294" s="212"/>
      <c r="Q294" s="212"/>
      <c r="R294" s="212"/>
      <c r="S294" s="212"/>
      <c r="T294" s="213"/>
      <c r="AT294" s="207" t="s">
        <v>182</v>
      </c>
      <c r="AU294" s="207" t="s">
        <v>88</v>
      </c>
      <c r="AV294" s="16" t="s">
        <v>174</v>
      </c>
      <c r="AW294" s="16" t="s">
        <v>31</v>
      </c>
      <c r="AX294" s="16" t="s">
        <v>75</v>
      </c>
      <c r="AY294" s="207" t="s">
        <v>173</v>
      </c>
    </row>
    <row r="295" spans="1:65" s="13" customFormat="1" ht="11.25">
      <c r="B295" s="171"/>
      <c r="D295" s="172" t="s">
        <v>182</v>
      </c>
      <c r="E295" s="173" t="s">
        <v>1</v>
      </c>
      <c r="F295" s="174" t="s">
        <v>816</v>
      </c>
      <c r="H295" s="173" t="s">
        <v>1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3" t="s">
        <v>182</v>
      </c>
      <c r="AU295" s="173" t="s">
        <v>88</v>
      </c>
      <c r="AV295" s="13" t="s">
        <v>82</v>
      </c>
      <c r="AW295" s="13" t="s">
        <v>31</v>
      </c>
      <c r="AX295" s="13" t="s">
        <v>75</v>
      </c>
      <c r="AY295" s="173" t="s">
        <v>173</v>
      </c>
    </row>
    <row r="296" spans="1:65" s="13" customFormat="1" ht="11.25">
      <c r="B296" s="171"/>
      <c r="D296" s="172" t="s">
        <v>182</v>
      </c>
      <c r="E296" s="173" t="s">
        <v>1</v>
      </c>
      <c r="F296" s="174" t="s">
        <v>814</v>
      </c>
      <c r="H296" s="173" t="s">
        <v>1</v>
      </c>
      <c r="I296" s="175"/>
      <c r="L296" s="171"/>
      <c r="M296" s="176"/>
      <c r="N296" s="177"/>
      <c r="O296" s="177"/>
      <c r="P296" s="177"/>
      <c r="Q296" s="177"/>
      <c r="R296" s="177"/>
      <c r="S296" s="177"/>
      <c r="T296" s="178"/>
      <c r="AT296" s="173" t="s">
        <v>182</v>
      </c>
      <c r="AU296" s="173" t="s">
        <v>88</v>
      </c>
      <c r="AV296" s="13" t="s">
        <v>82</v>
      </c>
      <c r="AW296" s="13" t="s">
        <v>31</v>
      </c>
      <c r="AX296" s="13" t="s">
        <v>75</v>
      </c>
      <c r="AY296" s="173" t="s">
        <v>173</v>
      </c>
    </row>
    <row r="297" spans="1:65" s="14" customFormat="1" ht="11.25">
      <c r="B297" s="179"/>
      <c r="D297" s="172" t="s">
        <v>182</v>
      </c>
      <c r="E297" s="180" t="s">
        <v>1</v>
      </c>
      <c r="F297" s="181" t="s">
        <v>817</v>
      </c>
      <c r="H297" s="182">
        <v>4.16</v>
      </c>
      <c r="I297" s="18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0" t="s">
        <v>182</v>
      </c>
      <c r="AU297" s="180" t="s">
        <v>88</v>
      </c>
      <c r="AV297" s="14" t="s">
        <v>88</v>
      </c>
      <c r="AW297" s="14" t="s">
        <v>31</v>
      </c>
      <c r="AX297" s="14" t="s">
        <v>75</v>
      </c>
      <c r="AY297" s="180" t="s">
        <v>173</v>
      </c>
    </row>
    <row r="298" spans="1:65" s="16" customFormat="1" ht="11.25">
      <c r="B298" s="206"/>
      <c r="D298" s="172" t="s">
        <v>182</v>
      </c>
      <c r="E298" s="207" t="s">
        <v>1</v>
      </c>
      <c r="F298" s="208" t="s">
        <v>298</v>
      </c>
      <c r="H298" s="209">
        <v>4.16</v>
      </c>
      <c r="I298" s="210"/>
      <c r="L298" s="206"/>
      <c r="M298" s="211"/>
      <c r="N298" s="212"/>
      <c r="O298" s="212"/>
      <c r="P298" s="212"/>
      <c r="Q298" s="212"/>
      <c r="R298" s="212"/>
      <c r="S298" s="212"/>
      <c r="T298" s="213"/>
      <c r="AT298" s="207" t="s">
        <v>182</v>
      </c>
      <c r="AU298" s="207" t="s">
        <v>88</v>
      </c>
      <c r="AV298" s="16" t="s">
        <v>174</v>
      </c>
      <c r="AW298" s="16" t="s">
        <v>31</v>
      </c>
      <c r="AX298" s="16" t="s">
        <v>75</v>
      </c>
      <c r="AY298" s="207" t="s">
        <v>173</v>
      </c>
    </row>
    <row r="299" spans="1:65" s="15" customFormat="1" ht="11.25">
      <c r="B299" s="187"/>
      <c r="D299" s="172" t="s">
        <v>182</v>
      </c>
      <c r="E299" s="188" t="s">
        <v>1</v>
      </c>
      <c r="F299" s="189" t="s">
        <v>185</v>
      </c>
      <c r="H299" s="190">
        <v>22.61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8" t="s">
        <v>182</v>
      </c>
      <c r="AU299" s="188" t="s">
        <v>88</v>
      </c>
      <c r="AV299" s="15" t="s">
        <v>180</v>
      </c>
      <c r="AW299" s="15" t="s">
        <v>31</v>
      </c>
      <c r="AX299" s="15" t="s">
        <v>82</v>
      </c>
      <c r="AY299" s="188" t="s">
        <v>173</v>
      </c>
    </row>
    <row r="300" spans="1:65" s="2" customFormat="1" ht="24.2" customHeight="1">
      <c r="A300" s="33"/>
      <c r="B300" s="156"/>
      <c r="C300" s="157" t="s">
        <v>343</v>
      </c>
      <c r="D300" s="157" t="s">
        <v>176</v>
      </c>
      <c r="E300" s="158" t="s">
        <v>818</v>
      </c>
      <c r="F300" s="159" t="s">
        <v>819</v>
      </c>
      <c r="G300" s="160" t="s">
        <v>196</v>
      </c>
      <c r="H300" s="161">
        <v>0.308</v>
      </c>
      <c r="I300" s="162"/>
      <c r="J300" s="163">
        <f>ROUND(I300*H300,2)</f>
        <v>0</v>
      </c>
      <c r="K300" s="164"/>
      <c r="L300" s="34"/>
      <c r="M300" s="165" t="s">
        <v>1</v>
      </c>
      <c r="N300" s="166" t="s">
        <v>41</v>
      </c>
      <c r="O300" s="62"/>
      <c r="P300" s="167">
        <f>O300*H300</f>
        <v>0</v>
      </c>
      <c r="Q300" s="167">
        <v>0.25548999999999999</v>
      </c>
      <c r="R300" s="167">
        <f>Q300*H300</f>
        <v>7.8690919999999998E-2</v>
      </c>
      <c r="S300" s="167">
        <v>0</v>
      </c>
      <c r="T300" s="16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9" t="s">
        <v>180</v>
      </c>
      <c r="AT300" s="169" t="s">
        <v>176</v>
      </c>
      <c r="AU300" s="169" t="s">
        <v>88</v>
      </c>
      <c r="AY300" s="18" t="s">
        <v>173</v>
      </c>
      <c r="BE300" s="170">
        <f>IF(N300="základná",J300,0)</f>
        <v>0</v>
      </c>
      <c r="BF300" s="170">
        <f>IF(N300="znížená",J300,0)</f>
        <v>0</v>
      </c>
      <c r="BG300" s="170">
        <f>IF(N300="zákl. prenesená",J300,0)</f>
        <v>0</v>
      </c>
      <c r="BH300" s="170">
        <f>IF(N300="zníž. prenesená",J300,0)</f>
        <v>0</v>
      </c>
      <c r="BI300" s="170">
        <f>IF(N300="nulová",J300,0)</f>
        <v>0</v>
      </c>
      <c r="BJ300" s="18" t="s">
        <v>88</v>
      </c>
      <c r="BK300" s="170">
        <f>ROUND(I300*H300,2)</f>
        <v>0</v>
      </c>
      <c r="BL300" s="18" t="s">
        <v>180</v>
      </c>
      <c r="BM300" s="169" t="s">
        <v>820</v>
      </c>
    </row>
    <row r="301" spans="1:65" s="13" customFormat="1" ht="11.25">
      <c r="B301" s="171"/>
      <c r="D301" s="172" t="s">
        <v>182</v>
      </c>
      <c r="E301" s="173" t="s">
        <v>1</v>
      </c>
      <c r="F301" s="174" t="s">
        <v>821</v>
      </c>
      <c r="H301" s="173" t="s">
        <v>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3" t="s">
        <v>182</v>
      </c>
      <c r="AU301" s="173" t="s">
        <v>88</v>
      </c>
      <c r="AV301" s="13" t="s">
        <v>82</v>
      </c>
      <c r="AW301" s="13" t="s">
        <v>31</v>
      </c>
      <c r="AX301" s="13" t="s">
        <v>75</v>
      </c>
      <c r="AY301" s="173" t="s">
        <v>173</v>
      </c>
    </row>
    <row r="302" spans="1:65" s="13" customFormat="1" ht="11.25">
      <c r="B302" s="171"/>
      <c r="D302" s="172" t="s">
        <v>182</v>
      </c>
      <c r="E302" s="173" t="s">
        <v>1</v>
      </c>
      <c r="F302" s="174" t="s">
        <v>814</v>
      </c>
      <c r="H302" s="173" t="s">
        <v>1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3" t="s">
        <v>182</v>
      </c>
      <c r="AU302" s="173" t="s">
        <v>88</v>
      </c>
      <c r="AV302" s="13" t="s">
        <v>82</v>
      </c>
      <c r="AW302" s="13" t="s">
        <v>31</v>
      </c>
      <c r="AX302" s="13" t="s">
        <v>75</v>
      </c>
      <c r="AY302" s="173" t="s">
        <v>173</v>
      </c>
    </row>
    <row r="303" spans="1:65" s="14" customFormat="1" ht="11.25">
      <c r="B303" s="179"/>
      <c r="D303" s="172" t="s">
        <v>182</v>
      </c>
      <c r="E303" s="180" t="s">
        <v>1</v>
      </c>
      <c r="F303" s="181" t="s">
        <v>822</v>
      </c>
      <c r="H303" s="182">
        <v>0.308</v>
      </c>
      <c r="I303" s="183"/>
      <c r="L303" s="179"/>
      <c r="M303" s="184"/>
      <c r="N303" s="185"/>
      <c r="O303" s="185"/>
      <c r="P303" s="185"/>
      <c r="Q303" s="185"/>
      <c r="R303" s="185"/>
      <c r="S303" s="185"/>
      <c r="T303" s="186"/>
      <c r="AT303" s="180" t="s">
        <v>182</v>
      </c>
      <c r="AU303" s="180" t="s">
        <v>88</v>
      </c>
      <c r="AV303" s="14" t="s">
        <v>88</v>
      </c>
      <c r="AW303" s="14" t="s">
        <v>31</v>
      </c>
      <c r="AX303" s="14" t="s">
        <v>75</v>
      </c>
      <c r="AY303" s="180" t="s">
        <v>173</v>
      </c>
    </row>
    <row r="304" spans="1:65" s="15" customFormat="1" ht="11.25">
      <c r="B304" s="187"/>
      <c r="D304" s="172" t="s">
        <v>182</v>
      </c>
      <c r="E304" s="188" t="s">
        <v>1</v>
      </c>
      <c r="F304" s="189" t="s">
        <v>185</v>
      </c>
      <c r="H304" s="190">
        <v>0.308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182</v>
      </c>
      <c r="AU304" s="188" t="s">
        <v>88</v>
      </c>
      <c r="AV304" s="15" t="s">
        <v>180</v>
      </c>
      <c r="AW304" s="15" t="s">
        <v>31</v>
      </c>
      <c r="AX304" s="15" t="s">
        <v>82</v>
      </c>
      <c r="AY304" s="188" t="s">
        <v>173</v>
      </c>
    </row>
    <row r="305" spans="1:65" s="12" customFormat="1" ht="22.9" customHeight="1">
      <c r="B305" s="143"/>
      <c r="D305" s="144" t="s">
        <v>74</v>
      </c>
      <c r="E305" s="154" t="s">
        <v>180</v>
      </c>
      <c r="F305" s="154" t="s">
        <v>823</v>
      </c>
      <c r="I305" s="146"/>
      <c r="J305" s="155">
        <f>BK305</f>
        <v>0</v>
      </c>
      <c r="L305" s="143"/>
      <c r="M305" s="148"/>
      <c r="N305" s="149"/>
      <c r="O305" s="149"/>
      <c r="P305" s="150">
        <f>SUM(P306:P331)</f>
        <v>0</v>
      </c>
      <c r="Q305" s="149"/>
      <c r="R305" s="150">
        <f>SUM(R306:R331)</f>
        <v>3.7511979599999998</v>
      </c>
      <c r="S305" s="149"/>
      <c r="T305" s="151">
        <f>SUM(T306:T331)</f>
        <v>0</v>
      </c>
      <c r="AR305" s="144" t="s">
        <v>82</v>
      </c>
      <c r="AT305" s="152" t="s">
        <v>74</v>
      </c>
      <c r="AU305" s="152" t="s">
        <v>82</v>
      </c>
      <c r="AY305" s="144" t="s">
        <v>173</v>
      </c>
      <c r="BK305" s="153">
        <f>SUM(BK306:BK331)</f>
        <v>0</v>
      </c>
    </row>
    <row r="306" spans="1:65" s="2" customFormat="1" ht="21.75" customHeight="1">
      <c r="A306" s="33"/>
      <c r="B306" s="156"/>
      <c r="C306" s="157" t="s">
        <v>350</v>
      </c>
      <c r="D306" s="157" t="s">
        <v>176</v>
      </c>
      <c r="E306" s="158" t="s">
        <v>824</v>
      </c>
      <c r="F306" s="159" t="s">
        <v>825</v>
      </c>
      <c r="G306" s="160" t="s">
        <v>226</v>
      </c>
      <c r="H306" s="161">
        <v>1.6479999999999999</v>
      </c>
      <c r="I306" s="162"/>
      <c r="J306" s="163">
        <f>ROUND(I306*H306,2)</f>
        <v>0</v>
      </c>
      <c r="K306" s="164"/>
      <c r="L306" s="34"/>
      <c r="M306" s="165" t="s">
        <v>1</v>
      </c>
      <c r="N306" s="166" t="s">
        <v>41</v>
      </c>
      <c r="O306" s="62"/>
      <c r="P306" s="167">
        <f>O306*H306</f>
        <v>0</v>
      </c>
      <c r="Q306" s="167">
        <v>2.2405599999999999</v>
      </c>
      <c r="R306" s="167">
        <f>Q306*H306</f>
        <v>3.6924428799999998</v>
      </c>
      <c r="S306" s="167">
        <v>0</v>
      </c>
      <c r="T306" s="16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180</v>
      </c>
      <c r="AT306" s="169" t="s">
        <v>176</v>
      </c>
      <c r="AU306" s="169" t="s">
        <v>88</v>
      </c>
      <c r="AY306" s="18" t="s">
        <v>173</v>
      </c>
      <c r="BE306" s="170">
        <f>IF(N306="základná",J306,0)</f>
        <v>0</v>
      </c>
      <c r="BF306" s="170">
        <f>IF(N306="znížená",J306,0)</f>
        <v>0</v>
      </c>
      <c r="BG306" s="170">
        <f>IF(N306="zákl. prenesená",J306,0)</f>
        <v>0</v>
      </c>
      <c r="BH306" s="170">
        <f>IF(N306="zníž. prenesená",J306,0)</f>
        <v>0</v>
      </c>
      <c r="BI306" s="170">
        <f>IF(N306="nulová",J306,0)</f>
        <v>0</v>
      </c>
      <c r="BJ306" s="18" t="s">
        <v>88</v>
      </c>
      <c r="BK306" s="170">
        <f>ROUND(I306*H306,2)</f>
        <v>0</v>
      </c>
      <c r="BL306" s="18" t="s">
        <v>180</v>
      </c>
      <c r="BM306" s="169" t="s">
        <v>826</v>
      </c>
    </row>
    <row r="307" spans="1:65" s="13" customFormat="1" ht="11.25">
      <c r="B307" s="171"/>
      <c r="D307" s="172" t="s">
        <v>182</v>
      </c>
      <c r="E307" s="173" t="s">
        <v>1</v>
      </c>
      <c r="F307" s="174" t="s">
        <v>827</v>
      </c>
      <c r="H307" s="173" t="s">
        <v>1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3" t="s">
        <v>182</v>
      </c>
      <c r="AU307" s="173" t="s">
        <v>88</v>
      </c>
      <c r="AV307" s="13" t="s">
        <v>82</v>
      </c>
      <c r="AW307" s="13" t="s">
        <v>31</v>
      </c>
      <c r="AX307" s="13" t="s">
        <v>75</v>
      </c>
      <c r="AY307" s="173" t="s">
        <v>173</v>
      </c>
    </row>
    <row r="308" spans="1:65" s="14" customFormat="1" ht="11.25">
      <c r="B308" s="179"/>
      <c r="D308" s="172" t="s">
        <v>182</v>
      </c>
      <c r="E308" s="180" t="s">
        <v>1</v>
      </c>
      <c r="F308" s="181" t="s">
        <v>828</v>
      </c>
      <c r="H308" s="182">
        <v>1.1839999999999999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182</v>
      </c>
      <c r="AU308" s="180" t="s">
        <v>88</v>
      </c>
      <c r="AV308" s="14" t="s">
        <v>88</v>
      </c>
      <c r="AW308" s="14" t="s">
        <v>31</v>
      </c>
      <c r="AX308" s="14" t="s">
        <v>75</v>
      </c>
      <c r="AY308" s="180" t="s">
        <v>173</v>
      </c>
    </row>
    <row r="309" spans="1:65" s="14" customFormat="1" ht="11.25">
      <c r="B309" s="179"/>
      <c r="D309" s="172" t="s">
        <v>182</v>
      </c>
      <c r="E309" s="180" t="s">
        <v>1</v>
      </c>
      <c r="F309" s="181" t="s">
        <v>829</v>
      </c>
      <c r="H309" s="182">
        <v>0.249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0" t="s">
        <v>182</v>
      </c>
      <c r="AU309" s="180" t="s">
        <v>88</v>
      </c>
      <c r="AV309" s="14" t="s">
        <v>88</v>
      </c>
      <c r="AW309" s="14" t="s">
        <v>31</v>
      </c>
      <c r="AX309" s="14" t="s">
        <v>75</v>
      </c>
      <c r="AY309" s="180" t="s">
        <v>173</v>
      </c>
    </row>
    <row r="310" spans="1:65" s="14" customFormat="1" ht="11.25">
      <c r="B310" s="179"/>
      <c r="D310" s="172" t="s">
        <v>182</v>
      </c>
      <c r="E310" s="180" t="s">
        <v>1</v>
      </c>
      <c r="F310" s="181" t="s">
        <v>830</v>
      </c>
      <c r="H310" s="182">
        <v>0.155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182</v>
      </c>
      <c r="AU310" s="180" t="s">
        <v>88</v>
      </c>
      <c r="AV310" s="14" t="s">
        <v>88</v>
      </c>
      <c r="AW310" s="14" t="s">
        <v>31</v>
      </c>
      <c r="AX310" s="14" t="s">
        <v>75</v>
      </c>
      <c r="AY310" s="180" t="s">
        <v>173</v>
      </c>
    </row>
    <row r="311" spans="1:65" s="16" customFormat="1" ht="11.25">
      <c r="B311" s="206"/>
      <c r="D311" s="172" t="s">
        <v>182</v>
      </c>
      <c r="E311" s="207" t="s">
        <v>1</v>
      </c>
      <c r="F311" s="208" t="s">
        <v>298</v>
      </c>
      <c r="H311" s="209">
        <v>1.5880000000000001</v>
      </c>
      <c r="I311" s="210"/>
      <c r="L311" s="206"/>
      <c r="M311" s="211"/>
      <c r="N311" s="212"/>
      <c r="O311" s="212"/>
      <c r="P311" s="212"/>
      <c r="Q311" s="212"/>
      <c r="R311" s="212"/>
      <c r="S311" s="212"/>
      <c r="T311" s="213"/>
      <c r="AT311" s="207" t="s">
        <v>182</v>
      </c>
      <c r="AU311" s="207" t="s">
        <v>88</v>
      </c>
      <c r="AV311" s="16" t="s">
        <v>174</v>
      </c>
      <c r="AW311" s="16" t="s">
        <v>31</v>
      </c>
      <c r="AX311" s="16" t="s">
        <v>75</v>
      </c>
      <c r="AY311" s="207" t="s">
        <v>173</v>
      </c>
    </row>
    <row r="312" spans="1:65" s="13" customFormat="1" ht="11.25">
      <c r="B312" s="171"/>
      <c r="D312" s="172" t="s">
        <v>182</v>
      </c>
      <c r="E312" s="173" t="s">
        <v>1</v>
      </c>
      <c r="F312" s="174" t="s">
        <v>831</v>
      </c>
      <c r="H312" s="173" t="s">
        <v>1</v>
      </c>
      <c r="I312" s="175"/>
      <c r="L312" s="171"/>
      <c r="M312" s="176"/>
      <c r="N312" s="177"/>
      <c r="O312" s="177"/>
      <c r="P312" s="177"/>
      <c r="Q312" s="177"/>
      <c r="R312" s="177"/>
      <c r="S312" s="177"/>
      <c r="T312" s="178"/>
      <c r="AT312" s="173" t="s">
        <v>182</v>
      </c>
      <c r="AU312" s="173" t="s">
        <v>88</v>
      </c>
      <c r="AV312" s="13" t="s">
        <v>82</v>
      </c>
      <c r="AW312" s="13" t="s">
        <v>31</v>
      </c>
      <c r="AX312" s="13" t="s">
        <v>75</v>
      </c>
      <c r="AY312" s="173" t="s">
        <v>173</v>
      </c>
    </row>
    <row r="313" spans="1:65" s="14" customFormat="1" ht="11.25">
      <c r="B313" s="179"/>
      <c r="D313" s="172" t="s">
        <v>182</v>
      </c>
      <c r="E313" s="180" t="s">
        <v>1</v>
      </c>
      <c r="F313" s="181" t="s">
        <v>832</v>
      </c>
      <c r="H313" s="182">
        <v>0.06</v>
      </c>
      <c r="I313" s="183"/>
      <c r="L313" s="179"/>
      <c r="M313" s="184"/>
      <c r="N313" s="185"/>
      <c r="O313" s="185"/>
      <c r="P313" s="185"/>
      <c r="Q313" s="185"/>
      <c r="R313" s="185"/>
      <c r="S313" s="185"/>
      <c r="T313" s="186"/>
      <c r="AT313" s="180" t="s">
        <v>182</v>
      </c>
      <c r="AU313" s="180" t="s">
        <v>88</v>
      </c>
      <c r="AV313" s="14" t="s">
        <v>88</v>
      </c>
      <c r="AW313" s="14" t="s">
        <v>31</v>
      </c>
      <c r="AX313" s="14" t="s">
        <v>75</v>
      </c>
      <c r="AY313" s="180" t="s">
        <v>173</v>
      </c>
    </row>
    <row r="314" spans="1:65" s="16" customFormat="1" ht="11.25">
      <c r="B314" s="206"/>
      <c r="D314" s="172" t="s">
        <v>182</v>
      </c>
      <c r="E314" s="207" t="s">
        <v>1</v>
      </c>
      <c r="F314" s="208" t="s">
        <v>298</v>
      </c>
      <c r="H314" s="209">
        <v>0.06</v>
      </c>
      <c r="I314" s="210"/>
      <c r="L314" s="206"/>
      <c r="M314" s="211"/>
      <c r="N314" s="212"/>
      <c r="O314" s="212"/>
      <c r="P314" s="212"/>
      <c r="Q314" s="212"/>
      <c r="R314" s="212"/>
      <c r="S314" s="212"/>
      <c r="T314" s="213"/>
      <c r="AT314" s="207" t="s">
        <v>182</v>
      </c>
      <c r="AU314" s="207" t="s">
        <v>88</v>
      </c>
      <c r="AV314" s="16" t="s">
        <v>174</v>
      </c>
      <c r="AW314" s="16" t="s">
        <v>31</v>
      </c>
      <c r="AX314" s="16" t="s">
        <v>75</v>
      </c>
      <c r="AY314" s="207" t="s">
        <v>173</v>
      </c>
    </row>
    <row r="315" spans="1:65" s="15" customFormat="1" ht="11.25">
      <c r="B315" s="187"/>
      <c r="D315" s="172" t="s">
        <v>182</v>
      </c>
      <c r="E315" s="188" t="s">
        <v>1</v>
      </c>
      <c r="F315" s="189" t="s">
        <v>185</v>
      </c>
      <c r="H315" s="190">
        <v>1.6479999999999999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8" t="s">
        <v>182</v>
      </c>
      <c r="AU315" s="188" t="s">
        <v>88</v>
      </c>
      <c r="AV315" s="15" t="s">
        <v>180</v>
      </c>
      <c r="AW315" s="15" t="s">
        <v>31</v>
      </c>
      <c r="AX315" s="15" t="s">
        <v>82</v>
      </c>
      <c r="AY315" s="188" t="s">
        <v>173</v>
      </c>
    </row>
    <row r="316" spans="1:65" s="2" customFormat="1" ht="24.2" customHeight="1">
      <c r="A316" s="33"/>
      <c r="B316" s="156"/>
      <c r="C316" s="157" t="s">
        <v>355</v>
      </c>
      <c r="D316" s="157" t="s">
        <v>176</v>
      </c>
      <c r="E316" s="158" t="s">
        <v>833</v>
      </c>
      <c r="F316" s="159" t="s">
        <v>834</v>
      </c>
      <c r="G316" s="160" t="s">
        <v>248</v>
      </c>
      <c r="H316" s="161">
        <v>2.5000000000000001E-2</v>
      </c>
      <c r="I316" s="162"/>
      <c r="J316" s="163">
        <f>ROUND(I316*H316,2)</f>
        <v>0</v>
      </c>
      <c r="K316" s="164"/>
      <c r="L316" s="34"/>
      <c r="M316" s="165" t="s">
        <v>1</v>
      </c>
      <c r="N316" s="166" t="s">
        <v>41</v>
      </c>
      <c r="O316" s="62"/>
      <c r="P316" s="167">
        <f>O316*H316</f>
        <v>0</v>
      </c>
      <c r="Q316" s="167">
        <v>1.20296</v>
      </c>
      <c r="R316" s="167">
        <f>Q316*H316</f>
        <v>3.0074000000000004E-2</v>
      </c>
      <c r="S316" s="167">
        <v>0</v>
      </c>
      <c r="T316" s="16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9" t="s">
        <v>180</v>
      </c>
      <c r="AT316" s="169" t="s">
        <v>176</v>
      </c>
      <c r="AU316" s="169" t="s">
        <v>88</v>
      </c>
      <c r="AY316" s="18" t="s">
        <v>173</v>
      </c>
      <c r="BE316" s="170">
        <f>IF(N316="základná",J316,0)</f>
        <v>0</v>
      </c>
      <c r="BF316" s="170">
        <f>IF(N316="znížená",J316,0)</f>
        <v>0</v>
      </c>
      <c r="BG316" s="170">
        <f>IF(N316="zákl. prenesená",J316,0)</f>
        <v>0</v>
      </c>
      <c r="BH316" s="170">
        <f>IF(N316="zníž. prenesená",J316,0)</f>
        <v>0</v>
      </c>
      <c r="BI316" s="170">
        <f>IF(N316="nulová",J316,0)</f>
        <v>0</v>
      </c>
      <c r="BJ316" s="18" t="s">
        <v>88</v>
      </c>
      <c r="BK316" s="170">
        <f>ROUND(I316*H316,2)</f>
        <v>0</v>
      </c>
      <c r="BL316" s="18" t="s">
        <v>180</v>
      </c>
      <c r="BM316" s="169" t="s">
        <v>835</v>
      </c>
    </row>
    <row r="317" spans="1:65" s="13" customFormat="1" ht="22.5">
      <c r="B317" s="171"/>
      <c r="D317" s="172" t="s">
        <v>182</v>
      </c>
      <c r="E317" s="173" t="s">
        <v>1</v>
      </c>
      <c r="F317" s="174" t="s">
        <v>836</v>
      </c>
      <c r="H317" s="173" t="s">
        <v>1</v>
      </c>
      <c r="I317" s="175"/>
      <c r="L317" s="171"/>
      <c r="M317" s="176"/>
      <c r="N317" s="177"/>
      <c r="O317" s="177"/>
      <c r="P317" s="177"/>
      <c r="Q317" s="177"/>
      <c r="R317" s="177"/>
      <c r="S317" s="177"/>
      <c r="T317" s="178"/>
      <c r="AT317" s="173" t="s">
        <v>182</v>
      </c>
      <c r="AU317" s="173" t="s">
        <v>88</v>
      </c>
      <c r="AV317" s="13" t="s">
        <v>82</v>
      </c>
      <c r="AW317" s="13" t="s">
        <v>31</v>
      </c>
      <c r="AX317" s="13" t="s">
        <v>75</v>
      </c>
      <c r="AY317" s="173" t="s">
        <v>173</v>
      </c>
    </row>
    <row r="318" spans="1:65" s="14" customFormat="1" ht="11.25">
      <c r="B318" s="179"/>
      <c r="D318" s="172" t="s">
        <v>182</v>
      </c>
      <c r="E318" s="180" t="s">
        <v>1</v>
      </c>
      <c r="F318" s="181" t="s">
        <v>837</v>
      </c>
      <c r="H318" s="182">
        <v>7.89</v>
      </c>
      <c r="I318" s="183"/>
      <c r="L318" s="179"/>
      <c r="M318" s="184"/>
      <c r="N318" s="185"/>
      <c r="O318" s="185"/>
      <c r="P318" s="185"/>
      <c r="Q318" s="185"/>
      <c r="R318" s="185"/>
      <c r="S318" s="185"/>
      <c r="T318" s="186"/>
      <c r="AT318" s="180" t="s">
        <v>182</v>
      </c>
      <c r="AU318" s="180" t="s">
        <v>88</v>
      </c>
      <c r="AV318" s="14" t="s">
        <v>88</v>
      </c>
      <c r="AW318" s="14" t="s">
        <v>31</v>
      </c>
      <c r="AX318" s="14" t="s">
        <v>75</v>
      </c>
      <c r="AY318" s="180" t="s">
        <v>173</v>
      </c>
    </row>
    <row r="319" spans="1:65" s="14" customFormat="1" ht="11.25">
      <c r="B319" s="179"/>
      <c r="D319" s="172" t="s">
        <v>182</v>
      </c>
      <c r="E319" s="180" t="s">
        <v>1</v>
      </c>
      <c r="F319" s="181" t="s">
        <v>838</v>
      </c>
      <c r="H319" s="182">
        <v>1.6619999999999999</v>
      </c>
      <c r="I319" s="183"/>
      <c r="L319" s="179"/>
      <c r="M319" s="184"/>
      <c r="N319" s="185"/>
      <c r="O319" s="185"/>
      <c r="P319" s="185"/>
      <c r="Q319" s="185"/>
      <c r="R319" s="185"/>
      <c r="S319" s="185"/>
      <c r="T319" s="186"/>
      <c r="AT319" s="180" t="s">
        <v>182</v>
      </c>
      <c r="AU319" s="180" t="s">
        <v>88</v>
      </c>
      <c r="AV319" s="14" t="s">
        <v>88</v>
      </c>
      <c r="AW319" s="14" t="s">
        <v>31</v>
      </c>
      <c r="AX319" s="14" t="s">
        <v>75</v>
      </c>
      <c r="AY319" s="180" t="s">
        <v>173</v>
      </c>
    </row>
    <row r="320" spans="1:65" s="14" customFormat="1" ht="11.25">
      <c r="B320" s="179"/>
      <c r="D320" s="172" t="s">
        <v>182</v>
      </c>
      <c r="E320" s="180" t="s">
        <v>1</v>
      </c>
      <c r="F320" s="181" t="s">
        <v>839</v>
      </c>
      <c r="H320" s="182">
        <v>0.84</v>
      </c>
      <c r="I320" s="183"/>
      <c r="L320" s="179"/>
      <c r="M320" s="184"/>
      <c r="N320" s="185"/>
      <c r="O320" s="185"/>
      <c r="P320" s="185"/>
      <c r="Q320" s="185"/>
      <c r="R320" s="185"/>
      <c r="S320" s="185"/>
      <c r="T320" s="186"/>
      <c r="AT320" s="180" t="s">
        <v>182</v>
      </c>
      <c r="AU320" s="180" t="s">
        <v>88</v>
      </c>
      <c r="AV320" s="14" t="s">
        <v>88</v>
      </c>
      <c r="AW320" s="14" t="s">
        <v>31</v>
      </c>
      <c r="AX320" s="14" t="s">
        <v>75</v>
      </c>
      <c r="AY320" s="180" t="s">
        <v>173</v>
      </c>
    </row>
    <row r="321" spans="1:65" s="16" customFormat="1" ht="11.25">
      <c r="B321" s="206"/>
      <c r="D321" s="172" t="s">
        <v>182</v>
      </c>
      <c r="E321" s="207" t="s">
        <v>1</v>
      </c>
      <c r="F321" s="208" t="s">
        <v>298</v>
      </c>
      <c r="H321" s="209">
        <v>10.391999999999999</v>
      </c>
      <c r="I321" s="210"/>
      <c r="L321" s="206"/>
      <c r="M321" s="211"/>
      <c r="N321" s="212"/>
      <c r="O321" s="212"/>
      <c r="P321" s="212"/>
      <c r="Q321" s="212"/>
      <c r="R321" s="212"/>
      <c r="S321" s="212"/>
      <c r="T321" s="213"/>
      <c r="AT321" s="207" t="s">
        <v>182</v>
      </c>
      <c r="AU321" s="207" t="s">
        <v>88</v>
      </c>
      <c r="AV321" s="16" t="s">
        <v>174</v>
      </c>
      <c r="AW321" s="16" t="s">
        <v>31</v>
      </c>
      <c r="AX321" s="16" t="s">
        <v>75</v>
      </c>
      <c r="AY321" s="207" t="s">
        <v>173</v>
      </c>
    </row>
    <row r="322" spans="1:65" s="14" customFormat="1" ht="11.25">
      <c r="B322" s="179"/>
      <c r="D322" s="172" t="s">
        <v>182</v>
      </c>
      <c r="E322" s="180" t="s">
        <v>1</v>
      </c>
      <c r="F322" s="181" t="s">
        <v>840</v>
      </c>
      <c r="H322" s="182">
        <v>2.5000000000000001E-2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0" t="s">
        <v>182</v>
      </c>
      <c r="AU322" s="180" t="s">
        <v>88</v>
      </c>
      <c r="AV322" s="14" t="s">
        <v>88</v>
      </c>
      <c r="AW322" s="14" t="s">
        <v>31</v>
      </c>
      <c r="AX322" s="14" t="s">
        <v>75</v>
      </c>
      <c r="AY322" s="180" t="s">
        <v>173</v>
      </c>
    </row>
    <row r="323" spans="1:65" s="16" customFormat="1" ht="11.25">
      <c r="B323" s="206"/>
      <c r="D323" s="172" t="s">
        <v>182</v>
      </c>
      <c r="E323" s="207" t="s">
        <v>1</v>
      </c>
      <c r="F323" s="208" t="s">
        <v>298</v>
      </c>
      <c r="H323" s="209">
        <v>2.5000000000000001E-2</v>
      </c>
      <c r="I323" s="210"/>
      <c r="L323" s="206"/>
      <c r="M323" s="211"/>
      <c r="N323" s="212"/>
      <c r="O323" s="212"/>
      <c r="P323" s="212"/>
      <c r="Q323" s="212"/>
      <c r="R323" s="212"/>
      <c r="S323" s="212"/>
      <c r="T323" s="213"/>
      <c r="AT323" s="207" t="s">
        <v>182</v>
      </c>
      <c r="AU323" s="207" t="s">
        <v>88</v>
      </c>
      <c r="AV323" s="16" t="s">
        <v>174</v>
      </c>
      <c r="AW323" s="16" t="s">
        <v>31</v>
      </c>
      <c r="AX323" s="16" t="s">
        <v>82</v>
      </c>
      <c r="AY323" s="207" t="s">
        <v>173</v>
      </c>
    </row>
    <row r="324" spans="1:65" s="2" customFormat="1" ht="33" customHeight="1">
      <c r="A324" s="33"/>
      <c r="B324" s="156"/>
      <c r="C324" s="157" t="s">
        <v>314</v>
      </c>
      <c r="D324" s="157" t="s">
        <v>176</v>
      </c>
      <c r="E324" s="158" t="s">
        <v>841</v>
      </c>
      <c r="F324" s="159" t="s">
        <v>842</v>
      </c>
      <c r="G324" s="160" t="s">
        <v>196</v>
      </c>
      <c r="H324" s="161">
        <v>3.1640000000000001</v>
      </c>
      <c r="I324" s="162"/>
      <c r="J324" s="163">
        <f>ROUND(I324*H324,2)</f>
        <v>0</v>
      </c>
      <c r="K324" s="164"/>
      <c r="L324" s="34"/>
      <c r="M324" s="165" t="s">
        <v>1</v>
      </c>
      <c r="N324" s="166" t="s">
        <v>41</v>
      </c>
      <c r="O324" s="62"/>
      <c r="P324" s="167">
        <f>O324*H324</f>
        <v>0</v>
      </c>
      <c r="Q324" s="167">
        <v>8.4600000000000005E-3</v>
      </c>
      <c r="R324" s="167">
        <f>Q324*H324</f>
        <v>2.6767440000000003E-2</v>
      </c>
      <c r="S324" s="167">
        <v>0</v>
      </c>
      <c r="T324" s="16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180</v>
      </c>
      <c r="AT324" s="169" t="s">
        <v>176</v>
      </c>
      <c r="AU324" s="169" t="s">
        <v>88</v>
      </c>
      <c r="AY324" s="18" t="s">
        <v>173</v>
      </c>
      <c r="BE324" s="170">
        <f>IF(N324="základná",J324,0)</f>
        <v>0</v>
      </c>
      <c r="BF324" s="170">
        <f>IF(N324="znížená",J324,0)</f>
        <v>0</v>
      </c>
      <c r="BG324" s="170">
        <f>IF(N324="zákl. prenesená",J324,0)</f>
        <v>0</v>
      </c>
      <c r="BH324" s="170">
        <f>IF(N324="zníž. prenesená",J324,0)</f>
        <v>0</v>
      </c>
      <c r="BI324" s="170">
        <f>IF(N324="nulová",J324,0)</f>
        <v>0</v>
      </c>
      <c r="BJ324" s="18" t="s">
        <v>88</v>
      </c>
      <c r="BK324" s="170">
        <f>ROUND(I324*H324,2)</f>
        <v>0</v>
      </c>
      <c r="BL324" s="18" t="s">
        <v>180</v>
      </c>
      <c r="BM324" s="169" t="s">
        <v>843</v>
      </c>
    </row>
    <row r="325" spans="1:65" s="14" customFormat="1" ht="11.25">
      <c r="B325" s="179"/>
      <c r="D325" s="172" t="s">
        <v>182</v>
      </c>
      <c r="E325" s="180" t="s">
        <v>1</v>
      </c>
      <c r="F325" s="181" t="s">
        <v>844</v>
      </c>
      <c r="H325" s="182">
        <v>3.1640000000000001</v>
      </c>
      <c r="I325" s="183"/>
      <c r="L325" s="179"/>
      <c r="M325" s="184"/>
      <c r="N325" s="185"/>
      <c r="O325" s="185"/>
      <c r="P325" s="185"/>
      <c r="Q325" s="185"/>
      <c r="R325" s="185"/>
      <c r="S325" s="185"/>
      <c r="T325" s="186"/>
      <c r="AT325" s="180" t="s">
        <v>182</v>
      </c>
      <c r="AU325" s="180" t="s">
        <v>88</v>
      </c>
      <c r="AV325" s="14" t="s">
        <v>88</v>
      </c>
      <c r="AW325" s="14" t="s">
        <v>31</v>
      </c>
      <c r="AX325" s="14" t="s">
        <v>75</v>
      </c>
      <c r="AY325" s="180" t="s">
        <v>173</v>
      </c>
    </row>
    <row r="326" spans="1:65" s="15" customFormat="1" ht="11.25">
      <c r="B326" s="187"/>
      <c r="D326" s="172" t="s">
        <v>182</v>
      </c>
      <c r="E326" s="188" t="s">
        <v>1</v>
      </c>
      <c r="F326" s="189" t="s">
        <v>185</v>
      </c>
      <c r="H326" s="190">
        <v>3.1640000000000001</v>
      </c>
      <c r="I326" s="191"/>
      <c r="L326" s="187"/>
      <c r="M326" s="192"/>
      <c r="N326" s="193"/>
      <c r="O326" s="193"/>
      <c r="P326" s="193"/>
      <c r="Q326" s="193"/>
      <c r="R326" s="193"/>
      <c r="S326" s="193"/>
      <c r="T326" s="194"/>
      <c r="AT326" s="188" t="s">
        <v>182</v>
      </c>
      <c r="AU326" s="188" t="s">
        <v>88</v>
      </c>
      <c r="AV326" s="15" t="s">
        <v>180</v>
      </c>
      <c r="AW326" s="15" t="s">
        <v>31</v>
      </c>
      <c r="AX326" s="15" t="s">
        <v>82</v>
      </c>
      <c r="AY326" s="188" t="s">
        <v>173</v>
      </c>
    </row>
    <row r="327" spans="1:65" s="2" customFormat="1" ht="33" customHeight="1">
      <c r="A327" s="33"/>
      <c r="B327" s="156"/>
      <c r="C327" s="157" t="s">
        <v>363</v>
      </c>
      <c r="D327" s="157" t="s">
        <v>176</v>
      </c>
      <c r="E327" s="158" t="s">
        <v>845</v>
      </c>
      <c r="F327" s="159" t="s">
        <v>846</v>
      </c>
      <c r="G327" s="160" t="s">
        <v>196</v>
      </c>
      <c r="H327" s="161">
        <v>3.1640000000000001</v>
      </c>
      <c r="I327" s="162"/>
      <c r="J327" s="163">
        <f>ROUND(I327*H327,2)</f>
        <v>0</v>
      </c>
      <c r="K327" s="164"/>
      <c r="L327" s="34"/>
      <c r="M327" s="165" t="s">
        <v>1</v>
      </c>
      <c r="N327" s="166" t="s">
        <v>41</v>
      </c>
      <c r="O327" s="62"/>
      <c r="P327" s="167">
        <f>O327*H327</f>
        <v>0</v>
      </c>
      <c r="Q327" s="167">
        <v>0</v>
      </c>
      <c r="R327" s="167">
        <f>Q327*H327</f>
        <v>0</v>
      </c>
      <c r="S327" s="167">
        <v>0</v>
      </c>
      <c r="T327" s="168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9" t="s">
        <v>180</v>
      </c>
      <c r="AT327" s="169" t="s">
        <v>176</v>
      </c>
      <c r="AU327" s="169" t="s">
        <v>88</v>
      </c>
      <c r="AY327" s="18" t="s">
        <v>173</v>
      </c>
      <c r="BE327" s="170">
        <f>IF(N327="základná",J327,0)</f>
        <v>0</v>
      </c>
      <c r="BF327" s="170">
        <f>IF(N327="znížená",J327,0)</f>
        <v>0</v>
      </c>
      <c r="BG327" s="170">
        <f>IF(N327="zákl. prenesená",J327,0)</f>
        <v>0</v>
      </c>
      <c r="BH327" s="170">
        <f>IF(N327="zníž. prenesená",J327,0)</f>
        <v>0</v>
      </c>
      <c r="BI327" s="170">
        <f>IF(N327="nulová",J327,0)</f>
        <v>0</v>
      </c>
      <c r="BJ327" s="18" t="s">
        <v>88</v>
      </c>
      <c r="BK327" s="170">
        <f>ROUND(I327*H327,2)</f>
        <v>0</v>
      </c>
      <c r="BL327" s="18" t="s">
        <v>180</v>
      </c>
      <c r="BM327" s="169" t="s">
        <v>847</v>
      </c>
    </row>
    <row r="328" spans="1:65" s="2" customFormat="1" ht="24.2" customHeight="1">
      <c r="A328" s="33"/>
      <c r="B328" s="156"/>
      <c r="C328" s="157" t="s">
        <v>368</v>
      </c>
      <c r="D328" s="157" t="s">
        <v>176</v>
      </c>
      <c r="E328" s="158" t="s">
        <v>848</v>
      </c>
      <c r="F328" s="159" t="s">
        <v>849</v>
      </c>
      <c r="G328" s="160" t="s">
        <v>196</v>
      </c>
      <c r="H328" s="161">
        <v>0.44400000000000001</v>
      </c>
      <c r="I328" s="162"/>
      <c r="J328" s="163">
        <f>ROUND(I328*H328,2)</f>
        <v>0</v>
      </c>
      <c r="K328" s="164"/>
      <c r="L328" s="34"/>
      <c r="M328" s="165" t="s">
        <v>1</v>
      </c>
      <c r="N328" s="166" t="s">
        <v>41</v>
      </c>
      <c r="O328" s="62"/>
      <c r="P328" s="167">
        <f>O328*H328</f>
        <v>0</v>
      </c>
      <c r="Q328" s="167">
        <v>4.3099999999999996E-3</v>
      </c>
      <c r="R328" s="167">
        <f>Q328*H328</f>
        <v>1.9136399999999999E-3</v>
      </c>
      <c r="S328" s="167">
        <v>0</v>
      </c>
      <c r="T328" s="168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9" t="s">
        <v>180</v>
      </c>
      <c r="AT328" s="169" t="s">
        <v>176</v>
      </c>
      <c r="AU328" s="169" t="s">
        <v>88</v>
      </c>
      <c r="AY328" s="18" t="s">
        <v>173</v>
      </c>
      <c r="BE328" s="170">
        <f>IF(N328="základná",J328,0)</f>
        <v>0</v>
      </c>
      <c r="BF328" s="170">
        <f>IF(N328="znížená",J328,0)</f>
        <v>0</v>
      </c>
      <c r="BG328" s="170">
        <f>IF(N328="zákl. prenesená",J328,0)</f>
        <v>0</v>
      </c>
      <c r="BH328" s="170">
        <f>IF(N328="zníž. prenesená",J328,0)</f>
        <v>0</v>
      </c>
      <c r="BI328" s="170">
        <f>IF(N328="nulová",J328,0)</f>
        <v>0</v>
      </c>
      <c r="BJ328" s="18" t="s">
        <v>88</v>
      </c>
      <c r="BK328" s="170">
        <f>ROUND(I328*H328,2)</f>
        <v>0</v>
      </c>
      <c r="BL328" s="18" t="s">
        <v>180</v>
      </c>
      <c r="BM328" s="169" t="s">
        <v>850</v>
      </c>
    </row>
    <row r="329" spans="1:65" s="14" customFormat="1" ht="11.25">
      <c r="B329" s="179"/>
      <c r="D329" s="172" t="s">
        <v>182</v>
      </c>
      <c r="E329" s="180" t="s">
        <v>1</v>
      </c>
      <c r="F329" s="181" t="s">
        <v>851</v>
      </c>
      <c r="H329" s="182">
        <v>0.44400000000000001</v>
      </c>
      <c r="I329" s="183"/>
      <c r="L329" s="179"/>
      <c r="M329" s="184"/>
      <c r="N329" s="185"/>
      <c r="O329" s="185"/>
      <c r="P329" s="185"/>
      <c r="Q329" s="185"/>
      <c r="R329" s="185"/>
      <c r="S329" s="185"/>
      <c r="T329" s="186"/>
      <c r="AT329" s="180" t="s">
        <v>182</v>
      </c>
      <c r="AU329" s="180" t="s">
        <v>88</v>
      </c>
      <c r="AV329" s="14" t="s">
        <v>88</v>
      </c>
      <c r="AW329" s="14" t="s">
        <v>31</v>
      </c>
      <c r="AX329" s="14" t="s">
        <v>75</v>
      </c>
      <c r="AY329" s="180" t="s">
        <v>173</v>
      </c>
    </row>
    <row r="330" spans="1:65" s="15" customFormat="1" ht="11.25">
      <c r="B330" s="187"/>
      <c r="D330" s="172" t="s">
        <v>182</v>
      </c>
      <c r="E330" s="188" t="s">
        <v>1</v>
      </c>
      <c r="F330" s="189" t="s">
        <v>185</v>
      </c>
      <c r="H330" s="190">
        <v>0.44400000000000001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182</v>
      </c>
      <c r="AU330" s="188" t="s">
        <v>88</v>
      </c>
      <c r="AV330" s="15" t="s">
        <v>180</v>
      </c>
      <c r="AW330" s="15" t="s">
        <v>31</v>
      </c>
      <c r="AX330" s="15" t="s">
        <v>82</v>
      </c>
      <c r="AY330" s="188" t="s">
        <v>173</v>
      </c>
    </row>
    <row r="331" spans="1:65" s="2" customFormat="1" ht="24.2" customHeight="1">
      <c r="A331" s="33"/>
      <c r="B331" s="156"/>
      <c r="C331" s="157" t="s">
        <v>374</v>
      </c>
      <c r="D331" s="157" t="s">
        <v>176</v>
      </c>
      <c r="E331" s="158" t="s">
        <v>852</v>
      </c>
      <c r="F331" s="159" t="s">
        <v>853</v>
      </c>
      <c r="G331" s="160" t="s">
        <v>196</v>
      </c>
      <c r="H331" s="161">
        <v>0.44400000000000001</v>
      </c>
      <c r="I331" s="162"/>
      <c r="J331" s="163">
        <f>ROUND(I331*H331,2)</f>
        <v>0</v>
      </c>
      <c r="K331" s="164"/>
      <c r="L331" s="34"/>
      <c r="M331" s="165" t="s">
        <v>1</v>
      </c>
      <c r="N331" s="166" t="s">
        <v>41</v>
      </c>
      <c r="O331" s="62"/>
      <c r="P331" s="167">
        <f>O331*H331</f>
        <v>0</v>
      </c>
      <c r="Q331" s="167">
        <v>0</v>
      </c>
      <c r="R331" s="167">
        <f>Q331*H331</f>
        <v>0</v>
      </c>
      <c r="S331" s="167">
        <v>0</v>
      </c>
      <c r="T331" s="168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9" t="s">
        <v>180</v>
      </c>
      <c r="AT331" s="169" t="s">
        <v>176</v>
      </c>
      <c r="AU331" s="169" t="s">
        <v>88</v>
      </c>
      <c r="AY331" s="18" t="s">
        <v>173</v>
      </c>
      <c r="BE331" s="170">
        <f>IF(N331="základná",J331,0)</f>
        <v>0</v>
      </c>
      <c r="BF331" s="170">
        <f>IF(N331="znížená",J331,0)</f>
        <v>0</v>
      </c>
      <c r="BG331" s="170">
        <f>IF(N331="zákl. prenesená",J331,0)</f>
        <v>0</v>
      </c>
      <c r="BH331" s="170">
        <f>IF(N331="zníž. prenesená",J331,0)</f>
        <v>0</v>
      </c>
      <c r="BI331" s="170">
        <f>IF(N331="nulová",J331,0)</f>
        <v>0</v>
      </c>
      <c r="BJ331" s="18" t="s">
        <v>88</v>
      </c>
      <c r="BK331" s="170">
        <f>ROUND(I331*H331,2)</f>
        <v>0</v>
      </c>
      <c r="BL331" s="18" t="s">
        <v>180</v>
      </c>
      <c r="BM331" s="169" t="s">
        <v>854</v>
      </c>
    </row>
    <row r="332" spans="1:65" s="12" customFormat="1" ht="22.9" customHeight="1">
      <c r="B332" s="143"/>
      <c r="D332" s="144" t="s">
        <v>74</v>
      </c>
      <c r="E332" s="154" t="s">
        <v>203</v>
      </c>
      <c r="F332" s="154" t="s">
        <v>855</v>
      </c>
      <c r="I332" s="146"/>
      <c r="J332" s="155">
        <f>BK332</f>
        <v>0</v>
      </c>
      <c r="L332" s="143"/>
      <c r="M332" s="148"/>
      <c r="N332" s="149"/>
      <c r="O332" s="149"/>
      <c r="P332" s="150">
        <f>SUM(P333:P351)</f>
        <v>0</v>
      </c>
      <c r="Q332" s="149"/>
      <c r="R332" s="150">
        <f>SUM(R333:R351)</f>
        <v>8.1682377600000002</v>
      </c>
      <c r="S332" s="149"/>
      <c r="T332" s="151">
        <f>SUM(T333:T351)</f>
        <v>0</v>
      </c>
      <c r="AR332" s="144" t="s">
        <v>82</v>
      </c>
      <c r="AT332" s="152" t="s">
        <v>74</v>
      </c>
      <c r="AU332" s="152" t="s">
        <v>82</v>
      </c>
      <c r="AY332" s="144" t="s">
        <v>173</v>
      </c>
      <c r="BK332" s="153">
        <f>SUM(BK333:BK351)</f>
        <v>0</v>
      </c>
    </row>
    <row r="333" spans="1:65" s="2" customFormat="1" ht="24.2" customHeight="1">
      <c r="A333" s="33"/>
      <c r="B333" s="156"/>
      <c r="C333" s="157" t="s">
        <v>381</v>
      </c>
      <c r="D333" s="157" t="s">
        <v>176</v>
      </c>
      <c r="E333" s="158" t="s">
        <v>856</v>
      </c>
      <c r="F333" s="159" t="s">
        <v>857</v>
      </c>
      <c r="G333" s="160" t="s">
        <v>196</v>
      </c>
      <c r="H333" s="161">
        <v>14.4</v>
      </c>
      <c r="I333" s="162"/>
      <c r="J333" s="163">
        <f>ROUND(I333*H333,2)</f>
        <v>0</v>
      </c>
      <c r="K333" s="164"/>
      <c r="L333" s="34"/>
      <c r="M333" s="165" t="s">
        <v>1</v>
      </c>
      <c r="N333" s="166" t="s">
        <v>41</v>
      </c>
      <c r="O333" s="62"/>
      <c r="P333" s="167">
        <f>O333*H333</f>
        <v>0</v>
      </c>
      <c r="Q333" s="167">
        <v>0.18906999999999999</v>
      </c>
      <c r="R333" s="167">
        <f>Q333*H333</f>
        <v>2.7226079999999997</v>
      </c>
      <c r="S333" s="167">
        <v>0</v>
      </c>
      <c r="T333" s="168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9" t="s">
        <v>180</v>
      </c>
      <c r="AT333" s="169" t="s">
        <v>176</v>
      </c>
      <c r="AU333" s="169" t="s">
        <v>88</v>
      </c>
      <c r="AY333" s="18" t="s">
        <v>173</v>
      </c>
      <c r="BE333" s="170">
        <f>IF(N333="základná",J333,0)</f>
        <v>0</v>
      </c>
      <c r="BF333" s="170">
        <f>IF(N333="znížená",J333,0)</f>
        <v>0</v>
      </c>
      <c r="BG333" s="170">
        <f>IF(N333="zákl. prenesená",J333,0)</f>
        <v>0</v>
      </c>
      <c r="BH333" s="170">
        <f>IF(N333="zníž. prenesená",J333,0)</f>
        <v>0</v>
      </c>
      <c r="BI333" s="170">
        <f>IF(N333="nulová",J333,0)</f>
        <v>0</v>
      </c>
      <c r="BJ333" s="18" t="s">
        <v>88</v>
      </c>
      <c r="BK333" s="170">
        <f>ROUND(I333*H333,2)</f>
        <v>0</v>
      </c>
      <c r="BL333" s="18" t="s">
        <v>180</v>
      </c>
      <c r="BM333" s="169" t="s">
        <v>858</v>
      </c>
    </row>
    <row r="334" spans="1:65" s="13" customFormat="1" ht="11.25">
      <c r="B334" s="171"/>
      <c r="D334" s="172" t="s">
        <v>182</v>
      </c>
      <c r="E334" s="173" t="s">
        <v>1</v>
      </c>
      <c r="F334" s="174" t="s">
        <v>859</v>
      </c>
      <c r="H334" s="173" t="s">
        <v>1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3" t="s">
        <v>182</v>
      </c>
      <c r="AU334" s="173" t="s">
        <v>88</v>
      </c>
      <c r="AV334" s="13" t="s">
        <v>82</v>
      </c>
      <c r="AW334" s="13" t="s">
        <v>31</v>
      </c>
      <c r="AX334" s="13" t="s">
        <v>75</v>
      </c>
      <c r="AY334" s="173" t="s">
        <v>173</v>
      </c>
    </row>
    <row r="335" spans="1:65" s="14" customFormat="1" ht="11.25">
      <c r="B335" s="179"/>
      <c r="D335" s="172" t="s">
        <v>182</v>
      </c>
      <c r="E335" s="180" t="s">
        <v>1</v>
      </c>
      <c r="F335" s="181" t="s">
        <v>746</v>
      </c>
      <c r="H335" s="182">
        <v>14.4</v>
      </c>
      <c r="I335" s="183"/>
      <c r="L335" s="179"/>
      <c r="M335" s="184"/>
      <c r="N335" s="185"/>
      <c r="O335" s="185"/>
      <c r="P335" s="185"/>
      <c r="Q335" s="185"/>
      <c r="R335" s="185"/>
      <c r="S335" s="185"/>
      <c r="T335" s="186"/>
      <c r="AT335" s="180" t="s">
        <v>182</v>
      </c>
      <c r="AU335" s="180" t="s">
        <v>88</v>
      </c>
      <c r="AV335" s="14" t="s">
        <v>88</v>
      </c>
      <c r="AW335" s="14" t="s">
        <v>31</v>
      </c>
      <c r="AX335" s="14" t="s">
        <v>75</v>
      </c>
      <c r="AY335" s="180" t="s">
        <v>173</v>
      </c>
    </row>
    <row r="336" spans="1:65" s="15" customFormat="1" ht="11.25">
      <c r="B336" s="187"/>
      <c r="D336" s="172" t="s">
        <v>182</v>
      </c>
      <c r="E336" s="188" t="s">
        <v>1</v>
      </c>
      <c r="F336" s="189" t="s">
        <v>185</v>
      </c>
      <c r="H336" s="190">
        <v>14.4</v>
      </c>
      <c r="I336" s="191"/>
      <c r="L336" s="187"/>
      <c r="M336" s="192"/>
      <c r="N336" s="193"/>
      <c r="O336" s="193"/>
      <c r="P336" s="193"/>
      <c r="Q336" s="193"/>
      <c r="R336" s="193"/>
      <c r="S336" s="193"/>
      <c r="T336" s="194"/>
      <c r="AT336" s="188" t="s">
        <v>182</v>
      </c>
      <c r="AU336" s="188" t="s">
        <v>88</v>
      </c>
      <c r="AV336" s="15" t="s">
        <v>180</v>
      </c>
      <c r="AW336" s="15" t="s">
        <v>31</v>
      </c>
      <c r="AX336" s="15" t="s">
        <v>82</v>
      </c>
      <c r="AY336" s="188" t="s">
        <v>173</v>
      </c>
    </row>
    <row r="337" spans="1:65" s="2" customFormat="1" ht="24.2" customHeight="1">
      <c r="A337" s="33"/>
      <c r="B337" s="156"/>
      <c r="C337" s="157" t="s">
        <v>387</v>
      </c>
      <c r="D337" s="157" t="s">
        <v>176</v>
      </c>
      <c r="E337" s="158" t="s">
        <v>860</v>
      </c>
      <c r="F337" s="159" t="s">
        <v>861</v>
      </c>
      <c r="G337" s="160" t="s">
        <v>196</v>
      </c>
      <c r="H337" s="161">
        <v>5.5259999999999998</v>
      </c>
      <c r="I337" s="162"/>
      <c r="J337" s="163">
        <f>ROUND(I337*H337,2)</f>
        <v>0</v>
      </c>
      <c r="K337" s="164"/>
      <c r="L337" s="34"/>
      <c r="M337" s="165" t="s">
        <v>1</v>
      </c>
      <c r="N337" s="166" t="s">
        <v>41</v>
      </c>
      <c r="O337" s="62"/>
      <c r="P337" s="167">
        <f>O337*H337</f>
        <v>0</v>
      </c>
      <c r="Q337" s="167">
        <v>0.27994000000000002</v>
      </c>
      <c r="R337" s="167">
        <f>Q337*H337</f>
        <v>1.54694844</v>
      </c>
      <c r="S337" s="167">
        <v>0</v>
      </c>
      <c r="T337" s="168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9" t="s">
        <v>180</v>
      </c>
      <c r="AT337" s="169" t="s">
        <v>176</v>
      </c>
      <c r="AU337" s="169" t="s">
        <v>88</v>
      </c>
      <c r="AY337" s="18" t="s">
        <v>173</v>
      </c>
      <c r="BE337" s="170">
        <f>IF(N337="základná",J337,0)</f>
        <v>0</v>
      </c>
      <c r="BF337" s="170">
        <f>IF(N337="znížená",J337,0)</f>
        <v>0</v>
      </c>
      <c r="BG337" s="170">
        <f>IF(N337="zákl. prenesená",J337,0)</f>
        <v>0</v>
      </c>
      <c r="BH337" s="170">
        <f>IF(N337="zníž. prenesená",J337,0)</f>
        <v>0</v>
      </c>
      <c r="BI337" s="170">
        <f>IF(N337="nulová",J337,0)</f>
        <v>0</v>
      </c>
      <c r="BJ337" s="18" t="s">
        <v>88</v>
      </c>
      <c r="BK337" s="170">
        <f>ROUND(I337*H337,2)</f>
        <v>0</v>
      </c>
      <c r="BL337" s="18" t="s">
        <v>180</v>
      </c>
      <c r="BM337" s="169" t="s">
        <v>862</v>
      </c>
    </row>
    <row r="338" spans="1:65" s="13" customFormat="1" ht="11.25">
      <c r="B338" s="171"/>
      <c r="D338" s="172" t="s">
        <v>182</v>
      </c>
      <c r="E338" s="173" t="s">
        <v>1</v>
      </c>
      <c r="F338" s="174" t="s">
        <v>863</v>
      </c>
      <c r="H338" s="173" t="s">
        <v>1</v>
      </c>
      <c r="I338" s="175"/>
      <c r="L338" s="171"/>
      <c r="M338" s="176"/>
      <c r="N338" s="177"/>
      <c r="O338" s="177"/>
      <c r="P338" s="177"/>
      <c r="Q338" s="177"/>
      <c r="R338" s="177"/>
      <c r="S338" s="177"/>
      <c r="T338" s="178"/>
      <c r="AT338" s="173" t="s">
        <v>182</v>
      </c>
      <c r="AU338" s="173" t="s">
        <v>88</v>
      </c>
      <c r="AV338" s="13" t="s">
        <v>82</v>
      </c>
      <c r="AW338" s="13" t="s">
        <v>31</v>
      </c>
      <c r="AX338" s="13" t="s">
        <v>75</v>
      </c>
      <c r="AY338" s="173" t="s">
        <v>173</v>
      </c>
    </row>
    <row r="339" spans="1:65" s="14" customFormat="1" ht="11.25">
      <c r="B339" s="179"/>
      <c r="D339" s="172" t="s">
        <v>182</v>
      </c>
      <c r="E339" s="180" t="s">
        <v>1</v>
      </c>
      <c r="F339" s="181" t="s">
        <v>864</v>
      </c>
      <c r="H339" s="182">
        <v>5.5259999999999998</v>
      </c>
      <c r="I339" s="183"/>
      <c r="L339" s="179"/>
      <c r="M339" s="184"/>
      <c r="N339" s="185"/>
      <c r="O339" s="185"/>
      <c r="P339" s="185"/>
      <c r="Q339" s="185"/>
      <c r="R339" s="185"/>
      <c r="S339" s="185"/>
      <c r="T339" s="186"/>
      <c r="AT339" s="180" t="s">
        <v>182</v>
      </c>
      <c r="AU339" s="180" t="s">
        <v>88</v>
      </c>
      <c r="AV339" s="14" t="s">
        <v>88</v>
      </c>
      <c r="AW339" s="14" t="s">
        <v>31</v>
      </c>
      <c r="AX339" s="14" t="s">
        <v>75</v>
      </c>
      <c r="AY339" s="180" t="s">
        <v>173</v>
      </c>
    </row>
    <row r="340" spans="1:65" s="15" customFormat="1" ht="11.25">
      <c r="B340" s="187"/>
      <c r="D340" s="172" t="s">
        <v>182</v>
      </c>
      <c r="E340" s="188" t="s">
        <v>1</v>
      </c>
      <c r="F340" s="189" t="s">
        <v>185</v>
      </c>
      <c r="H340" s="190">
        <v>5.5259999999999998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182</v>
      </c>
      <c r="AU340" s="188" t="s">
        <v>88</v>
      </c>
      <c r="AV340" s="15" t="s">
        <v>180</v>
      </c>
      <c r="AW340" s="15" t="s">
        <v>31</v>
      </c>
      <c r="AX340" s="15" t="s">
        <v>82</v>
      </c>
      <c r="AY340" s="188" t="s">
        <v>173</v>
      </c>
    </row>
    <row r="341" spans="1:65" s="2" customFormat="1" ht="24.2" customHeight="1">
      <c r="A341" s="33"/>
      <c r="B341" s="156"/>
      <c r="C341" s="157" t="s">
        <v>392</v>
      </c>
      <c r="D341" s="157" t="s">
        <v>176</v>
      </c>
      <c r="E341" s="158" t="s">
        <v>865</v>
      </c>
      <c r="F341" s="159" t="s">
        <v>866</v>
      </c>
      <c r="G341" s="160" t="s">
        <v>196</v>
      </c>
      <c r="H341" s="161">
        <v>5.5259999999999998</v>
      </c>
      <c r="I341" s="162"/>
      <c r="J341" s="163">
        <f>ROUND(I341*H341,2)</f>
        <v>0</v>
      </c>
      <c r="K341" s="164"/>
      <c r="L341" s="34"/>
      <c r="M341" s="165" t="s">
        <v>1</v>
      </c>
      <c r="N341" s="166" t="s">
        <v>41</v>
      </c>
      <c r="O341" s="62"/>
      <c r="P341" s="167">
        <f>O341*H341</f>
        <v>0</v>
      </c>
      <c r="Q341" s="167">
        <v>0.42531999999999998</v>
      </c>
      <c r="R341" s="167">
        <f>Q341*H341</f>
        <v>2.35031832</v>
      </c>
      <c r="S341" s="167">
        <v>0</v>
      </c>
      <c r="T341" s="168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9" t="s">
        <v>180</v>
      </c>
      <c r="AT341" s="169" t="s">
        <v>176</v>
      </c>
      <c r="AU341" s="169" t="s">
        <v>88</v>
      </c>
      <c r="AY341" s="18" t="s">
        <v>173</v>
      </c>
      <c r="BE341" s="170">
        <f>IF(N341="základná",J341,0)</f>
        <v>0</v>
      </c>
      <c r="BF341" s="170">
        <f>IF(N341="znížená",J341,0)</f>
        <v>0</v>
      </c>
      <c r="BG341" s="170">
        <f>IF(N341="zákl. prenesená",J341,0)</f>
        <v>0</v>
      </c>
      <c r="BH341" s="170">
        <f>IF(N341="zníž. prenesená",J341,0)</f>
        <v>0</v>
      </c>
      <c r="BI341" s="170">
        <f>IF(N341="nulová",J341,0)</f>
        <v>0</v>
      </c>
      <c r="BJ341" s="18" t="s">
        <v>88</v>
      </c>
      <c r="BK341" s="170">
        <f>ROUND(I341*H341,2)</f>
        <v>0</v>
      </c>
      <c r="BL341" s="18" t="s">
        <v>180</v>
      </c>
      <c r="BM341" s="169" t="s">
        <v>867</v>
      </c>
    </row>
    <row r="342" spans="1:65" s="13" customFormat="1" ht="11.25">
      <c r="B342" s="171"/>
      <c r="D342" s="172" t="s">
        <v>182</v>
      </c>
      <c r="E342" s="173" t="s">
        <v>1</v>
      </c>
      <c r="F342" s="174" t="s">
        <v>863</v>
      </c>
      <c r="H342" s="173" t="s">
        <v>1</v>
      </c>
      <c r="I342" s="175"/>
      <c r="L342" s="171"/>
      <c r="M342" s="176"/>
      <c r="N342" s="177"/>
      <c r="O342" s="177"/>
      <c r="P342" s="177"/>
      <c r="Q342" s="177"/>
      <c r="R342" s="177"/>
      <c r="S342" s="177"/>
      <c r="T342" s="178"/>
      <c r="AT342" s="173" t="s">
        <v>182</v>
      </c>
      <c r="AU342" s="173" t="s">
        <v>88</v>
      </c>
      <c r="AV342" s="13" t="s">
        <v>82</v>
      </c>
      <c r="AW342" s="13" t="s">
        <v>31</v>
      </c>
      <c r="AX342" s="13" t="s">
        <v>75</v>
      </c>
      <c r="AY342" s="173" t="s">
        <v>173</v>
      </c>
    </row>
    <row r="343" spans="1:65" s="14" customFormat="1" ht="11.25">
      <c r="B343" s="179"/>
      <c r="D343" s="172" t="s">
        <v>182</v>
      </c>
      <c r="E343" s="180" t="s">
        <v>1</v>
      </c>
      <c r="F343" s="181" t="s">
        <v>864</v>
      </c>
      <c r="H343" s="182">
        <v>5.5259999999999998</v>
      </c>
      <c r="I343" s="183"/>
      <c r="L343" s="179"/>
      <c r="M343" s="184"/>
      <c r="N343" s="185"/>
      <c r="O343" s="185"/>
      <c r="P343" s="185"/>
      <c r="Q343" s="185"/>
      <c r="R343" s="185"/>
      <c r="S343" s="185"/>
      <c r="T343" s="186"/>
      <c r="AT343" s="180" t="s">
        <v>182</v>
      </c>
      <c r="AU343" s="180" t="s">
        <v>88</v>
      </c>
      <c r="AV343" s="14" t="s">
        <v>88</v>
      </c>
      <c r="AW343" s="14" t="s">
        <v>31</v>
      </c>
      <c r="AX343" s="14" t="s">
        <v>75</v>
      </c>
      <c r="AY343" s="180" t="s">
        <v>173</v>
      </c>
    </row>
    <row r="344" spans="1:65" s="15" customFormat="1" ht="11.25">
      <c r="B344" s="187"/>
      <c r="D344" s="172" t="s">
        <v>182</v>
      </c>
      <c r="E344" s="188" t="s">
        <v>1</v>
      </c>
      <c r="F344" s="189" t="s">
        <v>185</v>
      </c>
      <c r="H344" s="190">
        <v>5.5259999999999998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8" t="s">
        <v>182</v>
      </c>
      <c r="AU344" s="188" t="s">
        <v>88</v>
      </c>
      <c r="AV344" s="15" t="s">
        <v>180</v>
      </c>
      <c r="AW344" s="15" t="s">
        <v>31</v>
      </c>
      <c r="AX344" s="15" t="s">
        <v>82</v>
      </c>
      <c r="AY344" s="188" t="s">
        <v>173</v>
      </c>
    </row>
    <row r="345" spans="1:65" s="2" customFormat="1" ht="37.9" customHeight="1">
      <c r="A345" s="33"/>
      <c r="B345" s="156"/>
      <c r="C345" s="157" t="s">
        <v>397</v>
      </c>
      <c r="D345" s="157" t="s">
        <v>176</v>
      </c>
      <c r="E345" s="158" t="s">
        <v>868</v>
      </c>
      <c r="F345" s="159" t="s">
        <v>869</v>
      </c>
      <c r="G345" s="160" t="s">
        <v>196</v>
      </c>
      <c r="H345" s="161">
        <v>5.5259999999999998</v>
      </c>
      <c r="I345" s="162"/>
      <c r="J345" s="163">
        <f>ROUND(I345*H345,2)</f>
        <v>0</v>
      </c>
      <c r="K345" s="164"/>
      <c r="L345" s="34"/>
      <c r="M345" s="165" t="s">
        <v>1</v>
      </c>
      <c r="N345" s="166" t="s">
        <v>41</v>
      </c>
      <c r="O345" s="62"/>
      <c r="P345" s="167">
        <f>O345*H345</f>
        <v>0</v>
      </c>
      <c r="Q345" s="167">
        <v>9.2499999999999999E-2</v>
      </c>
      <c r="R345" s="167">
        <f>Q345*H345</f>
        <v>0.51115500000000003</v>
      </c>
      <c r="S345" s="167">
        <v>0</v>
      </c>
      <c r="T345" s="168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9" t="s">
        <v>180</v>
      </c>
      <c r="AT345" s="169" t="s">
        <v>176</v>
      </c>
      <c r="AU345" s="169" t="s">
        <v>88</v>
      </c>
      <c r="AY345" s="18" t="s">
        <v>173</v>
      </c>
      <c r="BE345" s="170">
        <f>IF(N345="základná",J345,0)</f>
        <v>0</v>
      </c>
      <c r="BF345" s="170">
        <f>IF(N345="znížená",J345,0)</f>
        <v>0</v>
      </c>
      <c r="BG345" s="170">
        <f>IF(N345="zákl. prenesená",J345,0)</f>
        <v>0</v>
      </c>
      <c r="BH345" s="170">
        <f>IF(N345="zníž. prenesená",J345,0)</f>
        <v>0</v>
      </c>
      <c r="BI345" s="170">
        <f>IF(N345="nulová",J345,0)</f>
        <v>0</v>
      </c>
      <c r="BJ345" s="18" t="s">
        <v>88</v>
      </c>
      <c r="BK345" s="170">
        <f>ROUND(I345*H345,2)</f>
        <v>0</v>
      </c>
      <c r="BL345" s="18" t="s">
        <v>180</v>
      </c>
      <c r="BM345" s="169" t="s">
        <v>870</v>
      </c>
    </row>
    <row r="346" spans="1:65" s="13" customFormat="1" ht="11.25">
      <c r="B346" s="171"/>
      <c r="D346" s="172" t="s">
        <v>182</v>
      </c>
      <c r="E346" s="173" t="s">
        <v>1</v>
      </c>
      <c r="F346" s="174" t="s">
        <v>871</v>
      </c>
      <c r="H346" s="173" t="s">
        <v>1</v>
      </c>
      <c r="I346" s="175"/>
      <c r="L346" s="171"/>
      <c r="M346" s="176"/>
      <c r="N346" s="177"/>
      <c r="O346" s="177"/>
      <c r="P346" s="177"/>
      <c r="Q346" s="177"/>
      <c r="R346" s="177"/>
      <c r="S346" s="177"/>
      <c r="T346" s="178"/>
      <c r="AT346" s="173" t="s">
        <v>182</v>
      </c>
      <c r="AU346" s="173" t="s">
        <v>88</v>
      </c>
      <c r="AV346" s="13" t="s">
        <v>82</v>
      </c>
      <c r="AW346" s="13" t="s">
        <v>31</v>
      </c>
      <c r="AX346" s="13" t="s">
        <v>75</v>
      </c>
      <c r="AY346" s="173" t="s">
        <v>173</v>
      </c>
    </row>
    <row r="347" spans="1:65" s="14" customFormat="1" ht="11.25">
      <c r="B347" s="179"/>
      <c r="D347" s="172" t="s">
        <v>182</v>
      </c>
      <c r="E347" s="180" t="s">
        <v>1</v>
      </c>
      <c r="F347" s="181" t="s">
        <v>864</v>
      </c>
      <c r="H347" s="182">
        <v>5.5259999999999998</v>
      </c>
      <c r="I347" s="18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0" t="s">
        <v>182</v>
      </c>
      <c r="AU347" s="180" t="s">
        <v>88</v>
      </c>
      <c r="AV347" s="14" t="s">
        <v>88</v>
      </c>
      <c r="AW347" s="14" t="s">
        <v>31</v>
      </c>
      <c r="AX347" s="14" t="s">
        <v>75</v>
      </c>
      <c r="AY347" s="180" t="s">
        <v>173</v>
      </c>
    </row>
    <row r="348" spans="1:65" s="15" customFormat="1" ht="11.25">
      <c r="B348" s="187"/>
      <c r="D348" s="172" t="s">
        <v>182</v>
      </c>
      <c r="E348" s="188" t="s">
        <v>1</v>
      </c>
      <c r="F348" s="189" t="s">
        <v>185</v>
      </c>
      <c r="H348" s="190">
        <v>5.5259999999999998</v>
      </c>
      <c r="I348" s="191"/>
      <c r="L348" s="187"/>
      <c r="M348" s="192"/>
      <c r="N348" s="193"/>
      <c r="O348" s="193"/>
      <c r="P348" s="193"/>
      <c r="Q348" s="193"/>
      <c r="R348" s="193"/>
      <c r="S348" s="193"/>
      <c r="T348" s="194"/>
      <c r="AT348" s="188" t="s">
        <v>182</v>
      </c>
      <c r="AU348" s="188" t="s">
        <v>88</v>
      </c>
      <c r="AV348" s="15" t="s">
        <v>180</v>
      </c>
      <c r="AW348" s="15" t="s">
        <v>31</v>
      </c>
      <c r="AX348" s="15" t="s">
        <v>82</v>
      </c>
      <c r="AY348" s="188" t="s">
        <v>173</v>
      </c>
    </row>
    <row r="349" spans="1:65" s="2" customFormat="1" ht="33" customHeight="1">
      <c r="A349" s="33"/>
      <c r="B349" s="156"/>
      <c r="C349" s="195" t="s">
        <v>403</v>
      </c>
      <c r="D349" s="195" t="s">
        <v>186</v>
      </c>
      <c r="E349" s="196" t="s">
        <v>872</v>
      </c>
      <c r="F349" s="197" t="s">
        <v>873</v>
      </c>
      <c r="G349" s="198" t="s">
        <v>196</v>
      </c>
      <c r="H349" s="199">
        <v>5.6369999999999996</v>
      </c>
      <c r="I349" s="200"/>
      <c r="J349" s="201">
        <f>ROUND(I349*H349,2)</f>
        <v>0</v>
      </c>
      <c r="K349" s="202"/>
      <c r="L349" s="203"/>
      <c r="M349" s="204" t="s">
        <v>1</v>
      </c>
      <c r="N349" s="205" t="s">
        <v>41</v>
      </c>
      <c r="O349" s="62"/>
      <c r="P349" s="167">
        <f>O349*H349</f>
        <v>0</v>
      </c>
      <c r="Q349" s="167">
        <v>0.184</v>
      </c>
      <c r="R349" s="167">
        <f>Q349*H349</f>
        <v>1.0372079999999999</v>
      </c>
      <c r="S349" s="167">
        <v>0</v>
      </c>
      <c r="T349" s="168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9" t="s">
        <v>189</v>
      </c>
      <c r="AT349" s="169" t="s">
        <v>186</v>
      </c>
      <c r="AU349" s="169" t="s">
        <v>88</v>
      </c>
      <c r="AY349" s="18" t="s">
        <v>173</v>
      </c>
      <c r="BE349" s="170">
        <f>IF(N349="základná",J349,0)</f>
        <v>0</v>
      </c>
      <c r="BF349" s="170">
        <f>IF(N349="znížená",J349,0)</f>
        <v>0</v>
      </c>
      <c r="BG349" s="170">
        <f>IF(N349="zákl. prenesená",J349,0)</f>
        <v>0</v>
      </c>
      <c r="BH349" s="170">
        <f>IF(N349="zníž. prenesená",J349,0)</f>
        <v>0</v>
      </c>
      <c r="BI349" s="170">
        <f>IF(N349="nulová",J349,0)</f>
        <v>0</v>
      </c>
      <c r="BJ349" s="18" t="s">
        <v>88</v>
      </c>
      <c r="BK349" s="170">
        <f>ROUND(I349*H349,2)</f>
        <v>0</v>
      </c>
      <c r="BL349" s="18" t="s">
        <v>180</v>
      </c>
      <c r="BM349" s="169" t="s">
        <v>874</v>
      </c>
    </row>
    <row r="350" spans="1:65" s="14" customFormat="1" ht="11.25">
      <c r="B350" s="179"/>
      <c r="D350" s="172" t="s">
        <v>182</v>
      </c>
      <c r="E350" s="180" t="s">
        <v>1</v>
      </c>
      <c r="F350" s="181" t="s">
        <v>875</v>
      </c>
      <c r="H350" s="182">
        <v>5.6369999999999996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182</v>
      </c>
      <c r="AU350" s="180" t="s">
        <v>88</v>
      </c>
      <c r="AV350" s="14" t="s">
        <v>88</v>
      </c>
      <c r="AW350" s="14" t="s">
        <v>31</v>
      </c>
      <c r="AX350" s="14" t="s">
        <v>75</v>
      </c>
      <c r="AY350" s="180" t="s">
        <v>173</v>
      </c>
    </row>
    <row r="351" spans="1:65" s="15" customFormat="1" ht="11.25">
      <c r="B351" s="187"/>
      <c r="D351" s="172" t="s">
        <v>182</v>
      </c>
      <c r="E351" s="188" t="s">
        <v>1</v>
      </c>
      <c r="F351" s="189" t="s">
        <v>185</v>
      </c>
      <c r="H351" s="190">
        <v>5.6369999999999996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182</v>
      </c>
      <c r="AU351" s="188" t="s">
        <v>88</v>
      </c>
      <c r="AV351" s="15" t="s">
        <v>180</v>
      </c>
      <c r="AW351" s="15" t="s">
        <v>31</v>
      </c>
      <c r="AX351" s="15" t="s">
        <v>82</v>
      </c>
      <c r="AY351" s="188" t="s">
        <v>173</v>
      </c>
    </row>
    <row r="352" spans="1:65" s="12" customFormat="1" ht="22.9" customHeight="1">
      <c r="B352" s="143"/>
      <c r="D352" s="144" t="s">
        <v>74</v>
      </c>
      <c r="E352" s="154" t="s">
        <v>208</v>
      </c>
      <c r="F352" s="154" t="s">
        <v>876</v>
      </c>
      <c r="I352" s="146"/>
      <c r="J352" s="155">
        <f>BK352</f>
        <v>0</v>
      </c>
      <c r="L352" s="143"/>
      <c r="M352" s="148"/>
      <c r="N352" s="149"/>
      <c r="O352" s="149"/>
      <c r="P352" s="150">
        <f>SUM(P353:P477)</f>
        <v>0</v>
      </c>
      <c r="Q352" s="149"/>
      <c r="R352" s="150">
        <f>SUM(R353:R477)</f>
        <v>14.30845061</v>
      </c>
      <c r="S352" s="149"/>
      <c r="T352" s="151">
        <f>SUM(T353:T477)</f>
        <v>0</v>
      </c>
      <c r="AR352" s="144" t="s">
        <v>82</v>
      </c>
      <c r="AT352" s="152" t="s">
        <v>74</v>
      </c>
      <c r="AU352" s="152" t="s">
        <v>82</v>
      </c>
      <c r="AY352" s="144" t="s">
        <v>173</v>
      </c>
      <c r="BK352" s="153">
        <f>SUM(BK353:BK477)</f>
        <v>0</v>
      </c>
    </row>
    <row r="353" spans="1:65" s="2" customFormat="1" ht="24.2" customHeight="1">
      <c r="A353" s="33"/>
      <c r="B353" s="156"/>
      <c r="C353" s="157" t="s">
        <v>409</v>
      </c>
      <c r="D353" s="157" t="s">
        <v>176</v>
      </c>
      <c r="E353" s="158" t="s">
        <v>877</v>
      </c>
      <c r="F353" s="159" t="s">
        <v>878</v>
      </c>
      <c r="G353" s="160" t="s">
        <v>196</v>
      </c>
      <c r="H353" s="161">
        <v>61.44</v>
      </c>
      <c r="I353" s="162"/>
      <c r="J353" s="163">
        <f>ROUND(I353*H353,2)</f>
        <v>0</v>
      </c>
      <c r="K353" s="164"/>
      <c r="L353" s="34"/>
      <c r="M353" s="165" t="s">
        <v>1</v>
      </c>
      <c r="N353" s="166" t="s">
        <v>41</v>
      </c>
      <c r="O353" s="62"/>
      <c r="P353" s="167">
        <f>O353*H353</f>
        <v>0</v>
      </c>
      <c r="Q353" s="167">
        <v>4.9500000000000004E-3</v>
      </c>
      <c r="R353" s="167">
        <f>Q353*H353</f>
        <v>0.30412800000000001</v>
      </c>
      <c r="S353" s="167">
        <v>0</v>
      </c>
      <c r="T353" s="168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9" t="s">
        <v>180</v>
      </c>
      <c r="AT353" s="169" t="s">
        <v>176</v>
      </c>
      <c r="AU353" s="169" t="s">
        <v>88</v>
      </c>
      <c r="AY353" s="18" t="s">
        <v>173</v>
      </c>
      <c r="BE353" s="170">
        <f>IF(N353="základná",J353,0)</f>
        <v>0</v>
      </c>
      <c r="BF353" s="170">
        <f>IF(N353="znížená",J353,0)</f>
        <v>0</v>
      </c>
      <c r="BG353" s="170">
        <f>IF(N353="zákl. prenesená",J353,0)</f>
        <v>0</v>
      </c>
      <c r="BH353" s="170">
        <f>IF(N353="zníž. prenesená",J353,0)</f>
        <v>0</v>
      </c>
      <c r="BI353" s="170">
        <f>IF(N353="nulová",J353,0)</f>
        <v>0</v>
      </c>
      <c r="BJ353" s="18" t="s">
        <v>88</v>
      </c>
      <c r="BK353" s="170">
        <f>ROUND(I353*H353,2)</f>
        <v>0</v>
      </c>
      <c r="BL353" s="18" t="s">
        <v>180</v>
      </c>
      <c r="BM353" s="169" t="s">
        <v>879</v>
      </c>
    </row>
    <row r="354" spans="1:65" s="13" customFormat="1" ht="11.25">
      <c r="B354" s="171"/>
      <c r="D354" s="172" t="s">
        <v>182</v>
      </c>
      <c r="E354" s="173" t="s">
        <v>1</v>
      </c>
      <c r="F354" s="174" t="s">
        <v>880</v>
      </c>
      <c r="H354" s="173" t="s">
        <v>1</v>
      </c>
      <c r="I354" s="175"/>
      <c r="L354" s="171"/>
      <c r="M354" s="176"/>
      <c r="N354" s="177"/>
      <c r="O354" s="177"/>
      <c r="P354" s="177"/>
      <c r="Q354" s="177"/>
      <c r="R354" s="177"/>
      <c r="S354" s="177"/>
      <c r="T354" s="178"/>
      <c r="AT354" s="173" t="s">
        <v>182</v>
      </c>
      <c r="AU354" s="173" t="s">
        <v>88</v>
      </c>
      <c r="AV354" s="13" t="s">
        <v>82</v>
      </c>
      <c r="AW354" s="13" t="s">
        <v>31</v>
      </c>
      <c r="AX354" s="13" t="s">
        <v>75</v>
      </c>
      <c r="AY354" s="173" t="s">
        <v>173</v>
      </c>
    </row>
    <row r="355" spans="1:65" s="14" customFormat="1" ht="11.25">
      <c r="B355" s="179"/>
      <c r="D355" s="172" t="s">
        <v>182</v>
      </c>
      <c r="E355" s="180" t="s">
        <v>1</v>
      </c>
      <c r="F355" s="181" t="s">
        <v>881</v>
      </c>
      <c r="H355" s="182">
        <v>61.44</v>
      </c>
      <c r="I355" s="183"/>
      <c r="L355" s="179"/>
      <c r="M355" s="184"/>
      <c r="N355" s="185"/>
      <c r="O355" s="185"/>
      <c r="P355" s="185"/>
      <c r="Q355" s="185"/>
      <c r="R355" s="185"/>
      <c r="S355" s="185"/>
      <c r="T355" s="186"/>
      <c r="AT355" s="180" t="s">
        <v>182</v>
      </c>
      <c r="AU355" s="180" t="s">
        <v>88</v>
      </c>
      <c r="AV355" s="14" t="s">
        <v>88</v>
      </c>
      <c r="AW355" s="14" t="s">
        <v>31</v>
      </c>
      <c r="AX355" s="14" t="s">
        <v>75</v>
      </c>
      <c r="AY355" s="180" t="s">
        <v>173</v>
      </c>
    </row>
    <row r="356" spans="1:65" s="15" customFormat="1" ht="11.25">
      <c r="B356" s="187"/>
      <c r="D356" s="172" t="s">
        <v>182</v>
      </c>
      <c r="E356" s="188" t="s">
        <v>1</v>
      </c>
      <c r="F356" s="189" t="s">
        <v>185</v>
      </c>
      <c r="H356" s="190">
        <v>61.44</v>
      </c>
      <c r="I356" s="191"/>
      <c r="L356" s="187"/>
      <c r="M356" s="192"/>
      <c r="N356" s="193"/>
      <c r="O356" s="193"/>
      <c r="P356" s="193"/>
      <c r="Q356" s="193"/>
      <c r="R356" s="193"/>
      <c r="S356" s="193"/>
      <c r="T356" s="194"/>
      <c r="AT356" s="188" t="s">
        <v>182</v>
      </c>
      <c r="AU356" s="188" t="s">
        <v>88</v>
      </c>
      <c r="AV356" s="15" t="s">
        <v>180</v>
      </c>
      <c r="AW356" s="15" t="s">
        <v>31</v>
      </c>
      <c r="AX356" s="15" t="s">
        <v>82</v>
      </c>
      <c r="AY356" s="188" t="s">
        <v>173</v>
      </c>
    </row>
    <row r="357" spans="1:65" s="2" customFormat="1" ht="24.2" customHeight="1">
      <c r="A357" s="33"/>
      <c r="B357" s="156"/>
      <c r="C357" s="157" t="s">
        <v>413</v>
      </c>
      <c r="D357" s="157" t="s">
        <v>176</v>
      </c>
      <c r="E357" s="158" t="s">
        <v>882</v>
      </c>
      <c r="F357" s="159" t="s">
        <v>883</v>
      </c>
      <c r="G357" s="160" t="s">
        <v>196</v>
      </c>
      <c r="H357" s="161">
        <v>61.44</v>
      </c>
      <c r="I357" s="162"/>
      <c r="J357" s="163">
        <f>ROUND(I357*H357,2)</f>
        <v>0</v>
      </c>
      <c r="K357" s="164"/>
      <c r="L357" s="34"/>
      <c r="M357" s="165" t="s">
        <v>1</v>
      </c>
      <c r="N357" s="166" t="s">
        <v>41</v>
      </c>
      <c r="O357" s="62"/>
      <c r="P357" s="167">
        <f>O357*H357</f>
        <v>0</v>
      </c>
      <c r="Q357" s="167">
        <v>2.7999999999999998E-4</v>
      </c>
      <c r="R357" s="167">
        <f>Q357*H357</f>
        <v>1.7203199999999998E-2</v>
      </c>
      <c r="S357" s="167">
        <v>0</v>
      </c>
      <c r="T357" s="168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9" t="s">
        <v>180</v>
      </c>
      <c r="AT357" s="169" t="s">
        <v>176</v>
      </c>
      <c r="AU357" s="169" t="s">
        <v>88</v>
      </c>
      <c r="AY357" s="18" t="s">
        <v>173</v>
      </c>
      <c r="BE357" s="170">
        <f>IF(N357="základná",J357,0)</f>
        <v>0</v>
      </c>
      <c r="BF357" s="170">
        <f>IF(N357="znížená",J357,0)</f>
        <v>0</v>
      </c>
      <c r="BG357" s="170">
        <f>IF(N357="zákl. prenesená",J357,0)</f>
        <v>0</v>
      </c>
      <c r="BH357" s="170">
        <f>IF(N357="zníž. prenesená",J357,0)</f>
        <v>0</v>
      </c>
      <c r="BI357" s="170">
        <f>IF(N357="nulová",J357,0)</f>
        <v>0</v>
      </c>
      <c r="BJ357" s="18" t="s">
        <v>88</v>
      </c>
      <c r="BK357" s="170">
        <f>ROUND(I357*H357,2)</f>
        <v>0</v>
      </c>
      <c r="BL357" s="18" t="s">
        <v>180</v>
      </c>
      <c r="BM357" s="169" t="s">
        <v>884</v>
      </c>
    </row>
    <row r="358" spans="1:65" s="14" customFormat="1" ht="11.25">
      <c r="B358" s="179"/>
      <c r="D358" s="172" t="s">
        <v>182</v>
      </c>
      <c r="E358" s="180" t="s">
        <v>1</v>
      </c>
      <c r="F358" s="181" t="s">
        <v>885</v>
      </c>
      <c r="H358" s="182">
        <v>61.44</v>
      </c>
      <c r="I358" s="183"/>
      <c r="L358" s="179"/>
      <c r="M358" s="184"/>
      <c r="N358" s="185"/>
      <c r="O358" s="185"/>
      <c r="P358" s="185"/>
      <c r="Q358" s="185"/>
      <c r="R358" s="185"/>
      <c r="S358" s="185"/>
      <c r="T358" s="186"/>
      <c r="AT358" s="180" t="s">
        <v>182</v>
      </c>
      <c r="AU358" s="180" t="s">
        <v>88</v>
      </c>
      <c r="AV358" s="14" t="s">
        <v>88</v>
      </c>
      <c r="AW358" s="14" t="s">
        <v>31</v>
      </c>
      <c r="AX358" s="14" t="s">
        <v>75</v>
      </c>
      <c r="AY358" s="180" t="s">
        <v>173</v>
      </c>
    </row>
    <row r="359" spans="1:65" s="15" customFormat="1" ht="11.25">
      <c r="B359" s="187"/>
      <c r="D359" s="172" t="s">
        <v>182</v>
      </c>
      <c r="E359" s="188" t="s">
        <v>1</v>
      </c>
      <c r="F359" s="189" t="s">
        <v>185</v>
      </c>
      <c r="H359" s="190">
        <v>61.44</v>
      </c>
      <c r="I359" s="191"/>
      <c r="L359" s="187"/>
      <c r="M359" s="192"/>
      <c r="N359" s="193"/>
      <c r="O359" s="193"/>
      <c r="P359" s="193"/>
      <c r="Q359" s="193"/>
      <c r="R359" s="193"/>
      <c r="S359" s="193"/>
      <c r="T359" s="194"/>
      <c r="AT359" s="188" t="s">
        <v>182</v>
      </c>
      <c r="AU359" s="188" t="s">
        <v>88</v>
      </c>
      <c r="AV359" s="15" t="s">
        <v>180</v>
      </c>
      <c r="AW359" s="15" t="s">
        <v>31</v>
      </c>
      <c r="AX359" s="15" t="s">
        <v>82</v>
      </c>
      <c r="AY359" s="188" t="s">
        <v>173</v>
      </c>
    </row>
    <row r="360" spans="1:65" s="2" customFormat="1" ht="33" customHeight="1">
      <c r="A360" s="33"/>
      <c r="B360" s="156"/>
      <c r="C360" s="157" t="s">
        <v>418</v>
      </c>
      <c r="D360" s="157" t="s">
        <v>176</v>
      </c>
      <c r="E360" s="158" t="s">
        <v>886</v>
      </c>
      <c r="F360" s="159" t="s">
        <v>887</v>
      </c>
      <c r="G360" s="160" t="s">
        <v>196</v>
      </c>
      <c r="H360" s="161">
        <v>5</v>
      </c>
      <c r="I360" s="162"/>
      <c r="J360" s="163">
        <f>ROUND(I360*H360,2)</f>
        <v>0</v>
      </c>
      <c r="K360" s="164"/>
      <c r="L360" s="34"/>
      <c r="M360" s="165" t="s">
        <v>1</v>
      </c>
      <c r="N360" s="166" t="s">
        <v>41</v>
      </c>
      <c r="O360" s="62"/>
      <c r="P360" s="167">
        <f>O360*H360</f>
        <v>0</v>
      </c>
      <c r="Q360" s="167">
        <v>1.899E-2</v>
      </c>
      <c r="R360" s="167">
        <f>Q360*H360</f>
        <v>9.4950000000000007E-2</v>
      </c>
      <c r="S360" s="167">
        <v>0</v>
      </c>
      <c r="T360" s="168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9" t="s">
        <v>180</v>
      </c>
      <c r="AT360" s="169" t="s">
        <v>176</v>
      </c>
      <c r="AU360" s="169" t="s">
        <v>88</v>
      </c>
      <c r="AY360" s="18" t="s">
        <v>173</v>
      </c>
      <c r="BE360" s="170">
        <f>IF(N360="základná",J360,0)</f>
        <v>0</v>
      </c>
      <c r="BF360" s="170">
        <f>IF(N360="znížená",J360,0)</f>
        <v>0</v>
      </c>
      <c r="BG360" s="170">
        <f>IF(N360="zákl. prenesená",J360,0)</f>
        <v>0</v>
      </c>
      <c r="BH360" s="170">
        <f>IF(N360="zníž. prenesená",J360,0)</f>
        <v>0</v>
      </c>
      <c r="BI360" s="170">
        <f>IF(N360="nulová",J360,0)</f>
        <v>0</v>
      </c>
      <c r="BJ360" s="18" t="s">
        <v>88</v>
      </c>
      <c r="BK360" s="170">
        <f>ROUND(I360*H360,2)</f>
        <v>0</v>
      </c>
      <c r="BL360" s="18" t="s">
        <v>180</v>
      </c>
      <c r="BM360" s="169" t="s">
        <v>888</v>
      </c>
    </row>
    <row r="361" spans="1:65" s="13" customFormat="1" ht="22.5">
      <c r="B361" s="171"/>
      <c r="D361" s="172" t="s">
        <v>182</v>
      </c>
      <c r="E361" s="173" t="s">
        <v>1</v>
      </c>
      <c r="F361" s="174" t="s">
        <v>889</v>
      </c>
      <c r="H361" s="173" t="s">
        <v>1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3" t="s">
        <v>182</v>
      </c>
      <c r="AU361" s="173" t="s">
        <v>88</v>
      </c>
      <c r="AV361" s="13" t="s">
        <v>82</v>
      </c>
      <c r="AW361" s="13" t="s">
        <v>31</v>
      </c>
      <c r="AX361" s="13" t="s">
        <v>75</v>
      </c>
      <c r="AY361" s="173" t="s">
        <v>173</v>
      </c>
    </row>
    <row r="362" spans="1:65" s="14" customFormat="1" ht="11.25">
      <c r="B362" s="179"/>
      <c r="D362" s="172" t="s">
        <v>182</v>
      </c>
      <c r="E362" s="180" t="s">
        <v>1</v>
      </c>
      <c r="F362" s="181" t="s">
        <v>890</v>
      </c>
      <c r="H362" s="182">
        <v>5</v>
      </c>
      <c r="I362" s="183"/>
      <c r="L362" s="179"/>
      <c r="M362" s="184"/>
      <c r="N362" s="185"/>
      <c r="O362" s="185"/>
      <c r="P362" s="185"/>
      <c r="Q362" s="185"/>
      <c r="R362" s="185"/>
      <c r="S362" s="185"/>
      <c r="T362" s="186"/>
      <c r="AT362" s="180" t="s">
        <v>182</v>
      </c>
      <c r="AU362" s="180" t="s">
        <v>88</v>
      </c>
      <c r="AV362" s="14" t="s">
        <v>88</v>
      </c>
      <c r="AW362" s="14" t="s">
        <v>31</v>
      </c>
      <c r="AX362" s="14" t="s">
        <v>75</v>
      </c>
      <c r="AY362" s="180" t="s">
        <v>173</v>
      </c>
    </row>
    <row r="363" spans="1:65" s="15" customFormat="1" ht="11.25">
      <c r="B363" s="187"/>
      <c r="D363" s="172" t="s">
        <v>182</v>
      </c>
      <c r="E363" s="188" t="s">
        <v>1</v>
      </c>
      <c r="F363" s="189" t="s">
        <v>185</v>
      </c>
      <c r="H363" s="190">
        <v>5</v>
      </c>
      <c r="I363" s="191"/>
      <c r="L363" s="187"/>
      <c r="M363" s="192"/>
      <c r="N363" s="193"/>
      <c r="O363" s="193"/>
      <c r="P363" s="193"/>
      <c r="Q363" s="193"/>
      <c r="R363" s="193"/>
      <c r="S363" s="193"/>
      <c r="T363" s="194"/>
      <c r="AT363" s="188" t="s">
        <v>182</v>
      </c>
      <c r="AU363" s="188" t="s">
        <v>88</v>
      </c>
      <c r="AV363" s="15" t="s">
        <v>180</v>
      </c>
      <c r="AW363" s="15" t="s">
        <v>31</v>
      </c>
      <c r="AX363" s="15" t="s">
        <v>82</v>
      </c>
      <c r="AY363" s="188" t="s">
        <v>173</v>
      </c>
    </row>
    <row r="364" spans="1:65" s="2" customFormat="1" ht="24.2" customHeight="1">
      <c r="A364" s="33"/>
      <c r="B364" s="156"/>
      <c r="C364" s="157" t="s">
        <v>424</v>
      </c>
      <c r="D364" s="157" t="s">
        <v>176</v>
      </c>
      <c r="E364" s="158" t="s">
        <v>891</v>
      </c>
      <c r="F364" s="159" t="s">
        <v>892</v>
      </c>
      <c r="G364" s="160" t="s">
        <v>196</v>
      </c>
      <c r="H364" s="161">
        <v>316.91500000000002</v>
      </c>
      <c r="I364" s="162"/>
      <c r="J364" s="163">
        <f>ROUND(I364*H364,2)</f>
        <v>0</v>
      </c>
      <c r="K364" s="164"/>
      <c r="L364" s="34"/>
      <c r="M364" s="165" t="s">
        <v>1</v>
      </c>
      <c r="N364" s="166" t="s">
        <v>41</v>
      </c>
      <c r="O364" s="62"/>
      <c r="P364" s="167">
        <f>O364*H364</f>
        <v>0</v>
      </c>
      <c r="Q364" s="167">
        <v>4.2700000000000004E-3</v>
      </c>
      <c r="R364" s="167">
        <f>Q364*H364</f>
        <v>1.3532270500000001</v>
      </c>
      <c r="S364" s="167">
        <v>0</v>
      </c>
      <c r="T364" s="168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9" t="s">
        <v>180</v>
      </c>
      <c r="AT364" s="169" t="s">
        <v>176</v>
      </c>
      <c r="AU364" s="169" t="s">
        <v>88</v>
      </c>
      <c r="AY364" s="18" t="s">
        <v>173</v>
      </c>
      <c r="BE364" s="170">
        <f>IF(N364="základná",J364,0)</f>
        <v>0</v>
      </c>
      <c r="BF364" s="170">
        <f>IF(N364="znížená",J364,0)</f>
        <v>0</v>
      </c>
      <c r="BG364" s="170">
        <f>IF(N364="zákl. prenesená",J364,0)</f>
        <v>0</v>
      </c>
      <c r="BH364" s="170">
        <f>IF(N364="zníž. prenesená",J364,0)</f>
        <v>0</v>
      </c>
      <c r="BI364" s="170">
        <f>IF(N364="nulová",J364,0)</f>
        <v>0</v>
      </c>
      <c r="BJ364" s="18" t="s">
        <v>88</v>
      </c>
      <c r="BK364" s="170">
        <f>ROUND(I364*H364,2)</f>
        <v>0</v>
      </c>
      <c r="BL364" s="18" t="s">
        <v>180</v>
      </c>
      <c r="BM364" s="169" t="s">
        <v>893</v>
      </c>
    </row>
    <row r="365" spans="1:65" s="13" customFormat="1" ht="33.75">
      <c r="B365" s="171"/>
      <c r="D365" s="172" t="s">
        <v>182</v>
      </c>
      <c r="E365" s="173" t="s">
        <v>1</v>
      </c>
      <c r="F365" s="174" t="s">
        <v>894</v>
      </c>
      <c r="H365" s="173" t="s">
        <v>1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3" t="s">
        <v>182</v>
      </c>
      <c r="AU365" s="173" t="s">
        <v>88</v>
      </c>
      <c r="AV365" s="13" t="s">
        <v>82</v>
      </c>
      <c r="AW365" s="13" t="s">
        <v>31</v>
      </c>
      <c r="AX365" s="13" t="s">
        <v>75</v>
      </c>
      <c r="AY365" s="173" t="s">
        <v>173</v>
      </c>
    </row>
    <row r="366" spans="1:65" s="13" customFormat="1" ht="11.25">
      <c r="B366" s="171"/>
      <c r="D366" s="172" t="s">
        <v>182</v>
      </c>
      <c r="E366" s="173" t="s">
        <v>1</v>
      </c>
      <c r="F366" s="174" t="s">
        <v>895</v>
      </c>
      <c r="H366" s="173" t="s">
        <v>1</v>
      </c>
      <c r="I366" s="175"/>
      <c r="L366" s="171"/>
      <c r="M366" s="176"/>
      <c r="N366" s="177"/>
      <c r="O366" s="177"/>
      <c r="P366" s="177"/>
      <c r="Q366" s="177"/>
      <c r="R366" s="177"/>
      <c r="S366" s="177"/>
      <c r="T366" s="178"/>
      <c r="AT366" s="173" t="s">
        <v>182</v>
      </c>
      <c r="AU366" s="173" t="s">
        <v>88</v>
      </c>
      <c r="AV366" s="13" t="s">
        <v>82</v>
      </c>
      <c r="AW366" s="13" t="s">
        <v>31</v>
      </c>
      <c r="AX366" s="13" t="s">
        <v>75</v>
      </c>
      <c r="AY366" s="173" t="s">
        <v>173</v>
      </c>
    </row>
    <row r="367" spans="1:65" s="14" customFormat="1" ht="22.5">
      <c r="B367" s="179"/>
      <c r="D367" s="172" t="s">
        <v>182</v>
      </c>
      <c r="E367" s="180" t="s">
        <v>1</v>
      </c>
      <c r="F367" s="181" t="s">
        <v>896</v>
      </c>
      <c r="H367" s="182">
        <v>22.907</v>
      </c>
      <c r="I367" s="183"/>
      <c r="L367" s="179"/>
      <c r="M367" s="184"/>
      <c r="N367" s="185"/>
      <c r="O367" s="185"/>
      <c r="P367" s="185"/>
      <c r="Q367" s="185"/>
      <c r="R367" s="185"/>
      <c r="S367" s="185"/>
      <c r="T367" s="186"/>
      <c r="AT367" s="180" t="s">
        <v>182</v>
      </c>
      <c r="AU367" s="180" t="s">
        <v>88</v>
      </c>
      <c r="AV367" s="14" t="s">
        <v>88</v>
      </c>
      <c r="AW367" s="14" t="s">
        <v>31</v>
      </c>
      <c r="AX367" s="14" t="s">
        <v>75</v>
      </c>
      <c r="AY367" s="180" t="s">
        <v>173</v>
      </c>
    </row>
    <row r="368" spans="1:65" s="14" customFormat="1" ht="22.5">
      <c r="B368" s="179"/>
      <c r="D368" s="172" t="s">
        <v>182</v>
      </c>
      <c r="E368" s="180" t="s">
        <v>1</v>
      </c>
      <c r="F368" s="181" t="s">
        <v>897</v>
      </c>
      <c r="H368" s="182">
        <v>20.507999999999999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0" t="s">
        <v>182</v>
      </c>
      <c r="AU368" s="180" t="s">
        <v>88</v>
      </c>
      <c r="AV368" s="14" t="s">
        <v>88</v>
      </c>
      <c r="AW368" s="14" t="s">
        <v>31</v>
      </c>
      <c r="AX368" s="14" t="s">
        <v>75</v>
      </c>
      <c r="AY368" s="180" t="s">
        <v>173</v>
      </c>
    </row>
    <row r="369" spans="2:51" s="14" customFormat="1" ht="11.25">
      <c r="B369" s="179"/>
      <c r="D369" s="172" t="s">
        <v>182</v>
      </c>
      <c r="E369" s="180" t="s">
        <v>1</v>
      </c>
      <c r="F369" s="181" t="s">
        <v>898</v>
      </c>
      <c r="H369" s="182">
        <v>6.3719999999999999</v>
      </c>
      <c r="I369" s="183"/>
      <c r="L369" s="179"/>
      <c r="M369" s="184"/>
      <c r="N369" s="185"/>
      <c r="O369" s="185"/>
      <c r="P369" s="185"/>
      <c r="Q369" s="185"/>
      <c r="R369" s="185"/>
      <c r="S369" s="185"/>
      <c r="T369" s="186"/>
      <c r="AT369" s="180" t="s">
        <v>182</v>
      </c>
      <c r="AU369" s="180" t="s">
        <v>88</v>
      </c>
      <c r="AV369" s="14" t="s">
        <v>88</v>
      </c>
      <c r="AW369" s="14" t="s">
        <v>31</v>
      </c>
      <c r="AX369" s="14" t="s">
        <v>75</v>
      </c>
      <c r="AY369" s="180" t="s">
        <v>173</v>
      </c>
    </row>
    <row r="370" spans="2:51" s="14" customFormat="1" ht="22.5">
      <c r="B370" s="179"/>
      <c r="D370" s="172" t="s">
        <v>182</v>
      </c>
      <c r="E370" s="180" t="s">
        <v>1</v>
      </c>
      <c r="F370" s="181" t="s">
        <v>899</v>
      </c>
      <c r="H370" s="182">
        <v>6.5709999999999997</v>
      </c>
      <c r="I370" s="183"/>
      <c r="L370" s="179"/>
      <c r="M370" s="184"/>
      <c r="N370" s="185"/>
      <c r="O370" s="185"/>
      <c r="P370" s="185"/>
      <c r="Q370" s="185"/>
      <c r="R370" s="185"/>
      <c r="S370" s="185"/>
      <c r="T370" s="186"/>
      <c r="AT370" s="180" t="s">
        <v>182</v>
      </c>
      <c r="AU370" s="180" t="s">
        <v>88</v>
      </c>
      <c r="AV370" s="14" t="s">
        <v>88</v>
      </c>
      <c r="AW370" s="14" t="s">
        <v>31</v>
      </c>
      <c r="AX370" s="14" t="s">
        <v>75</v>
      </c>
      <c r="AY370" s="180" t="s">
        <v>173</v>
      </c>
    </row>
    <row r="371" spans="2:51" s="14" customFormat="1" ht="22.5">
      <c r="B371" s="179"/>
      <c r="D371" s="172" t="s">
        <v>182</v>
      </c>
      <c r="E371" s="180" t="s">
        <v>1</v>
      </c>
      <c r="F371" s="181" t="s">
        <v>900</v>
      </c>
      <c r="H371" s="182">
        <v>11.983000000000001</v>
      </c>
      <c r="I371" s="183"/>
      <c r="L371" s="179"/>
      <c r="M371" s="184"/>
      <c r="N371" s="185"/>
      <c r="O371" s="185"/>
      <c r="P371" s="185"/>
      <c r="Q371" s="185"/>
      <c r="R371" s="185"/>
      <c r="S371" s="185"/>
      <c r="T371" s="186"/>
      <c r="AT371" s="180" t="s">
        <v>182</v>
      </c>
      <c r="AU371" s="180" t="s">
        <v>88</v>
      </c>
      <c r="AV371" s="14" t="s">
        <v>88</v>
      </c>
      <c r="AW371" s="14" t="s">
        <v>31</v>
      </c>
      <c r="AX371" s="14" t="s">
        <v>75</v>
      </c>
      <c r="AY371" s="180" t="s">
        <v>173</v>
      </c>
    </row>
    <row r="372" spans="2:51" s="14" customFormat="1" ht="11.25">
      <c r="B372" s="179"/>
      <c r="D372" s="172" t="s">
        <v>182</v>
      </c>
      <c r="E372" s="180" t="s">
        <v>1</v>
      </c>
      <c r="F372" s="181" t="s">
        <v>901</v>
      </c>
      <c r="H372" s="182">
        <v>5.9649999999999999</v>
      </c>
      <c r="I372" s="183"/>
      <c r="L372" s="179"/>
      <c r="M372" s="184"/>
      <c r="N372" s="185"/>
      <c r="O372" s="185"/>
      <c r="P372" s="185"/>
      <c r="Q372" s="185"/>
      <c r="R372" s="185"/>
      <c r="S372" s="185"/>
      <c r="T372" s="186"/>
      <c r="AT372" s="180" t="s">
        <v>182</v>
      </c>
      <c r="AU372" s="180" t="s">
        <v>88</v>
      </c>
      <c r="AV372" s="14" t="s">
        <v>88</v>
      </c>
      <c r="AW372" s="14" t="s">
        <v>31</v>
      </c>
      <c r="AX372" s="14" t="s">
        <v>75</v>
      </c>
      <c r="AY372" s="180" t="s">
        <v>173</v>
      </c>
    </row>
    <row r="373" spans="2:51" s="14" customFormat="1" ht="33.75">
      <c r="B373" s="179"/>
      <c r="D373" s="172" t="s">
        <v>182</v>
      </c>
      <c r="E373" s="180" t="s">
        <v>1</v>
      </c>
      <c r="F373" s="181" t="s">
        <v>902</v>
      </c>
      <c r="H373" s="182">
        <v>27.390999999999998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0" t="s">
        <v>182</v>
      </c>
      <c r="AU373" s="180" t="s">
        <v>88</v>
      </c>
      <c r="AV373" s="14" t="s">
        <v>88</v>
      </c>
      <c r="AW373" s="14" t="s">
        <v>31</v>
      </c>
      <c r="AX373" s="14" t="s">
        <v>75</v>
      </c>
      <c r="AY373" s="180" t="s">
        <v>173</v>
      </c>
    </row>
    <row r="374" spans="2:51" s="14" customFormat="1" ht="45">
      <c r="B374" s="179"/>
      <c r="D374" s="172" t="s">
        <v>182</v>
      </c>
      <c r="E374" s="180" t="s">
        <v>1</v>
      </c>
      <c r="F374" s="181" t="s">
        <v>903</v>
      </c>
      <c r="H374" s="182">
        <v>15.379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0" t="s">
        <v>182</v>
      </c>
      <c r="AU374" s="180" t="s">
        <v>88</v>
      </c>
      <c r="AV374" s="14" t="s">
        <v>88</v>
      </c>
      <c r="AW374" s="14" t="s">
        <v>31</v>
      </c>
      <c r="AX374" s="14" t="s">
        <v>75</v>
      </c>
      <c r="AY374" s="180" t="s">
        <v>173</v>
      </c>
    </row>
    <row r="375" spans="2:51" s="14" customFormat="1" ht="22.5">
      <c r="B375" s="179"/>
      <c r="D375" s="172" t="s">
        <v>182</v>
      </c>
      <c r="E375" s="180" t="s">
        <v>1</v>
      </c>
      <c r="F375" s="181" t="s">
        <v>904</v>
      </c>
      <c r="H375" s="182">
        <v>2.3260000000000001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182</v>
      </c>
      <c r="AU375" s="180" t="s">
        <v>88</v>
      </c>
      <c r="AV375" s="14" t="s">
        <v>88</v>
      </c>
      <c r="AW375" s="14" t="s">
        <v>31</v>
      </c>
      <c r="AX375" s="14" t="s">
        <v>75</v>
      </c>
      <c r="AY375" s="180" t="s">
        <v>173</v>
      </c>
    </row>
    <row r="376" spans="2:51" s="14" customFormat="1" ht="33.75">
      <c r="B376" s="179"/>
      <c r="D376" s="172" t="s">
        <v>182</v>
      </c>
      <c r="E376" s="180" t="s">
        <v>1</v>
      </c>
      <c r="F376" s="181" t="s">
        <v>905</v>
      </c>
      <c r="H376" s="182">
        <v>35.426000000000002</v>
      </c>
      <c r="I376" s="183"/>
      <c r="L376" s="179"/>
      <c r="M376" s="184"/>
      <c r="N376" s="185"/>
      <c r="O376" s="185"/>
      <c r="P376" s="185"/>
      <c r="Q376" s="185"/>
      <c r="R376" s="185"/>
      <c r="S376" s="185"/>
      <c r="T376" s="186"/>
      <c r="AT376" s="180" t="s">
        <v>182</v>
      </c>
      <c r="AU376" s="180" t="s">
        <v>88</v>
      </c>
      <c r="AV376" s="14" t="s">
        <v>88</v>
      </c>
      <c r="AW376" s="14" t="s">
        <v>31</v>
      </c>
      <c r="AX376" s="14" t="s">
        <v>75</v>
      </c>
      <c r="AY376" s="180" t="s">
        <v>173</v>
      </c>
    </row>
    <row r="377" spans="2:51" s="14" customFormat="1" ht="11.25">
      <c r="B377" s="179"/>
      <c r="D377" s="172" t="s">
        <v>182</v>
      </c>
      <c r="E377" s="180" t="s">
        <v>1</v>
      </c>
      <c r="F377" s="181" t="s">
        <v>906</v>
      </c>
      <c r="H377" s="182">
        <v>0.55300000000000005</v>
      </c>
      <c r="I377" s="183"/>
      <c r="L377" s="179"/>
      <c r="M377" s="184"/>
      <c r="N377" s="185"/>
      <c r="O377" s="185"/>
      <c r="P377" s="185"/>
      <c r="Q377" s="185"/>
      <c r="R377" s="185"/>
      <c r="S377" s="185"/>
      <c r="T377" s="186"/>
      <c r="AT377" s="180" t="s">
        <v>182</v>
      </c>
      <c r="AU377" s="180" t="s">
        <v>88</v>
      </c>
      <c r="AV377" s="14" t="s">
        <v>88</v>
      </c>
      <c r="AW377" s="14" t="s">
        <v>31</v>
      </c>
      <c r="AX377" s="14" t="s">
        <v>75</v>
      </c>
      <c r="AY377" s="180" t="s">
        <v>173</v>
      </c>
    </row>
    <row r="378" spans="2:51" s="14" customFormat="1" ht="33.75">
      <c r="B378" s="179"/>
      <c r="D378" s="172" t="s">
        <v>182</v>
      </c>
      <c r="E378" s="180" t="s">
        <v>1</v>
      </c>
      <c r="F378" s="181" t="s">
        <v>907</v>
      </c>
      <c r="H378" s="182">
        <v>34.667999999999999</v>
      </c>
      <c r="I378" s="183"/>
      <c r="L378" s="179"/>
      <c r="M378" s="184"/>
      <c r="N378" s="185"/>
      <c r="O378" s="185"/>
      <c r="P378" s="185"/>
      <c r="Q378" s="185"/>
      <c r="R378" s="185"/>
      <c r="S378" s="185"/>
      <c r="T378" s="186"/>
      <c r="AT378" s="180" t="s">
        <v>182</v>
      </c>
      <c r="AU378" s="180" t="s">
        <v>88</v>
      </c>
      <c r="AV378" s="14" t="s">
        <v>88</v>
      </c>
      <c r="AW378" s="14" t="s">
        <v>31</v>
      </c>
      <c r="AX378" s="14" t="s">
        <v>75</v>
      </c>
      <c r="AY378" s="180" t="s">
        <v>173</v>
      </c>
    </row>
    <row r="379" spans="2:51" s="14" customFormat="1" ht="22.5">
      <c r="B379" s="179"/>
      <c r="D379" s="172" t="s">
        <v>182</v>
      </c>
      <c r="E379" s="180" t="s">
        <v>1</v>
      </c>
      <c r="F379" s="181" t="s">
        <v>908</v>
      </c>
      <c r="H379" s="182">
        <v>22.89</v>
      </c>
      <c r="I379" s="183"/>
      <c r="L379" s="179"/>
      <c r="M379" s="184"/>
      <c r="N379" s="185"/>
      <c r="O379" s="185"/>
      <c r="P379" s="185"/>
      <c r="Q379" s="185"/>
      <c r="R379" s="185"/>
      <c r="S379" s="185"/>
      <c r="T379" s="186"/>
      <c r="AT379" s="180" t="s">
        <v>182</v>
      </c>
      <c r="AU379" s="180" t="s">
        <v>88</v>
      </c>
      <c r="AV379" s="14" t="s">
        <v>88</v>
      </c>
      <c r="AW379" s="14" t="s">
        <v>31</v>
      </c>
      <c r="AX379" s="14" t="s">
        <v>75</v>
      </c>
      <c r="AY379" s="180" t="s">
        <v>173</v>
      </c>
    </row>
    <row r="380" spans="2:51" s="14" customFormat="1" ht="22.5">
      <c r="B380" s="179"/>
      <c r="D380" s="172" t="s">
        <v>182</v>
      </c>
      <c r="E380" s="180" t="s">
        <v>1</v>
      </c>
      <c r="F380" s="181" t="s">
        <v>909</v>
      </c>
      <c r="H380" s="182">
        <v>6.4059999999999997</v>
      </c>
      <c r="I380" s="183"/>
      <c r="L380" s="179"/>
      <c r="M380" s="184"/>
      <c r="N380" s="185"/>
      <c r="O380" s="185"/>
      <c r="P380" s="185"/>
      <c r="Q380" s="185"/>
      <c r="R380" s="185"/>
      <c r="S380" s="185"/>
      <c r="T380" s="186"/>
      <c r="AT380" s="180" t="s">
        <v>182</v>
      </c>
      <c r="AU380" s="180" t="s">
        <v>88</v>
      </c>
      <c r="AV380" s="14" t="s">
        <v>88</v>
      </c>
      <c r="AW380" s="14" t="s">
        <v>31</v>
      </c>
      <c r="AX380" s="14" t="s">
        <v>75</v>
      </c>
      <c r="AY380" s="180" t="s">
        <v>173</v>
      </c>
    </row>
    <row r="381" spans="2:51" s="14" customFormat="1" ht="33.75">
      <c r="B381" s="179"/>
      <c r="D381" s="172" t="s">
        <v>182</v>
      </c>
      <c r="E381" s="180" t="s">
        <v>1</v>
      </c>
      <c r="F381" s="181" t="s">
        <v>910</v>
      </c>
      <c r="H381" s="182">
        <v>9.3520000000000003</v>
      </c>
      <c r="I381" s="183"/>
      <c r="L381" s="179"/>
      <c r="M381" s="184"/>
      <c r="N381" s="185"/>
      <c r="O381" s="185"/>
      <c r="P381" s="185"/>
      <c r="Q381" s="185"/>
      <c r="R381" s="185"/>
      <c r="S381" s="185"/>
      <c r="T381" s="186"/>
      <c r="AT381" s="180" t="s">
        <v>182</v>
      </c>
      <c r="AU381" s="180" t="s">
        <v>88</v>
      </c>
      <c r="AV381" s="14" t="s">
        <v>88</v>
      </c>
      <c r="AW381" s="14" t="s">
        <v>31</v>
      </c>
      <c r="AX381" s="14" t="s">
        <v>75</v>
      </c>
      <c r="AY381" s="180" t="s">
        <v>173</v>
      </c>
    </row>
    <row r="382" spans="2:51" s="14" customFormat="1" ht="33.75">
      <c r="B382" s="179"/>
      <c r="D382" s="172" t="s">
        <v>182</v>
      </c>
      <c r="E382" s="180" t="s">
        <v>1</v>
      </c>
      <c r="F382" s="181" t="s">
        <v>911</v>
      </c>
      <c r="H382" s="182">
        <v>10.084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0" t="s">
        <v>182</v>
      </c>
      <c r="AU382" s="180" t="s">
        <v>88</v>
      </c>
      <c r="AV382" s="14" t="s">
        <v>88</v>
      </c>
      <c r="AW382" s="14" t="s">
        <v>31</v>
      </c>
      <c r="AX382" s="14" t="s">
        <v>75</v>
      </c>
      <c r="AY382" s="180" t="s">
        <v>173</v>
      </c>
    </row>
    <row r="383" spans="2:51" s="14" customFormat="1" ht="11.25">
      <c r="B383" s="179"/>
      <c r="D383" s="172" t="s">
        <v>182</v>
      </c>
      <c r="E383" s="180" t="s">
        <v>1</v>
      </c>
      <c r="F383" s="181" t="s">
        <v>912</v>
      </c>
      <c r="H383" s="182">
        <v>4.8680000000000003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182</v>
      </c>
      <c r="AU383" s="180" t="s">
        <v>88</v>
      </c>
      <c r="AV383" s="14" t="s">
        <v>88</v>
      </c>
      <c r="AW383" s="14" t="s">
        <v>31</v>
      </c>
      <c r="AX383" s="14" t="s">
        <v>75</v>
      </c>
      <c r="AY383" s="180" t="s">
        <v>173</v>
      </c>
    </row>
    <row r="384" spans="2:51" s="14" customFormat="1" ht="22.5">
      <c r="B384" s="179"/>
      <c r="D384" s="172" t="s">
        <v>182</v>
      </c>
      <c r="E384" s="180" t="s">
        <v>1</v>
      </c>
      <c r="F384" s="181" t="s">
        <v>913</v>
      </c>
      <c r="H384" s="182">
        <v>12.784000000000001</v>
      </c>
      <c r="I384" s="183"/>
      <c r="L384" s="179"/>
      <c r="M384" s="184"/>
      <c r="N384" s="185"/>
      <c r="O384" s="185"/>
      <c r="P384" s="185"/>
      <c r="Q384" s="185"/>
      <c r="R384" s="185"/>
      <c r="S384" s="185"/>
      <c r="T384" s="186"/>
      <c r="AT384" s="180" t="s">
        <v>182</v>
      </c>
      <c r="AU384" s="180" t="s">
        <v>88</v>
      </c>
      <c r="AV384" s="14" t="s">
        <v>88</v>
      </c>
      <c r="AW384" s="14" t="s">
        <v>31</v>
      </c>
      <c r="AX384" s="14" t="s">
        <v>75</v>
      </c>
      <c r="AY384" s="180" t="s">
        <v>173</v>
      </c>
    </row>
    <row r="385" spans="1:65" s="14" customFormat="1" ht="33.75">
      <c r="B385" s="179"/>
      <c r="D385" s="172" t="s">
        <v>182</v>
      </c>
      <c r="E385" s="180" t="s">
        <v>1</v>
      </c>
      <c r="F385" s="181" t="s">
        <v>914</v>
      </c>
      <c r="H385" s="182">
        <v>25.593</v>
      </c>
      <c r="I385" s="183"/>
      <c r="L385" s="179"/>
      <c r="M385" s="184"/>
      <c r="N385" s="185"/>
      <c r="O385" s="185"/>
      <c r="P385" s="185"/>
      <c r="Q385" s="185"/>
      <c r="R385" s="185"/>
      <c r="S385" s="185"/>
      <c r="T385" s="186"/>
      <c r="AT385" s="180" t="s">
        <v>182</v>
      </c>
      <c r="AU385" s="180" t="s">
        <v>88</v>
      </c>
      <c r="AV385" s="14" t="s">
        <v>88</v>
      </c>
      <c r="AW385" s="14" t="s">
        <v>31</v>
      </c>
      <c r="AX385" s="14" t="s">
        <v>75</v>
      </c>
      <c r="AY385" s="180" t="s">
        <v>173</v>
      </c>
    </row>
    <row r="386" spans="1:65" s="14" customFormat="1" ht="22.5">
      <c r="B386" s="179"/>
      <c r="D386" s="172" t="s">
        <v>182</v>
      </c>
      <c r="E386" s="180" t="s">
        <v>1</v>
      </c>
      <c r="F386" s="181" t="s">
        <v>915</v>
      </c>
      <c r="H386" s="182">
        <v>34.889000000000003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182</v>
      </c>
      <c r="AU386" s="180" t="s">
        <v>88</v>
      </c>
      <c r="AV386" s="14" t="s">
        <v>88</v>
      </c>
      <c r="AW386" s="14" t="s">
        <v>31</v>
      </c>
      <c r="AX386" s="14" t="s">
        <v>75</v>
      </c>
      <c r="AY386" s="180" t="s">
        <v>173</v>
      </c>
    </row>
    <row r="387" spans="1:65" s="15" customFormat="1" ht="11.25">
      <c r="B387" s="187"/>
      <c r="D387" s="172" t="s">
        <v>182</v>
      </c>
      <c r="E387" s="188" t="s">
        <v>1</v>
      </c>
      <c r="F387" s="189" t="s">
        <v>185</v>
      </c>
      <c r="H387" s="190">
        <v>316.91500000000002</v>
      </c>
      <c r="I387" s="191"/>
      <c r="L387" s="187"/>
      <c r="M387" s="192"/>
      <c r="N387" s="193"/>
      <c r="O387" s="193"/>
      <c r="P387" s="193"/>
      <c r="Q387" s="193"/>
      <c r="R387" s="193"/>
      <c r="S387" s="193"/>
      <c r="T387" s="194"/>
      <c r="AT387" s="188" t="s">
        <v>182</v>
      </c>
      <c r="AU387" s="188" t="s">
        <v>88</v>
      </c>
      <c r="AV387" s="15" t="s">
        <v>180</v>
      </c>
      <c r="AW387" s="15" t="s">
        <v>31</v>
      </c>
      <c r="AX387" s="15" t="s">
        <v>82</v>
      </c>
      <c r="AY387" s="188" t="s">
        <v>173</v>
      </c>
    </row>
    <row r="388" spans="1:65" s="2" customFormat="1" ht="24.2" customHeight="1">
      <c r="A388" s="33"/>
      <c r="B388" s="156"/>
      <c r="C388" s="157" t="s">
        <v>429</v>
      </c>
      <c r="D388" s="157" t="s">
        <v>176</v>
      </c>
      <c r="E388" s="158" t="s">
        <v>916</v>
      </c>
      <c r="F388" s="159" t="s">
        <v>917</v>
      </c>
      <c r="G388" s="160" t="s">
        <v>196</v>
      </c>
      <c r="H388" s="161">
        <v>32.628999999999998</v>
      </c>
      <c r="I388" s="162"/>
      <c r="J388" s="163">
        <f>ROUND(I388*H388,2)</f>
        <v>0</v>
      </c>
      <c r="K388" s="164"/>
      <c r="L388" s="34"/>
      <c r="M388" s="165" t="s">
        <v>1</v>
      </c>
      <c r="N388" s="166" t="s">
        <v>41</v>
      </c>
      <c r="O388" s="62"/>
      <c r="P388" s="167">
        <f>O388*H388</f>
        <v>0</v>
      </c>
      <c r="Q388" s="167">
        <v>2.9999999999999997E-4</v>
      </c>
      <c r="R388" s="167">
        <f>Q388*H388</f>
        <v>9.7886999999999991E-3</v>
      </c>
      <c r="S388" s="167">
        <v>0</v>
      </c>
      <c r="T388" s="168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9" t="s">
        <v>180</v>
      </c>
      <c r="AT388" s="169" t="s">
        <v>176</v>
      </c>
      <c r="AU388" s="169" t="s">
        <v>88</v>
      </c>
      <c r="AY388" s="18" t="s">
        <v>173</v>
      </c>
      <c r="BE388" s="170">
        <f>IF(N388="základná",J388,0)</f>
        <v>0</v>
      </c>
      <c r="BF388" s="170">
        <f>IF(N388="znížená",J388,0)</f>
        <v>0</v>
      </c>
      <c r="BG388" s="170">
        <f>IF(N388="zákl. prenesená",J388,0)</f>
        <v>0</v>
      </c>
      <c r="BH388" s="170">
        <f>IF(N388="zníž. prenesená",J388,0)</f>
        <v>0</v>
      </c>
      <c r="BI388" s="170">
        <f>IF(N388="nulová",J388,0)</f>
        <v>0</v>
      </c>
      <c r="BJ388" s="18" t="s">
        <v>88</v>
      </c>
      <c r="BK388" s="170">
        <f>ROUND(I388*H388,2)</f>
        <v>0</v>
      </c>
      <c r="BL388" s="18" t="s">
        <v>180</v>
      </c>
      <c r="BM388" s="169" t="s">
        <v>918</v>
      </c>
    </row>
    <row r="389" spans="1:65" s="13" customFormat="1" ht="22.5">
      <c r="B389" s="171"/>
      <c r="D389" s="172" t="s">
        <v>182</v>
      </c>
      <c r="E389" s="173" t="s">
        <v>1</v>
      </c>
      <c r="F389" s="174" t="s">
        <v>919</v>
      </c>
      <c r="H389" s="173" t="s">
        <v>1</v>
      </c>
      <c r="I389" s="175"/>
      <c r="L389" s="171"/>
      <c r="M389" s="176"/>
      <c r="N389" s="177"/>
      <c r="O389" s="177"/>
      <c r="P389" s="177"/>
      <c r="Q389" s="177"/>
      <c r="R389" s="177"/>
      <c r="S389" s="177"/>
      <c r="T389" s="178"/>
      <c r="AT389" s="173" t="s">
        <v>182</v>
      </c>
      <c r="AU389" s="173" t="s">
        <v>88</v>
      </c>
      <c r="AV389" s="13" t="s">
        <v>82</v>
      </c>
      <c r="AW389" s="13" t="s">
        <v>31</v>
      </c>
      <c r="AX389" s="13" t="s">
        <v>75</v>
      </c>
      <c r="AY389" s="173" t="s">
        <v>173</v>
      </c>
    </row>
    <row r="390" spans="1:65" s="14" customFormat="1" ht="11.25">
      <c r="B390" s="179"/>
      <c r="D390" s="172" t="s">
        <v>182</v>
      </c>
      <c r="E390" s="180" t="s">
        <v>1</v>
      </c>
      <c r="F390" s="181" t="s">
        <v>920</v>
      </c>
      <c r="H390" s="182">
        <v>32.628999999999998</v>
      </c>
      <c r="I390" s="183"/>
      <c r="L390" s="179"/>
      <c r="M390" s="184"/>
      <c r="N390" s="185"/>
      <c r="O390" s="185"/>
      <c r="P390" s="185"/>
      <c r="Q390" s="185"/>
      <c r="R390" s="185"/>
      <c r="S390" s="185"/>
      <c r="T390" s="186"/>
      <c r="AT390" s="180" t="s">
        <v>182</v>
      </c>
      <c r="AU390" s="180" t="s">
        <v>88</v>
      </c>
      <c r="AV390" s="14" t="s">
        <v>88</v>
      </c>
      <c r="AW390" s="14" t="s">
        <v>31</v>
      </c>
      <c r="AX390" s="14" t="s">
        <v>75</v>
      </c>
      <c r="AY390" s="180" t="s">
        <v>173</v>
      </c>
    </row>
    <row r="391" spans="1:65" s="15" customFormat="1" ht="11.25">
      <c r="B391" s="187"/>
      <c r="D391" s="172" t="s">
        <v>182</v>
      </c>
      <c r="E391" s="188" t="s">
        <v>1</v>
      </c>
      <c r="F391" s="189" t="s">
        <v>185</v>
      </c>
      <c r="H391" s="190">
        <v>32.628999999999998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182</v>
      </c>
      <c r="AU391" s="188" t="s">
        <v>88</v>
      </c>
      <c r="AV391" s="15" t="s">
        <v>180</v>
      </c>
      <c r="AW391" s="15" t="s">
        <v>31</v>
      </c>
      <c r="AX391" s="15" t="s">
        <v>82</v>
      </c>
      <c r="AY391" s="188" t="s">
        <v>173</v>
      </c>
    </row>
    <row r="392" spans="1:65" s="2" customFormat="1" ht="21.75" customHeight="1">
      <c r="A392" s="33"/>
      <c r="B392" s="156"/>
      <c r="C392" s="157" t="s">
        <v>434</v>
      </c>
      <c r="D392" s="157" t="s">
        <v>176</v>
      </c>
      <c r="E392" s="158" t="s">
        <v>921</v>
      </c>
      <c r="F392" s="159" t="s">
        <v>922</v>
      </c>
      <c r="G392" s="160" t="s">
        <v>196</v>
      </c>
      <c r="H392" s="161">
        <v>27.629000000000001</v>
      </c>
      <c r="I392" s="162"/>
      <c r="J392" s="163">
        <f>ROUND(I392*H392,2)</f>
        <v>0</v>
      </c>
      <c r="K392" s="164"/>
      <c r="L392" s="34"/>
      <c r="M392" s="165" t="s">
        <v>1</v>
      </c>
      <c r="N392" s="166" t="s">
        <v>41</v>
      </c>
      <c r="O392" s="62"/>
      <c r="P392" s="167">
        <f>O392*H392</f>
        <v>0</v>
      </c>
      <c r="Q392" s="167">
        <v>2.0480000000000002E-2</v>
      </c>
      <c r="R392" s="167">
        <f>Q392*H392</f>
        <v>0.56584192000000011</v>
      </c>
      <c r="S392" s="167">
        <v>0</v>
      </c>
      <c r="T392" s="168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9" t="s">
        <v>180</v>
      </c>
      <c r="AT392" s="169" t="s">
        <v>176</v>
      </c>
      <c r="AU392" s="169" t="s">
        <v>88</v>
      </c>
      <c r="AY392" s="18" t="s">
        <v>173</v>
      </c>
      <c r="BE392" s="170">
        <f>IF(N392="základná",J392,0)</f>
        <v>0</v>
      </c>
      <c r="BF392" s="170">
        <f>IF(N392="znížená",J392,0)</f>
        <v>0</v>
      </c>
      <c r="BG392" s="170">
        <f>IF(N392="zákl. prenesená",J392,0)</f>
        <v>0</v>
      </c>
      <c r="BH392" s="170">
        <f>IF(N392="zníž. prenesená",J392,0)</f>
        <v>0</v>
      </c>
      <c r="BI392" s="170">
        <f>IF(N392="nulová",J392,0)</f>
        <v>0</v>
      </c>
      <c r="BJ392" s="18" t="s">
        <v>88</v>
      </c>
      <c r="BK392" s="170">
        <f>ROUND(I392*H392,2)</f>
        <v>0</v>
      </c>
      <c r="BL392" s="18" t="s">
        <v>180</v>
      </c>
      <c r="BM392" s="169" t="s">
        <v>923</v>
      </c>
    </row>
    <row r="393" spans="1:65" s="13" customFormat="1" ht="11.25">
      <c r="B393" s="171"/>
      <c r="D393" s="172" t="s">
        <v>182</v>
      </c>
      <c r="E393" s="173" t="s">
        <v>1</v>
      </c>
      <c r="F393" s="174" t="s">
        <v>924</v>
      </c>
      <c r="H393" s="173" t="s">
        <v>1</v>
      </c>
      <c r="I393" s="175"/>
      <c r="L393" s="171"/>
      <c r="M393" s="176"/>
      <c r="N393" s="177"/>
      <c r="O393" s="177"/>
      <c r="P393" s="177"/>
      <c r="Q393" s="177"/>
      <c r="R393" s="177"/>
      <c r="S393" s="177"/>
      <c r="T393" s="178"/>
      <c r="AT393" s="173" t="s">
        <v>182</v>
      </c>
      <c r="AU393" s="173" t="s">
        <v>88</v>
      </c>
      <c r="AV393" s="13" t="s">
        <v>82</v>
      </c>
      <c r="AW393" s="13" t="s">
        <v>31</v>
      </c>
      <c r="AX393" s="13" t="s">
        <v>75</v>
      </c>
      <c r="AY393" s="173" t="s">
        <v>173</v>
      </c>
    </row>
    <row r="394" spans="1:65" s="13" customFormat="1" ht="11.25">
      <c r="B394" s="171"/>
      <c r="D394" s="172" t="s">
        <v>182</v>
      </c>
      <c r="E394" s="173" t="s">
        <v>1</v>
      </c>
      <c r="F394" s="174" t="s">
        <v>814</v>
      </c>
      <c r="H394" s="173" t="s">
        <v>1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3" t="s">
        <v>182</v>
      </c>
      <c r="AU394" s="173" t="s">
        <v>88</v>
      </c>
      <c r="AV394" s="13" t="s">
        <v>82</v>
      </c>
      <c r="AW394" s="13" t="s">
        <v>31</v>
      </c>
      <c r="AX394" s="13" t="s">
        <v>75</v>
      </c>
      <c r="AY394" s="173" t="s">
        <v>173</v>
      </c>
    </row>
    <row r="395" spans="1:65" s="14" customFormat="1" ht="11.25">
      <c r="B395" s="179"/>
      <c r="D395" s="172" t="s">
        <v>182</v>
      </c>
      <c r="E395" s="180" t="s">
        <v>1</v>
      </c>
      <c r="F395" s="181" t="s">
        <v>925</v>
      </c>
      <c r="H395" s="182">
        <v>6.03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0" t="s">
        <v>182</v>
      </c>
      <c r="AU395" s="180" t="s">
        <v>88</v>
      </c>
      <c r="AV395" s="14" t="s">
        <v>88</v>
      </c>
      <c r="AW395" s="14" t="s">
        <v>31</v>
      </c>
      <c r="AX395" s="14" t="s">
        <v>75</v>
      </c>
      <c r="AY395" s="180" t="s">
        <v>173</v>
      </c>
    </row>
    <row r="396" spans="1:65" s="14" customFormat="1" ht="11.25">
      <c r="B396" s="179"/>
      <c r="D396" s="172" t="s">
        <v>182</v>
      </c>
      <c r="E396" s="180" t="s">
        <v>1</v>
      </c>
      <c r="F396" s="181" t="s">
        <v>926</v>
      </c>
      <c r="H396" s="182">
        <v>4.68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0" t="s">
        <v>182</v>
      </c>
      <c r="AU396" s="180" t="s">
        <v>88</v>
      </c>
      <c r="AV396" s="14" t="s">
        <v>88</v>
      </c>
      <c r="AW396" s="14" t="s">
        <v>31</v>
      </c>
      <c r="AX396" s="14" t="s">
        <v>75</v>
      </c>
      <c r="AY396" s="180" t="s">
        <v>173</v>
      </c>
    </row>
    <row r="397" spans="1:65" s="14" customFormat="1" ht="11.25">
      <c r="B397" s="179"/>
      <c r="D397" s="172" t="s">
        <v>182</v>
      </c>
      <c r="E397" s="180" t="s">
        <v>1</v>
      </c>
      <c r="F397" s="181" t="s">
        <v>927</v>
      </c>
      <c r="H397" s="182">
        <v>2.6549999999999998</v>
      </c>
      <c r="I397" s="18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0" t="s">
        <v>182</v>
      </c>
      <c r="AU397" s="180" t="s">
        <v>88</v>
      </c>
      <c r="AV397" s="14" t="s">
        <v>88</v>
      </c>
      <c r="AW397" s="14" t="s">
        <v>31</v>
      </c>
      <c r="AX397" s="14" t="s">
        <v>75</v>
      </c>
      <c r="AY397" s="180" t="s">
        <v>173</v>
      </c>
    </row>
    <row r="398" spans="1:65" s="14" customFormat="1" ht="22.5">
      <c r="B398" s="179"/>
      <c r="D398" s="172" t="s">
        <v>182</v>
      </c>
      <c r="E398" s="180" t="s">
        <v>1</v>
      </c>
      <c r="F398" s="181" t="s">
        <v>928</v>
      </c>
      <c r="H398" s="182">
        <v>14.263999999999999</v>
      </c>
      <c r="I398" s="183"/>
      <c r="L398" s="179"/>
      <c r="M398" s="184"/>
      <c r="N398" s="185"/>
      <c r="O398" s="185"/>
      <c r="P398" s="185"/>
      <c r="Q398" s="185"/>
      <c r="R398" s="185"/>
      <c r="S398" s="185"/>
      <c r="T398" s="186"/>
      <c r="AT398" s="180" t="s">
        <v>182</v>
      </c>
      <c r="AU398" s="180" t="s">
        <v>88</v>
      </c>
      <c r="AV398" s="14" t="s">
        <v>88</v>
      </c>
      <c r="AW398" s="14" t="s">
        <v>31</v>
      </c>
      <c r="AX398" s="14" t="s">
        <v>75</v>
      </c>
      <c r="AY398" s="180" t="s">
        <v>173</v>
      </c>
    </row>
    <row r="399" spans="1:65" s="15" customFormat="1" ht="11.25">
      <c r="B399" s="187"/>
      <c r="D399" s="172" t="s">
        <v>182</v>
      </c>
      <c r="E399" s="188" t="s">
        <v>1</v>
      </c>
      <c r="F399" s="189" t="s">
        <v>185</v>
      </c>
      <c r="H399" s="190">
        <v>27.629000000000001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8" t="s">
        <v>182</v>
      </c>
      <c r="AU399" s="188" t="s">
        <v>88</v>
      </c>
      <c r="AV399" s="15" t="s">
        <v>180</v>
      </c>
      <c r="AW399" s="15" t="s">
        <v>31</v>
      </c>
      <c r="AX399" s="15" t="s">
        <v>82</v>
      </c>
      <c r="AY399" s="188" t="s">
        <v>173</v>
      </c>
    </row>
    <row r="400" spans="1:65" s="2" customFormat="1" ht="24.2" customHeight="1">
      <c r="A400" s="33"/>
      <c r="B400" s="156"/>
      <c r="C400" s="157" t="s">
        <v>438</v>
      </c>
      <c r="D400" s="157" t="s">
        <v>176</v>
      </c>
      <c r="E400" s="158" t="s">
        <v>929</v>
      </c>
      <c r="F400" s="159" t="s">
        <v>930</v>
      </c>
      <c r="G400" s="160" t="s">
        <v>196</v>
      </c>
      <c r="H400" s="161">
        <v>295.334</v>
      </c>
      <c r="I400" s="162"/>
      <c r="J400" s="163">
        <f>ROUND(I400*H400,2)</f>
        <v>0</v>
      </c>
      <c r="K400" s="164"/>
      <c r="L400" s="34"/>
      <c r="M400" s="165" t="s">
        <v>1</v>
      </c>
      <c r="N400" s="166" t="s">
        <v>41</v>
      </c>
      <c r="O400" s="62"/>
      <c r="P400" s="167">
        <f>O400*H400</f>
        <v>0</v>
      </c>
      <c r="Q400" s="167">
        <v>4.7200000000000002E-3</v>
      </c>
      <c r="R400" s="167">
        <f>Q400*H400</f>
        <v>1.3939764800000001</v>
      </c>
      <c r="S400" s="167">
        <v>0</v>
      </c>
      <c r="T400" s="16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9" t="s">
        <v>180</v>
      </c>
      <c r="AT400" s="169" t="s">
        <v>176</v>
      </c>
      <c r="AU400" s="169" t="s">
        <v>88</v>
      </c>
      <c r="AY400" s="18" t="s">
        <v>173</v>
      </c>
      <c r="BE400" s="170">
        <f>IF(N400="základná",J400,0)</f>
        <v>0</v>
      </c>
      <c r="BF400" s="170">
        <f>IF(N400="znížená",J400,0)</f>
        <v>0</v>
      </c>
      <c r="BG400" s="170">
        <f>IF(N400="zákl. prenesená",J400,0)</f>
        <v>0</v>
      </c>
      <c r="BH400" s="170">
        <f>IF(N400="zníž. prenesená",J400,0)</f>
        <v>0</v>
      </c>
      <c r="BI400" s="170">
        <f>IF(N400="nulová",J400,0)</f>
        <v>0</v>
      </c>
      <c r="BJ400" s="18" t="s">
        <v>88</v>
      </c>
      <c r="BK400" s="170">
        <f>ROUND(I400*H400,2)</f>
        <v>0</v>
      </c>
      <c r="BL400" s="18" t="s">
        <v>180</v>
      </c>
      <c r="BM400" s="169" t="s">
        <v>931</v>
      </c>
    </row>
    <row r="401" spans="2:51" s="13" customFormat="1" ht="11.25">
      <c r="B401" s="171"/>
      <c r="D401" s="172" t="s">
        <v>182</v>
      </c>
      <c r="E401" s="173" t="s">
        <v>1</v>
      </c>
      <c r="F401" s="174" t="s">
        <v>880</v>
      </c>
      <c r="H401" s="173" t="s">
        <v>1</v>
      </c>
      <c r="I401" s="175"/>
      <c r="L401" s="171"/>
      <c r="M401" s="176"/>
      <c r="N401" s="177"/>
      <c r="O401" s="177"/>
      <c r="P401" s="177"/>
      <c r="Q401" s="177"/>
      <c r="R401" s="177"/>
      <c r="S401" s="177"/>
      <c r="T401" s="178"/>
      <c r="AT401" s="173" t="s">
        <v>182</v>
      </c>
      <c r="AU401" s="173" t="s">
        <v>88</v>
      </c>
      <c r="AV401" s="13" t="s">
        <v>82</v>
      </c>
      <c r="AW401" s="13" t="s">
        <v>31</v>
      </c>
      <c r="AX401" s="13" t="s">
        <v>75</v>
      </c>
      <c r="AY401" s="173" t="s">
        <v>173</v>
      </c>
    </row>
    <row r="402" spans="2:51" s="13" customFormat="1" ht="11.25">
      <c r="B402" s="171"/>
      <c r="D402" s="172" t="s">
        <v>182</v>
      </c>
      <c r="E402" s="173" t="s">
        <v>1</v>
      </c>
      <c r="F402" s="174" t="s">
        <v>895</v>
      </c>
      <c r="H402" s="173" t="s">
        <v>1</v>
      </c>
      <c r="I402" s="175"/>
      <c r="L402" s="171"/>
      <c r="M402" s="176"/>
      <c r="N402" s="177"/>
      <c r="O402" s="177"/>
      <c r="P402" s="177"/>
      <c r="Q402" s="177"/>
      <c r="R402" s="177"/>
      <c r="S402" s="177"/>
      <c r="T402" s="178"/>
      <c r="AT402" s="173" t="s">
        <v>182</v>
      </c>
      <c r="AU402" s="173" t="s">
        <v>88</v>
      </c>
      <c r="AV402" s="13" t="s">
        <v>82</v>
      </c>
      <c r="AW402" s="13" t="s">
        <v>31</v>
      </c>
      <c r="AX402" s="13" t="s">
        <v>75</v>
      </c>
      <c r="AY402" s="173" t="s">
        <v>173</v>
      </c>
    </row>
    <row r="403" spans="2:51" s="14" customFormat="1" ht="22.5">
      <c r="B403" s="179"/>
      <c r="D403" s="172" t="s">
        <v>182</v>
      </c>
      <c r="E403" s="180" t="s">
        <v>1</v>
      </c>
      <c r="F403" s="181" t="s">
        <v>896</v>
      </c>
      <c r="H403" s="182">
        <v>22.907</v>
      </c>
      <c r="I403" s="18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0" t="s">
        <v>182</v>
      </c>
      <c r="AU403" s="180" t="s">
        <v>88</v>
      </c>
      <c r="AV403" s="14" t="s">
        <v>88</v>
      </c>
      <c r="AW403" s="14" t="s">
        <v>31</v>
      </c>
      <c r="AX403" s="14" t="s">
        <v>75</v>
      </c>
      <c r="AY403" s="180" t="s">
        <v>173</v>
      </c>
    </row>
    <row r="404" spans="2:51" s="14" customFormat="1" ht="22.5">
      <c r="B404" s="179"/>
      <c r="D404" s="172" t="s">
        <v>182</v>
      </c>
      <c r="E404" s="180" t="s">
        <v>1</v>
      </c>
      <c r="F404" s="181" t="s">
        <v>897</v>
      </c>
      <c r="H404" s="182">
        <v>20.507999999999999</v>
      </c>
      <c r="I404" s="183"/>
      <c r="L404" s="179"/>
      <c r="M404" s="184"/>
      <c r="N404" s="185"/>
      <c r="O404" s="185"/>
      <c r="P404" s="185"/>
      <c r="Q404" s="185"/>
      <c r="R404" s="185"/>
      <c r="S404" s="185"/>
      <c r="T404" s="186"/>
      <c r="AT404" s="180" t="s">
        <v>182</v>
      </c>
      <c r="AU404" s="180" t="s">
        <v>88</v>
      </c>
      <c r="AV404" s="14" t="s">
        <v>88</v>
      </c>
      <c r="AW404" s="14" t="s">
        <v>31</v>
      </c>
      <c r="AX404" s="14" t="s">
        <v>75</v>
      </c>
      <c r="AY404" s="180" t="s">
        <v>173</v>
      </c>
    </row>
    <row r="405" spans="2:51" s="14" customFormat="1" ht="11.25">
      <c r="B405" s="179"/>
      <c r="D405" s="172" t="s">
        <v>182</v>
      </c>
      <c r="E405" s="180" t="s">
        <v>1</v>
      </c>
      <c r="F405" s="181" t="s">
        <v>898</v>
      </c>
      <c r="H405" s="182">
        <v>6.3719999999999999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0" t="s">
        <v>182</v>
      </c>
      <c r="AU405" s="180" t="s">
        <v>88</v>
      </c>
      <c r="AV405" s="14" t="s">
        <v>88</v>
      </c>
      <c r="AW405" s="14" t="s">
        <v>31</v>
      </c>
      <c r="AX405" s="14" t="s">
        <v>75</v>
      </c>
      <c r="AY405" s="180" t="s">
        <v>173</v>
      </c>
    </row>
    <row r="406" spans="2:51" s="14" customFormat="1" ht="22.5">
      <c r="B406" s="179"/>
      <c r="D406" s="172" t="s">
        <v>182</v>
      </c>
      <c r="E406" s="180" t="s">
        <v>1</v>
      </c>
      <c r="F406" s="181" t="s">
        <v>899</v>
      </c>
      <c r="H406" s="182">
        <v>6.5709999999999997</v>
      </c>
      <c r="I406" s="183"/>
      <c r="L406" s="179"/>
      <c r="M406" s="184"/>
      <c r="N406" s="185"/>
      <c r="O406" s="185"/>
      <c r="P406" s="185"/>
      <c r="Q406" s="185"/>
      <c r="R406" s="185"/>
      <c r="S406" s="185"/>
      <c r="T406" s="186"/>
      <c r="AT406" s="180" t="s">
        <v>182</v>
      </c>
      <c r="AU406" s="180" t="s">
        <v>88</v>
      </c>
      <c r="AV406" s="14" t="s">
        <v>88</v>
      </c>
      <c r="AW406" s="14" t="s">
        <v>31</v>
      </c>
      <c r="AX406" s="14" t="s">
        <v>75</v>
      </c>
      <c r="AY406" s="180" t="s">
        <v>173</v>
      </c>
    </row>
    <row r="407" spans="2:51" s="14" customFormat="1" ht="22.5">
      <c r="B407" s="179"/>
      <c r="D407" s="172" t="s">
        <v>182</v>
      </c>
      <c r="E407" s="180" t="s">
        <v>1</v>
      </c>
      <c r="F407" s="181" t="s">
        <v>900</v>
      </c>
      <c r="H407" s="182">
        <v>11.983000000000001</v>
      </c>
      <c r="I407" s="18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0" t="s">
        <v>182</v>
      </c>
      <c r="AU407" s="180" t="s">
        <v>88</v>
      </c>
      <c r="AV407" s="14" t="s">
        <v>88</v>
      </c>
      <c r="AW407" s="14" t="s">
        <v>31</v>
      </c>
      <c r="AX407" s="14" t="s">
        <v>75</v>
      </c>
      <c r="AY407" s="180" t="s">
        <v>173</v>
      </c>
    </row>
    <row r="408" spans="2:51" s="14" customFormat="1" ht="11.25">
      <c r="B408" s="179"/>
      <c r="D408" s="172" t="s">
        <v>182</v>
      </c>
      <c r="E408" s="180" t="s">
        <v>1</v>
      </c>
      <c r="F408" s="181" t="s">
        <v>901</v>
      </c>
      <c r="H408" s="182">
        <v>5.9649999999999999</v>
      </c>
      <c r="I408" s="183"/>
      <c r="L408" s="179"/>
      <c r="M408" s="184"/>
      <c r="N408" s="185"/>
      <c r="O408" s="185"/>
      <c r="P408" s="185"/>
      <c r="Q408" s="185"/>
      <c r="R408" s="185"/>
      <c r="S408" s="185"/>
      <c r="T408" s="186"/>
      <c r="AT408" s="180" t="s">
        <v>182</v>
      </c>
      <c r="AU408" s="180" t="s">
        <v>88</v>
      </c>
      <c r="AV408" s="14" t="s">
        <v>88</v>
      </c>
      <c r="AW408" s="14" t="s">
        <v>31</v>
      </c>
      <c r="AX408" s="14" t="s">
        <v>75</v>
      </c>
      <c r="AY408" s="180" t="s">
        <v>173</v>
      </c>
    </row>
    <row r="409" spans="2:51" s="14" customFormat="1" ht="33.75">
      <c r="B409" s="179"/>
      <c r="D409" s="172" t="s">
        <v>182</v>
      </c>
      <c r="E409" s="180" t="s">
        <v>1</v>
      </c>
      <c r="F409" s="181" t="s">
        <v>902</v>
      </c>
      <c r="H409" s="182">
        <v>27.390999999999998</v>
      </c>
      <c r="I409" s="183"/>
      <c r="L409" s="179"/>
      <c r="M409" s="184"/>
      <c r="N409" s="185"/>
      <c r="O409" s="185"/>
      <c r="P409" s="185"/>
      <c r="Q409" s="185"/>
      <c r="R409" s="185"/>
      <c r="S409" s="185"/>
      <c r="T409" s="186"/>
      <c r="AT409" s="180" t="s">
        <v>182</v>
      </c>
      <c r="AU409" s="180" t="s">
        <v>88</v>
      </c>
      <c r="AV409" s="14" t="s">
        <v>88</v>
      </c>
      <c r="AW409" s="14" t="s">
        <v>31</v>
      </c>
      <c r="AX409" s="14" t="s">
        <v>75</v>
      </c>
      <c r="AY409" s="180" t="s">
        <v>173</v>
      </c>
    </row>
    <row r="410" spans="2:51" s="14" customFormat="1" ht="45">
      <c r="B410" s="179"/>
      <c r="D410" s="172" t="s">
        <v>182</v>
      </c>
      <c r="E410" s="180" t="s">
        <v>1</v>
      </c>
      <c r="F410" s="181" t="s">
        <v>903</v>
      </c>
      <c r="H410" s="182">
        <v>15.379</v>
      </c>
      <c r="I410" s="18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0" t="s">
        <v>182</v>
      </c>
      <c r="AU410" s="180" t="s">
        <v>88</v>
      </c>
      <c r="AV410" s="14" t="s">
        <v>88</v>
      </c>
      <c r="AW410" s="14" t="s">
        <v>31</v>
      </c>
      <c r="AX410" s="14" t="s">
        <v>75</v>
      </c>
      <c r="AY410" s="180" t="s">
        <v>173</v>
      </c>
    </row>
    <row r="411" spans="2:51" s="14" customFormat="1" ht="22.5">
      <c r="B411" s="179"/>
      <c r="D411" s="172" t="s">
        <v>182</v>
      </c>
      <c r="E411" s="180" t="s">
        <v>1</v>
      </c>
      <c r="F411" s="181" t="s">
        <v>904</v>
      </c>
      <c r="H411" s="182">
        <v>2.3260000000000001</v>
      </c>
      <c r="I411" s="183"/>
      <c r="L411" s="179"/>
      <c r="M411" s="184"/>
      <c r="N411" s="185"/>
      <c r="O411" s="185"/>
      <c r="P411" s="185"/>
      <c r="Q411" s="185"/>
      <c r="R411" s="185"/>
      <c r="S411" s="185"/>
      <c r="T411" s="186"/>
      <c r="AT411" s="180" t="s">
        <v>182</v>
      </c>
      <c r="AU411" s="180" t="s">
        <v>88</v>
      </c>
      <c r="AV411" s="14" t="s">
        <v>88</v>
      </c>
      <c r="AW411" s="14" t="s">
        <v>31</v>
      </c>
      <c r="AX411" s="14" t="s">
        <v>75</v>
      </c>
      <c r="AY411" s="180" t="s">
        <v>173</v>
      </c>
    </row>
    <row r="412" spans="2:51" s="14" customFormat="1" ht="33.75">
      <c r="B412" s="179"/>
      <c r="D412" s="172" t="s">
        <v>182</v>
      </c>
      <c r="E412" s="180" t="s">
        <v>1</v>
      </c>
      <c r="F412" s="181" t="s">
        <v>932</v>
      </c>
      <c r="H412" s="182">
        <v>35.340000000000003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182</v>
      </c>
      <c r="AU412" s="180" t="s">
        <v>88</v>
      </c>
      <c r="AV412" s="14" t="s">
        <v>88</v>
      </c>
      <c r="AW412" s="14" t="s">
        <v>31</v>
      </c>
      <c r="AX412" s="14" t="s">
        <v>75</v>
      </c>
      <c r="AY412" s="180" t="s">
        <v>173</v>
      </c>
    </row>
    <row r="413" spans="2:51" s="14" customFormat="1" ht="11.25">
      <c r="B413" s="179"/>
      <c r="D413" s="172" t="s">
        <v>182</v>
      </c>
      <c r="E413" s="180" t="s">
        <v>1</v>
      </c>
      <c r="F413" s="181" t="s">
        <v>906</v>
      </c>
      <c r="H413" s="182">
        <v>0.55300000000000005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182</v>
      </c>
      <c r="AU413" s="180" t="s">
        <v>88</v>
      </c>
      <c r="AV413" s="14" t="s">
        <v>88</v>
      </c>
      <c r="AW413" s="14" t="s">
        <v>31</v>
      </c>
      <c r="AX413" s="14" t="s">
        <v>75</v>
      </c>
      <c r="AY413" s="180" t="s">
        <v>173</v>
      </c>
    </row>
    <row r="414" spans="2:51" s="14" customFormat="1" ht="33.75">
      <c r="B414" s="179"/>
      <c r="D414" s="172" t="s">
        <v>182</v>
      </c>
      <c r="E414" s="180" t="s">
        <v>1</v>
      </c>
      <c r="F414" s="181" t="s">
        <v>907</v>
      </c>
      <c r="H414" s="182">
        <v>34.667999999999999</v>
      </c>
      <c r="I414" s="18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0" t="s">
        <v>182</v>
      </c>
      <c r="AU414" s="180" t="s">
        <v>88</v>
      </c>
      <c r="AV414" s="14" t="s">
        <v>88</v>
      </c>
      <c r="AW414" s="14" t="s">
        <v>31</v>
      </c>
      <c r="AX414" s="14" t="s">
        <v>75</v>
      </c>
      <c r="AY414" s="180" t="s">
        <v>173</v>
      </c>
    </row>
    <row r="415" spans="2:51" s="14" customFormat="1" ht="22.5">
      <c r="B415" s="179"/>
      <c r="D415" s="172" t="s">
        <v>182</v>
      </c>
      <c r="E415" s="180" t="s">
        <v>1</v>
      </c>
      <c r="F415" s="181" t="s">
        <v>908</v>
      </c>
      <c r="H415" s="182">
        <v>22.89</v>
      </c>
      <c r="I415" s="183"/>
      <c r="L415" s="179"/>
      <c r="M415" s="184"/>
      <c r="N415" s="185"/>
      <c r="O415" s="185"/>
      <c r="P415" s="185"/>
      <c r="Q415" s="185"/>
      <c r="R415" s="185"/>
      <c r="S415" s="185"/>
      <c r="T415" s="186"/>
      <c r="AT415" s="180" t="s">
        <v>182</v>
      </c>
      <c r="AU415" s="180" t="s">
        <v>88</v>
      </c>
      <c r="AV415" s="14" t="s">
        <v>88</v>
      </c>
      <c r="AW415" s="14" t="s">
        <v>31</v>
      </c>
      <c r="AX415" s="14" t="s">
        <v>75</v>
      </c>
      <c r="AY415" s="180" t="s">
        <v>173</v>
      </c>
    </row>
    <row r="416" spans="2:51" s="14" customFormat="1" ht="22.5">
      <c r="B416" s="179"/>
      <c r="D416" s="172" t="s">
        <v>182</v>
      </c>
      <c r="E416" s="180" t="s">
        <v>1</v>
      </c>
      <c r="F416" s="181" t="s">
        <v>909</v>
      </c>
      <c r="H416" s="182">
        <v>6.4059999999999997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0" t="s">
        <v>182</v>
      </c>
      <c r="AU416" s="180" t="s">
        <v>88</v>
      </c>
      <c r="AV416" s="14" t="s">
        <v>88</v>
      </c>
      <c r="AW416" s="14" t="s">
        <v>31</v>
      </c>
      <c r="AX416" s="14" t="s">
        <v>75</v>
      </c>
      <c r="AY416" s="180" t="s">
        <v>173</v>
      </c>
    </row>
    <row r="417" spans="1:65" s="14" customFormat="1" ht="33.75">
      <c r="B417" s="179"/>
      <c r="D417" s="172" t="s">
        <v>182</v>
      </c>
      <c r="E417" s="180" t="s">
        <v>1</v>
      </c>
      <c r="F417" s="181" t="s">
        <v>910</v>
      </c>
      <c r="H417" s="182">
        <v>9.3520000000000003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182</v>
      </c>
      <c r="AU417" s="180" t="s">
        <v>88</v>
      </c>
      <c r="AV417" s="14" t="s">
        <v>88</v>
      </c>
      <c r="AW417" s="14" t="s">
        <v>31</v>
      </c>
      <c r="AX417" s="14" t="s">
        <v>75</v>
      </c>
      <c r="AY417" s="180" t="s">
        <v>173</v>
      </c>
    </row>
    <row r="418" spans="1:65" s="14" customFormat="1" ht="33.75">
      <c r="B418" s="179"/>
      <c r="D418" s="172" t="s">
        <v>182</v>
      </c>
      <c r="E418" s="180" t="s">
        <v>1</v>
      </c>
      <c r="F418" s="181" t="s">
        <v>911</v>
      </c>
      <c r="H418" s="182">
        <v>10.084</v>
      </c>
      <c r="I418" s="18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0" t="s">
        <v>182</v>
      </c>
      <c r="AU418" s="180" t="s">
        <v>88</v>
      </c>
      <c r="AV418" s="14" t="s">
        <v>88</v>
      </c>
      <c r="AW418" s="14" t="s">
        <v>31</v>
      </c>
      <c r="AX418" s="14" t="s">
        <v>75</v>
      </c>
      <c r="AY418" s="180" t="s">
        <v>173</v>
      </c>
    </row>
    <row r="419" spans="1:65" s="14" customFormat="1" ht="11.25">
      <c r="B419" s="179"/>
      <c r="D419" s="172" t="s">
        <v>182</v>
      </c>
      <c r="E419" s="180" t="s">
        <v>1</v>
      </c>
      <c r="F419" s="181" t="s">
        <v>933</v>
      </c>
      <c r="H419" s="182">
        <v>5.0149999999999997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182</v>
      </c>
      <c r="AU419" s="180" t="s">
        <v>88</v>
      </c>
      <c r="AV419" s="14" t="s">
        <v>88</v>
      </c>
      <c r="AW419" s="14" t="s">
        <v>31</v>
      </c>
      <c r="AX419" s="14" t="s">
        <v>75</v>
      </c>
      <c r="AY419" s="180" t="s">
        <v>173</v>
      </c>
    </row>
    <row r="420" spans="1:65" s="14" customFormat="1" ht="22.5">
      <c r="B420" s="179"/>
      <c r="D420" s="172" t="s">
        <v>182</v>
      </c>
      <c r="E420" s="180" t="s">
        <v>1</v>
      </c>
      <c r="F420" s="181" t="s">
        <v>934</v>
      </c>
      <c r="H420" s="182">
        <v>12.784000000000001</v>
      </c>
      <c r="I420" s="183"/>
      <c r="L420" s="179"/>
      <c r="M420" s="184"/>
      <c r="N420" s="185"/>
      <c r="O420" s="185"/>
      <c r="P420" s="185"/>
      <c r="Q420" s="185"/>
      <c r="R420" s="185"/>
      <c r="S420" s="185"/>
      <c r="T420" s="186"/>
      <c r="AT420" s="180" t="s">
        <v>182</v>
      </c>
      <c r="AU420" s="180" t="s">
        <v>88</v>
      </c>
      <c r="AV420" s="14" t="s">
        <v>88</v>
      </c>
      <c r="AW420" s="14" t="s">
        <v>31</v>
      </c>
      <c r="AX420" s="14" t="s">
        <v>75</v>
      </c>
      <c r="AY420" s="180" t="s">
        <v>173</v>
      </c>
    </row>
    <row r="421" spans="1:65" s="14" customFormat="1" ht="33.75">
      <c r="B421" s="179"/>
      <c r="D421" s="172" t="s">
        <v>182</v>
      </c>
      <c r="E421" s="180" t="s">
        <v>1</v>
      </c>
      <c r="F421" s="181" t="s">
        <v>914</v>
      </c>
      <c r="H421" s="182">
        <v>25.593</v>
      </c>
      <c r="I421" s="183"/>
      <c r="L421" s="179"/>
      <c r="M421" s="184"/>
      <c r="N421" s="185"/>
      <c r="O421" s="185"/>
      <c r="P421" s="185"/>
      <c r="Q421" s="185"/>
      <c r="R421" s="185"/>
      <c r="S421" s="185"/>
      <c r="T421" s="186"/>
      <c r="AT421" s="180" t="s">
        <v>182</v>
      </c>
      <c r="AU421" s="180" t="s">
        <v>88</v>
      </c>
      <c r="AV421" s="14" t="s">
        <v>88</v>
      </c>
      <c r="AW421" s="14" t="s">
        <v>31</v>
      </c>
      <c r="AX421" s="14" t="s">
        <v>75</v>
      </c>
      <c r="AY421" s="180" t="s">
        <v>173</v>
      </c>
    </row>
    <row r="422" spans="1:65" s="14" customFormat="1" ht="22.5">
      <c r="B422" s="179"/>
      <c r="D422" s="172" t="s">
        <v>182</v>
      </c>
      <c r="E422" s="180" t="s">
        <v>1</v>
      </c>
      <c r="F422" s="181" t="s">
        <v>915</v>
      </c>
      <c r="H422" s="182">
        <v>34.889000000000003</v>
      </c>
      <c r="I422" s="183"/>
      <c r="L422" s="179"/>
      <c r="M422" s="184"/>
      <c r="N422" s="185"/>
      <c r="O422" s="185"/>
      <c r="P422" s="185"/>
      <c r="Q422" s="185"/>
      <c r="R422" s="185"/>
      <c r="S422" s="185"/>
      <c r="T422" s="186"/>
      <c r="AT422" s="180" t="s">
        <v>182</v>
      </c>
      <c r="AU422" s="180" t="s">
        <v>88</v>
      </c>
      <c r="AV422" s="14" t="s">
        <v>88</v>
      </c>
      <c r="AW422" s="14" t="s">
        <v>31</v>
      </c>
      <c r="AX422" s="14" t="s">
        <v>75</v>
      </c>
      <c r="AY422" s="180" t="s">
        <v>173</v>
      </c>
    </row>
    <row r="423" spans="1:65" s="14" customFormat="1" ht="11.25">
      <c r="B423" s="179"/>
      <c r="D423" s="172" t="s">
        <v>182</v>
      </c>
      <c r="E423" s="180" t="s">
        <v>1</v>
      </c>
      <c r="F423" s="181" t="s">
        <v>935</v>
      </c>
      <c r="H423" s="182">
        <v>-21.641999999999999</v>
      </c>
      <c r="I423" s="183"/>
      <c r="L423" s="179"/>
      <c r="M423" s="184"/>
      <c r="N423" s="185"/>
      <c r="O423" s="185"/>
      <c r="P423" s="185"/>
      <c r="Q423" s="185"/>
      <c r="R423" s="185"/>
      <c r="S423" s="185"/>
      <c r="T423" s="186"/>
      <c r="AT423" s="180" t="s">
        <v>182</v>
      </c>
      <c r="AU423" s="180" t="s">
        <v>88</v>
      </c>
      <c r="AV423" s="14" t="s">
        <v>88</v>
      </c>
      <c r="AW423" s="14" t="s">
        <v>31</v>
      </c>
      <c r="AX423" s="14" t="s">
        <v>75</v>
      </c>
      <c r="AY423" s="180" t="s">
        <v>173</v>
      </c>
    </row>
    <row r="424" spans="1:65" s="15" customFormat="1" ht="11.25">
      <c r="B424" s="187"/>
      <c r="D424" s="172" t="s">
        <v>182</v>
      </c>
      <c r="E424" s="188" t="s">
        <v>1</v>
      </c>
      <c r="F424" s="189" t="s">
        <v>185</v>
      </c>
      <c r="H424" s="190">
        <v>295.334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8" t="s">
        <v>182</v>
      </c>
      <c r="AU424" s="188" t="s">
        <v>88</v>
      </c>
      <c r="AV424" s="15" t="s">
        <v>180</v>
      </c>
      <c r="AW424" s="15" t="s">
        <v>31</v>
      </c>
      <c r="AX424" s="15" t="s">
        <v>82</v>
      </c>
      <c r="AY424" s="188" t="s">
        <v>173</v>
      </c>
    </row>
    <row r="425" spans="1:65" s="2" customFormat="1" ht="24.2" customHeight="1">
      <c r="A425" s="33"/>
      <c r="B425" s="156"/>
      <c r="C425" s="157" t="s">
        <v>444</v>
      </c>
      <c r="D425" s="157" t="s">
        <v>176</v>
      </c>
      <c r="E425" s="158" t="s">
        <v>936</v>
      </c>
      <c r="F425" s="159" t="s">
        <v>937</v>
      </c>
      <c r="G425" s="160" t="s">
        <v>196</v>
      </c>
      <c r="H425" s="161">
        <v>295.334</v>
      </c>
      <c r="I425" s="162"/>
      <c r="J425" s="163">
        <f>ROUND(I425*H425,2)</f>
        <v>0</v>
      </c>
      <c r="K425" s="164"/>
      <c r="L425" s="34"/>
      <c r="M425" s="165" t="s">
        <v>1</v>
      </c>
      <c r="N425" s="166" t="s">
        <v>41</v>
      </c>
      <c r="O425" s="62"/>
      <c r="P425" s="167">
        <f>O425*H425</f>
        <v>0</v>
      </c>
      <c r="Q425" s="167">
        <v>2.5999999999999998E-4</v>
      </c>
      <c r="R425" s="167">
        <f>Q425*H425</f>
        <v>7.6786839999999995E-2</v>
      </c>
      <c r="S425" s="167">
        <v>0</v>
      </c>
      <c r="T425" s="168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9" t="s">
        <v>180</v>
      </c>
      <c r="AT425" s="169" t="s">
        <v>176</v>
      </c>
      <c r="AU425" s="169" t="s">
        <v>88</v>
      </c>
      <c r="AY425" s="18" t="s">
        <v>173</v>
      </c>
      <c r="BE425" s="170">
        <f>IF(N425="základná",J425,0)</f>
        <v>0</v>
      </c>
      <c r="BF425" s="170">
        <f>IF(N425="znížená",J425,0)</f>
        <v>0</v>
      </c>
      <c r="BG425" s="170">
        <f>IF(N425="zákl. prenesená",J425,0)</f>
        <v>0</v>
      </c>
      <c r="BH425" s="170">
        <f>IF(N425="zníž. prenesená",J425,0)</f>
        <v>0</v>
      </c>
      <c r="BI425" s="170">
        <f>IF(N425="nulová",J425,0)</f>
        <v>0</v>
      </c>
      <c r="BJ425" s="18" t="s">
        <v>88</v>
      </c>
      <c r="BK425" s="170">
        <f>ROUND(I425*H425,2)</f>
        <v>0</v>
      </c>
      <c r="BL425" s="18" t="s">
        <v>180</v>
      </c>
      <c r="BM425" s="169" t="s">
        <v>938</v>
      </c>
    </row>
    <row r="426" spans="1:65" s="14" customFormat="1" ht="11.25">
      <c r="B426" s="179"/>
      <c r="D426" s="172" t="s">
        <v>182</v>
      </c>
      <c r="E426" s="180" t="s">
        <v>1</v>
      </c>
      <c r="F426" s="181" t="s">
        <v>939</v>
      </c>
      <c r="H426" s="182">
        <v>295.334</v>
      </c>
      <c r="I426" s="183"/>
      <c r="L426" s="179"/>
      <c r="M426" s="184"/>
      <c r="N426" s="185"/>
      <c r="O426" s="185"/>
      <c r="P426" s="185"/>
      <c r="Q426" s="185"/>
      <c r="R426" s="185"/>
      <c r="S426" s="185"/>
      <c r="T426" s="186"/>
      <c r="AT426" s="180" t="s">
        <v>182</v>
      </c>
      <c r="AU426" s="180" t="s">
        <v>88</v>
      </c>
      <c r="AV426" s="14" t="s">
        <v>88</v>
      </c>
      <c r="AW426" s="14" t="s">
        <v>31</v>
      </c>
      <c r="AX426" s="14" t="s">
        <v>75</v>
      </c>
      <c r="AY426" s="180" t="s">
        <v>173</v>
      </c>
    </row>
    <row r="427" spans="1:65" s="15" customFormat="1" ht="11.25">
      <c r="B427" s="187"/>
      <c r="D427" s="172" t="s">
        <v>182</v>
      </c>
      <c r="E427" s="188" t="s">
        <v>1</v>
      </c>
      <c r="F427" s="189" t="s">
        <v>185</v>
      </c>
      <c r="H427" s="190">
        <v>295.334</v>
      </c>
      <c r="I427" s="191"/>
      <c r="L427" s="187"/>
      <c r="M427" s="192"/>
      <c r="N427" s="193"/>
      <c r="O427" s="193"/>
      <c r="P427" s="193"/>
      <c r="Q427" s="193"/>
      <c r="R427" s="193"/>
      <c r="S427" s="193"/>
      <c r="T427" s="194"/>
      <c r="AT427" s="188" t="s">
        <v>182</v>
      </c>
      <c r="AU427" s="188" t="s">
        <v>88</v>
      </c>
      <c r="AV427" s="15" t="s">
        <v>180</v>
      </c>
      <c r="AW427" s="15" t="s">
        <v>31</v>
      </c>
      <c r="AX427" s="15" t="s">
        <v>82</v>
      </c>
      <c r="AY427" s="188" t="s">
        <v>173</v>
      </c>
    </row>
    <row r="428" spans="1:65" s="2" customFormat="1" ht="24.2" customHeight="1">
      <c r="A428" s="33"/>
      <c r="B428" s="156"/>
      <c r="C428" s="157" t="s">
        <v>449</v>
      </c>
      <c r="D428" s="157" t="s">
        <v>176</v>
      </c>
      <c r="E428" s="158" t="s">
        <v>940</v>
      </c>
      <c r="F428" s="159" t="s">
        <v>941</v>
      </c>
      <c r="G428" s="160" t="s">
        <v>196</v>
      </c>
      <c r="H428" s="161">
        <v>1.4670000000000001</v>
      </c>
      <c r="I428" s="162"/>
      <c r="J428" s="163">
        <f>ROUND(I428*H428,2)</f>
        <v>0</v>
      </c>
      <c r="K428" s="164"/>
      <c r="L428" s="34"/>
      <c r="M428" s="165" t="s">
        <v>1</v>
      </c>
      <c r="N428" s="166" t="s">
        <v>41</v>
      </c>
      <c r="O428" s="62"/>
      <c r="P428" s="167">
        <f>O428*H428</f>
        <v>0</v>
      </c>
      <c r="Q428" s="167">
        <v>5.1000000000000004E-4</v>
      </c>
      <c r="R428" s="167">
        <f>Q428*H428</f>
        <v>7.4817000000000004E-4</v>
      </c>
      <c r="S428" s="167">
        <v>0</v>
      </c>
      <c r="T428" s="168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9" t="s">
        <v>180</v>
      </c>
      <c r="AT428" s="169" t="s">
        <v>176</v>
      </c>
      <c r="AU428" s="169" t="s">
        <v>88</v>
      </c>
      <c r="AY428" s="18" t="s">
        <v>173</v>
      </c>
      <c r="BE428" s="170">
        <f>IF(N428="základná",J428,0)</f>
        <v>0</v>
      </c>
      <c r="BF428" s="170">
        <f>IF(N428="znížená",J428,0)</f>
        <v>0</v>
      </c>
      <c r="BG428" s="170">
        <f>IF(N428="zákl. prenesená",J428,0)</f>
        <v>0</v>
      </c>
      <c r="BH428" s="170">
        <f>IF(N428="zníž. prenesená",J428,0)</f>
        <v>0</v>
      </c>
      <c r="BI428" s="170">
        <f>IF(N428="nulová",J428,0)</f>
        <v>0</v>
      </c>
      <c r="BJ428" s="18" t="s">
        <v>88</v>
      </c>
      <c r="BK428" s="170">
        <f>ROUND(I428*H428,2)</f>
        <v>0</v>
      </c>
      <c r="BL428" s="18" t="s">
        <v>180</v>
      </c>
      <c r="BM428" s="169" t="s">
        <v>942</v>
      </c>
    </row>
    <row r="429" spans="1:65" s="13" customFormat="1" ht="11.25">
      <c r="B429" s="171"/>
      <c r="D429" s="172" t="s">
        <v>182</v>
      </c>
      <c r="E429" s="173" t="s">
        <v>1</v>
      </c>
      <c r="F429" s="174" t="s">
        <v>943</v>
      </c>
      <c r="H429" s="173" t="s">
        <v>1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3" t="s">
        <v>182</v>
      </c>
      <c r="AU429" s="173" t="s">
        <v>88</v>
      </c>
      <c r="AV429" s="13" t="s">
        <v>82</v>
      </c>
      <c r="AW429" s="13" t="s">
        <v>31</v>
      </c>
      <c r="AX429" s="13" t="s">
        <v>75</v>
      </c>
      <c r="AY429" s="173" t="s">
        <v>173</v>
      </c>
    </row>
    <row r="430" spans="1:65" s="14" customFormat="1" ht="11.25">
      <c r="B430" s="179"/>
      <c r="D430" s="172" t="s">
        <v>182</v>
      </c>
      <c r="E430" s="180" t="s">
        <v>1</v>
      </c>
      <c r="F430" s="181" t="s">
        <v>944</v>
      </c>
      <c r="H430" s="182">
        <v>1.169</v>
      </c>
      <c r="I430" s="183"/>
      <c r="L430" s="179"/>
      <c r="M430" s="184"/>
      <c r="N430" s="185"/>
      <c r="O430" s="185"/>
      <c r="P430" s="185"/>
      <c r="Q430" s="185"/>
      <c r="R430" s="185"/>
      <c r="S430" s="185"/>
      <c r="T430" s="186"/>
      <c r="AT430" s="180" t="s">
        <v>182</v>
      </c>
      <c r="AU430" s="180" t="s">
        <v>88</v>
      </c>
      <c r="AV430" s="14" t="s">
        <v>88</v>
      </c>
      <c r="AW430" s="14" t="s">
        <v>31</v>
      </c>
      <c r="AX430" s="14" t="s">
        <v>75</v>
      </c>
      <c r="AY430" s="180" t="s">
        <v>173</v>
      </c>
    </row>
    <row r="431" spans="1:65" s="14" customFormat="1" ht="11.25">
      <c r="B431" s="179"/>
      <c r="D431" s="172" t="s">
        <v>182</v>
      </c>
      <c r="E431" s="180" t="s">
        <v>1</v>
      </c>
      <c r="F431" s="181" t="s">
        <v>945</v>
      </c>
      <c r="H431" s="182">
        <v>0.29799999999999999</v>
      </c>
      <c r="I431" s="183"/>
      <c r="L431" s="179"/>
      <c r="M431" s="184"/>
      <c r="N431" s="185"/>
      <c r="O431" s="185"/>
      <c r="P431" s="185"/>
      <c r="Q431" s="185"/>
      <c r="R431" s="185"/>
      <c r="S431" s="185"/>
      <c r="T431" s="186"/>
      <c r="AT431" s="180" t="s">
        <v>182</v>
      </c>
      <c r="AU431" s="180" t="s">
        <v>88</v>
      </c>
      <c r="AV431" s="14" t="s">
        <v>88</v>
      </c>
      <c r="AW431" s="14" t="s">
        <v>31</v>
      </c>
      <c r="AX431" s="14" t="s">
        <v>75</v>
      </c>
      <c r="AY431" s="180" t="s">
        <v>173</v>
      </c>
    </row>
    <row r="432" spans="1:65" s="15" customFormat="1" ht="11.25">
      <c r="B432" s="187"/>
      <c r="D432" s="172" t="s">
        <v>182</v>
      </c>
      <c r="E432" s="188" t="s">
        <v>1</v>
      </c>
      <c r="F432" s="189" t="s">
        <v>185</v>
      </c>
      <c r="H432" s="190">
        <v>1.4670000000000001</v>
      </c>
      <c r="I432" s="191"/>
      <c r="L432" s="187"/>
      <c r="M432" s="192"/>
      <c r="N432" s="193"/>
      <c r="O432" s="193"/>
      <c r="P432" s="193"/>
      <c r="Q432" s="193"/>
      <c r="R432" s="193"/>
      <c r="S432" s="193"/>
      <c r="T432" s="194"/>
      <c r="AT432" s="188" t="s">
        <v>182</v>
      </c>
      <c r="AU432" s="188" t="s">
        <v>88</v>
      </c>
      <c r="AV432" s="15" t="s">
        <v>180</v>
      </c>
      <c r="AW432" s="15" t="s">
        <v>31</v>
      </c>
      <c r="AX432" s="15" t="s">
        <v>82</v>
      </c>
      <c r="AY432" s="188" t="s">
        <v>173</v>
      </c>
    </row>
    <row r="433" spans="1:65" s="2" customFormat="1" ht="33" customHeight="1">
      <c r="A433" s="33"/>
      <c r="B433" s="156"/>
      <c r="C433" s="157" t="s">
        <v>456</v>
      </c>
      <c r="D433" s="157" t="s">
        <v>176</v>
      </c>
      <c r="E433" s="158" t="s">
        <v>946</v>
      </c>
      <c r="F433" s="159" t="s">
        <v>947</v>
      </c>
      <c r="G433" s="160" t="s">
        <v>226</v>
      </c>
      <c r="H433" s="161">
        <v>3.2000000000000001E-2</v>
      </c>
      <c r="I433" s="162"/>
      <c r="J433" s="163">
        <f>ROUND(I433*H433,2)</f>
        <v>0</v>
      </c>
      <c r="K433" s="164"/>
      <c r="L433" s="34"/>
      <c r="M433" s="165" t="s">
        <v>1</v>
      </c>
      <c r="N433" s="166" t="s">
        <v>41</v>
      </c>
      <c r="O433" s="62"/>
      <c r="P433" s="167">
        <f>O433*H433</f>
        <v>0</v>
      </c>
      <c r="Q433" s="167">
        <v>2.0952500000000001</v>
      </c>
      <c r="R433" s="167">
        <f>Q433*H433</f>
        <v>6.7047999999999996E-2</v>
      </c>
      <c r="S433" s="167">
        <v>0</v>
      </c>
      <c r="T433" s="168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9" t="s">
        <v>180</v>
      </c>
      <c r="AT433" s="169" t="s">
        <v>176</v>
      </c>
      <c r="AU433" s="169" t="s">
        <v>88</v>
      </c>
      <c r="AY433" s="18" t="s">
        <v>173</v>
      </c>
      <c r="BE433" s="170">
        <f>IF(N433="základná",J433,0)</f>
        <v>0</v>
      </c>
      <c r="BF433" s="170">
        <f>IF(N433="znížená",J433,0)</f>
        <v>0</v>
      </c>
      <c r="BG433" s="170">
        <f>IF(N433="zákl. prenesená",J433,0)</f>
        <v>0</v>
      </c>
      <c r="BH433" s="170">
        <f>IF(N433="zníž. prenesená",J433,0)</f>
        <v>0</v>
      </c>
      <c r="BI433" s="170">
        <f>IF(N433="nulová",J433,0)</f>
        <v>0</v>
      </c>
      <c r="BJ433" s="18" t="s">
        <v>88</v>
      </c>
      <c r="BK433" s="170">
        <f>ROUND(I433*H433,2)</f>
        <v>0</v>
      </c>
      <c r="BL433" s="18" t="s">
        <v>180</v>
      </c>
      <c r="BM433" s="169" t="s">
        <v>948</v>
      </c>
    </row>
    <row r="434" spans="1:65" s="13" customFormat="1" ht="11.25">
      <c r="B434" s="171"/>
      <c r="D434" s="172" t="s">
        <v>182</v>
      </c>
      <c r="E434" s="173" t="s">
        <v>1</v>
      </c>
      <c r="F434" s="174" t="s">
        <v>949</v>
      </c>
      <c r="H434" s="173" t="s">
        <v>1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3" t="s">
        <v>182</v>
      </c>
      <c r="AU434" s="173" t="s">
        <v>88</v>
      </c>
      <c r="AV434" s="13" t="s">
        <v>82</v>
      </c>
      <c r="AW434" s="13" t="s">
        <v>31</v>
      </c>
      <c r="AX434" s="13" t="s">
        <v>75</v>
      </c>
      <c r="AY434" s="173" t="s">
        <v>173</v>
      </c>
    </row>
    <row r="435" spans="1:65" s="14" customFormat="1" ht="11.25">
      <c r="B435" s="179"/>
      <c r="D435" s="172" t="s">
        <v>182</v>
      </c>
      <c r="E435" s="180" t="s">
        <v>1</v>
      </c>
      <c r="F435" s="181" t="s">
        <v>950</v>
      </c>
      <c r="H435" s="182">
        <v>3.2000000000000001E-2</v>
      </c>
      <c r="I435" s="183"/>
      <c r="L435" s="179"/>
      <c r="M435" s="184"/>
      <c r="N435" s="185"/>
      <c r="O435" s="185"/>
      <c r="P435" s="185"/>
      <c r="Q435" s="185"/>
      <c r="R435" s="185"/>
      <c r="S435" s="185"/>
      <c r="T435" s="186"/>
      <c r="AT435" s="180" t="s">
        <v>182</v>
      </c>
      <c r="AU435" s="180" t="s">
        <v>88</v>
      </c>
      <c r="AV435" s="14" t="s">
        <v>88</v>
      </c>
      <c r="AW435" s="14" t="s">
        <v>31</v>
      </c>
      <c r="AX435" s="14" t="s">
        <v>75</v>
      </c>
      <c r="AY435" s="180" t="s">
        <v>173</v>
      </c>
    </row>
    <row r="436" spans="1:65" s="15" customFormat="1" ht="11.25">
      <c r="B436" s="187"/>
      <c r="D436" s="172" t="s">
        <v>182</v>
      </c>
      <c r="E436" s="188" t="s">
        <v>1</v>
      </c>
      <c r="F436" s="189" t="s">
        <v>185</v>
      </c>
      <c r="H436" s="190">
        <v>3.2000000000000001E-2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182</v>
      </c>
      <c r="AU436" s="188" t="s">
        <v>88</v>
      </c>
      <c r="AV436" s="15" t="s">
        <v>180</v>
      </c>
      <c r="AW436" s="15" t="s">
        <v>31</v>
      </c>
      <c r="AX436" s="15" t="s">
        <v>82</v>
      </c>
      <c r="AY436" s="188" t="s">
        <v>173</v>
      </c>
    </row>
    <row r="437" spans="1:65" s="2" customFormat="1" ht="33" customHeight="1">
      <c r="A437" s="33"/>
      <c r="B437" s="156"/>
      <c r="C437" s="157" t="s">
        <v>464</v>
      </c>
      <c r="D437" s="157" t="s">
        <v>176</v>
      </c>
      <c r="E437" s="158" t="s">
        <v>951</v>
      </c>
      <c r="F437" s="159" t="s">
        <v>952</v>
      </c>
      <c r="G437" s="160" t="s">
        <v>226</v>
      </c>
      <c r="H437" s="161">
        <v>0.59099999999999997</v>
      </c>
      <c r="I437" s="162"/>
      <c r="J437" s="163">
        <f>ROUND(I437*H437,2)</f>
        <v>0</v>
      </c>
      <c r="K437" s="164"/>
      <c r="L437" s="34"/>
      <c r="M437" s="165" t="s">
        <v>1</v>
      </c>
      <c r="N437" s="166" t="s">
        <v>41</v>
      </c>
      <c r="O437" s="62"/>
      <c r="P437" s="167">
        <f>O437*H437</f>
        <v>0</v>
      </c>
      <c r="Q437" s="167">
        <v>2.0952500000000001</v>
      </c>
      <c r="R437" s="167">
        <f>Q437*H437</f>
        <v>1.2382927500000001</v>
      </c>
      <c r="S437" s="167">
        <v>0</v>
      </c>
      <c r="T437" s="168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9" t="s">
        <v>180</v>
      </c>
      <c r="AT437" s="169" t="s">
        <v>176</v>
      </c>
      <c r="AU437" s="169" t="s">
        <v>88</v>
      </c>
      <c r="AY437" s="18" t="s">
        <v>173</v>
      </c>
      <c r="BE437" s="170">
        <f>IF(N437="základná",J437,0)</f>
        <v>0</v>
      </c>
      <c r="BF437" s="170">
        <f>IF(N437="znížená",J437,0)</f>
        <v>0</v>
      </c>
      <c r="BG437" s="170">
        <f>IF(N437="zákl. prenesená",J437,0)</f>
        <v>0</v>
      </c>
      <c r="BH437" s="170">
        <f>IF(N437="zníž. prenesená",J437,0)</f>
        <v>0</v>
      </c>
      <c r="BI437" s="170">
        <f>IF(N437="nulová",J437,0)</f>
        <v>0</v>
      </c>
      <c r="BJ437" s="18" t="s">
        <v>88</v>
      </c>
      <c r="BK437" s="170">
        <f>ROUND(I437*H437,2)</f>
        <v>0</v>
      </c>
      <c r="BL437" s="18" t="s">
        <v>180</v>
      </c>
      <c r="BM437" s="169" t="s">
        <v>953</v>
      </c>
    </row>
    <row r="438" spans="1:65" s="13" customFormat="1" ht="11.25">
      <c r="B438" s="171"/>
      <c r="D438" s="172" t="s">
        <v>182</v>
      </c>
      <c r="E438" s="173" t="s">
        <v>1</v>
      </c>
      <c r="F438" s="174" t="s">
        <v>814</v>
      </c>
      <c r="H438" s="173" t="s">
        <v>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3" t="s">
        <v>182</v>
      </c>
      <c r="AU438" s="173" t="s">
        <v>88</v>
      </c>
      <c r="AV438" s="13" t="s">
        <v>82</v>
      </c>
      <c r="AW438" s="13" t="s">
        <v>31</v>
      </c>
      <c r="AX438" s="13" t="s">
        <v>75</v>
      </c>
      <c r="AY438" s="173" t="s">
        <v>173</v>
      </c>
    </row>
    <row r="439" spans="1:65" s="14" customFormat="1" ht="22.5">
      <c r="B439" s="179"/>
      <c r="D439" s="172" t="s">
        <v>182</v>
      </c>
      <c r="E439" s="180" t="s">
        <v>1</v>
      </c>
      <c r="F439" s="181" t="s">
        <v>954</v>
      </c>
      <c r="H439" s="182">
        <v>0.59099999999999997</v>
      </c>
      <c r="I439" s="183"/>
      <c r="L439" s="179"/>
      <c r="M439" s="184"/>
      <c r="N439" s="185"/>
      <c r="O439" s="185"/>
      <c r="P439" s="185"/>
      <c r="Q439" s="185"/>
      <c r="R439" s="185"/>
      <c r="S439" s="185"/>
      <c r="T439" s="186"/>
      <c r="AT439" s="180" t="s">
        <v>182</v>
      </c>
      <c r="AU439" s="180" t="s">
        <v>88</v>
      </c>
      <c r="AV439" s="14" t="s">
        <v>88</v>
      </c>
      <c r="AW439" s="14" t="s">
        <v>31</v>
      </c>
      <c r="AX439" s="14" t="s">
        <v>75</v>
      </c>
      <c r="AY439" s="180" t="s">
        <v>173</v>
      </c>
    </row>
    <row r="440" spans="1:65" s="15" customFormat="1" ht="11.25">
      <c r="B440" s="187"/>
      <c r="D440" s="172" t="s">
        <v>182</v>
      </c>
      <c r="E440" s="188" t="s">
        <v>1</v>
      </c>
      <c r="F440" s="189" t="s">
        <v>185</v>
      </c>
      <c r="H440" s="190">
        <v>0.59099999999999997</v>
      </c>
      <c r="I440" s="191"/>
      <c r="L440" s="187"/>
      <c r="M440" s="192"/>
      <c r="N440" s="193"/>
      <c r="O440" s="193"/>
      <c r="P440" s="193"/>
      <c r="Q440" s="193"/>
      <c r="R440" s="193"/>
      <c r="S440" s="193"/>
      <c r="T440" s="194"/>
      <c r="AT440" s="188" t="s">
        <v>182</v>
      </c>
      <c r="AU440" s="188" t="s">
        <v>88</v>
      </c>
      <c r="AV440" s="15" t="s">
        <v>180</v>
      </c>
      <c r="AW440" s="15" t="s">
        <v>31</v>
      </c>
      <c r="AX440" s="15" t="s">
        <v>82</v>
      </c>
      <c r="AY440" s="188" t="s">
        <v>173</v>
      </c>
    </row>
    <row r="441" spans="1:65" s="2" customFormat="1" ht="24.2" customHeight="1">
      <c r="A441" s="33"/>
      <c r="B441" s="156"/>
      <c r="C441" s="157" t="s">
        <v>469</v>
      </c>
      <c r="D441" s="157" t="s">
        <v>176</v>
      </c>
      <c r="E441" s="158" t="s">
        <v>955</v>
      </c>
      <c r="F441" s="159" t="s">
        <v>956</v>
      </c>
      <c r="G441" s="160" t="s">
        <v>226</v>
      </c>
      <c r="H441" s="161">
        <v>4.0419999999999998</v>
      </c>
      <c r="I441" s="162"/>
      <c r="J441" s="163">
        <f>ROUND(I441*H441,2)</f>
        <v>0</v>
      </c>
      <c r="K441" s="164"/>
      <c r="L441" s="34"/>
      <c r="M441" s="165" t="s">
        <v>1</v>
      </c>
      <c r="N441" s="166" t="s">
        <v>41</v>
      </c>
      <c r="O441" s="62"/>
      <c r="P441" s="167">
        <f>O441*H441</f>
        <v>0</v>
      </c>
      <c r="Q441" s="167">
        <v>2.2404799999999998</v>
      </c>
      <c r="R441" s="167">
        <f>Q441*H441</f>
        <v>9.0560201599999992</v>
      </c>
      <c r="S441" s="167">
        <v>0</v>
      </c>
      <c r="T441" s="168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9" t="s">
        <v>180</v>
      </c>
      <c r="AT441" s="169" t="s">
        <v>176</v>
      </c>
      <c r="AU441" s="169" t="s">
        <v>88</v>
      </c>
      <c r="AY441" s="18" t="s">
        <v>173</v>
      </c>
      <c r="BE441" s="170">
        <f>IF(N441="základná",J441,0)</f>
        <v>0</v>
      </c>
      <c r="BF441" s="170">
        <f>IF(N441="znížená",J441,0)</f>
        <v>0</v>
      </c>
      <c r="BG441" s="170">
        <f>IF(N441="zákl. prenesená",J441,0)</f>
        <v>0</v>
      </c>
      <c r="BH441" s="170">
        <f>IF(N441="zníž. prenesená",J441,0)</f>
        <v>0</v>
      </c>
      <c r="BI441" s="170">
        <f>IF(N441="nulová",J441,0)</f>
        <v>0</v>
      </c>
      <c r="BJ441" s="18" t="s">
        <v>88</v>
      </c>
      <c r="BK441" s="170">
        <f>ROUND(I441*H441,2)</f>
        <v>0</v>
      </c>
      <c r="BL441" s="18" t="s">
        <v>180</v>
      </c>
      <c r="BM441" s="169" t="s">
        <v>957</v>
      </c>
    </row>
    <row r="442" spans="1:65" s="13" customFormat="1" ht="11.25">
      <c r="B442" s="171"/>
      <c r="D442" s="172" t="s">
        <v>182</v>
      </c>
      <c r="E442" s="173" t="s">
        <v>1</v>
      </c>
      <c r="F442" s="174" t="s">
        <v>787</v>
      </c>
      <c r="H442" s="173" t="s">
        <v>1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3" t="s">
        <v>182</v>
      </c>
      <c r="AU442" s="173" t="s">
        <v>88</v>
      </c>
      <c r="AV442" s="13" t="s">
        <v>82</v>
      </c>
      <c r="AW442" s="13" t="s">
        <v>31</v>
      </c>
      <c r="AX442" s="13" t="s">
        <v>75</v>
      </c>
      <c r="AY442" s="173" t="s">
        <v>173</v>
      </c>
    </row>
    <row r="443" spans="1:65" s="14" customFormat="1" ht="11.25">
      <c r="B443" s="179"/>
      <c r="D443" s="172" t="s">
        <v>182</v>
      </c>
      <c r="E443" s="180" t="s">
        <v>1</v>
      </c>
      <c r="F443" s="181" t="s">
        <v>958</v>
      </c>
      <c r="H443" s="182">
        <v>2.58</v>
      </c>
      <c r="I443" s="183"/>
      <c r="L443" s="179"/>
      <c r="M443" s="184"/>
      <c r="N443" s="185"/>
      <c r="O443" s="185"/>
      <c r="P443" s="185"/>
      <c r="Q443" s="185"/>
      <c r="R443" s="185"/>
      <c r="S443" s="185"/>
      <c r="T443" s="186"/>
      <c r="AT443" s="180" t="s">
        <v>182</v>
      </c>
      <c r="AU443" s="180" t="s">
        <v>88</v>
      </c>
      <c r="AV443" s="14" t="s">
        <v>88</v>
      </c>
      <c r="AW443" s="14" t="s">
        <v>31</v>
      </c>
      <c r="AX443" s="14" t="s">
        <v>75</v>
      </c>
      <c r="AY443" s="180" t="s">
        <v>173</v>
      </c>
    </row>
    <row r="444" spans="1:65" s="16" customFormat="1" ht="11.25">
      <c r="B444" s="206"/>
      <c r="D444" s="172" t="s">
        <v>182</v>
      </c>
      <c r="E444" s="207" t="s">
        <v>1</v>
      </c>
      <c r="F444" s="208" t="s">
        <v>298</v>
      </c>
      <c r="H444" s="209">
        <v>2.58</v>
      </c>
      <c r="I444" s="210"/>
      <c r="L444" s="206"/>
      <c r="M444" s="211"/>
      <c r="N444" s="212"/>
      <c r="O444" s="212"/>
      <c r="P444" s="212"/>
      <c r="Q444" s="212"/>
      <c r="R444" s="212"/>
      <c r="S444" s="212"/>
      <c r="T444" s="213"/>
      <c r="AT444" s="207" t="s">
        <v>182</v>
      </c>
      <c r="AU444" s="207" t="s">
        <v>88</v>
      </c>
      <c r="AV444" s="16" t="s">
        <v>174</v>
      </c>
      <c r="AW444" s="16" t="s">
        <v>31</v>
      </c>
      <c r="AX444" s="16" t="s">
        <v>75</v>
      </c>
      <c r="AY444" s="207" t="s">
        <v>173</v>
      </c>
    </row>
    <row r="445" spans="1:65" s="13" customFormat="1" ht="11.25">
      <c r="B445" s="171"/>
      <c r="D445" s="172" t="s">
        <v>182</v>
      </c>
      <c r="E445" s="173" t="s">
        <v>1</v>
      </c>
      <c r="F445" s="174" t="s">
        <v>690</v>
      </c>
      <c r="H445" s="173" t="s">
        <v>1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3" t="s">
        <v>182</v>
      </c>
      <c r="AU445" s="173" t="s">
        <v>88</v>
      </c>
      <c r="AV445" s="13" t="s">
        <v>82</v>
      </c>
      <c r="AW445" s="13" t="s">
        <v>31</v>
      </c>
      <c r="AX445" s="13" t="s">
        <v>75</v>
      </c>
      <c r="AY445" s="173" t="s">
        <v>173</v>
      </c>
    </row>
    <row r="446" spans="1:65" s="14" customFormat="1" ht="11.25">
      <c r="B446" s="179"/>
      <c r="D446" s="172" t="s">
        <v>182</v>
      </c>
      <c r="E446" s="180" t="s">
        <v>1</v>
      </c>
      <c r="F446" s="181" t="s">
        <v>959</v>
      </c>
      <c r="H446" s="182">
        <v>1.462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182</v>
      </c>
      <c r="AU446" s="180" t="s">
        <v>88</v>
      </c>
      <c r="AV446" s="14" t="s">
        <v>88</v>
      </c>
      <c r="AW446" s="14" t="s">
        <v>31</v>
      </c>
      <c r="AX446" s="14" t="s">
        <v>75</v>
      </c>
      <c r="AY446" s="180" t="s">
        <v>173</v>
      </c>
    </row>
    <row r="447" spans="1:65" s="16" customFormat="1" ht="11.25">
      <c r="B447" s="206"/>
      <c r="D447" s="172" t="s">
        <v>182</v>
      </c>
      <c r="E447" s="207" t="s">
        <v>1</v>
      </c>
      <c r="F447" s="208" t="s">
        <v>298</v>
      </c>
      <c r="H447" s="209">
        <v>1.462</v>
      </c>
      <c r="I447" s="210"/>
      <c r="L447" s="206"/>
      <c r="M447" s="211"/>
      <c r="N447" s="212"/>
      <c r="O447" s="212"/>
      <c r="P447" s="212"/>
      <c r="Q447" s="212"/>
      <c r="R447" s="212"/>
      <c r="S447" s="212"/>
      <c r="T447" s="213"/>
      <c r="AT447" s="207" t="s">
        <v>182</v>
      </c>
      <c r="AU447" s="207" t="s">
        <v>88</v>
      </c>
      <c r="AV447" s="16" t="s">
        <v>174</v>
      </c>
      <c r="AW447" s="16" t="s">
        <v>31</v>
      </c>
      <c r="AX447" s="16" t="s">
        <v>75</v>
      </c>
      <c r="AY447" s="207" t="s">
        <v>173</v>
      </c>
    </row>
    <row r="448" spans="1:65" s="15" customFormat="1" ht="11.25">
      <c r="B448" s="187"/>
      <c r="D448" s="172" t="s">
        <v>182</v>
      </c>
      <c r="E448" s="188" t="s">
        <v>1</v>
      </c>
      <c r="F448" s="189" t="s">
        <v>185</v>
      </c>
      <c r="H448" s="190">
        <v>4.0419999999999998</v>
      </c>
      <c r="I448" s="191"/>
      <c r="L448" s="187"/>
      <c r="M448" s="192"/>
      <c r="N448" s="193"/>
      <c r="O448" s="193"/>
      <c r="P448" s="193"/>
      <c r="Q448" s="193"/>
      <c r="R448" s="193"/>
      <c r="S448" s="193"/>
      <c r="T448" s="194"/>
      <c r="AT448" s="188" t="s">
        <v>182</v>
      </c>
      <c r="AU448" s="188" t="s">
        <v>88</v>
      </c>
      <c r="AV448" s="15" t="s">
        <v>180</v>
      </c>
      <c r="AW448" s="15" t="s">
        <v>31</v>
      </c>
      <c r="AX448" s="15" t="s">
        <v>82</v>
      </c>
      <c r="AY448" s="188" t="s">
        <v>173</v>
      </c>
    </row>
    <row r="449" spans="1:65" s="2" customFormat="1" ht="33" customHeight="1">
      <c r="A449" s="33"/>
      <c r="B449" s="156"/>
      <c r="C449" s="157" t="s">
        <v>475</v>
      </c>
      <c r="D449" s="157" t="s">
        <v>176</v>
      </c>
      <c r="E449" s="158" t="s">
        <v>960</v>
      </c>
      <c r="F449" s="159" t="s">
        <v>961</v>
      </c>
      <c r="G449" s="160" t="s">
        <v>196</v>
      </c>
      <c r="H449" s="161">
        <v>20.207999999999998</v>
      </c>
      <c r="I449" s="162"/>
      <c r="J449" s="163">
        <f>ROUND(I449*H449,2)</f>
        <v>0</v>
      </c>
      <c r="K449" s="164"/>
      <c r="L449" s="34"/>
      <c r="M449" s="165" t="s">
        <v>1</v>
      </c>
      <c r="N449" s="166" t="s">
        <v>41</v>
      </c>
      <c r="O449" s="62"/>
      <c r="P449" s="167">
        <f>O449*H449</f>
        <v>0</v>
      </c>
      <c r="Q449" s="167">
        <v>2.0000000000000001E-4</v>
      </c>
      <c r="R449" s="167">
        <f>Q449*H449</f>
        <v>4.0416000000000002E-3</v>
      </c>
      <c r="S449" s="167">
        <v>0</v>
      </c>
      <c r="T449" s="168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9" t="s">
        <v>180</v>
      </c>
      <c r="AT449" s="169" t="s">
        <v>176</v>
      </c>
      <c r="AU449" s="169" t="s">
        <v>88</v>
      </c>
      <c r="AY449" s="18" t="s">
        <v>173</v>
      </c>
      <c r="BE449" s="170">
        <f>IF(N449="základná",J449,0)</f>
        <v>0</v>
      </c>
      <c r="BF449" s="170">
        <f>IF(N449="znížená",J449,0)</f>
        <v>0</v>
      </c>
      <c r="BG449" s="170">
        <f>IF(N449="zákl. prenesená",J449,0)</f>
        <v>0</v>
      </c>
      <c r="BH449" s="170">
        <f>IF(N449="zníž. prenesená",J449,0)</f>
        <v>0</v>
      </c>
      <c r="BI449" s="170">
        <f>IF(N449="nulová",J449,0)</f>
        <v>0</v>
      </c>
      <c r="BJ449" s="18" t="s">
        <v>88</v>
      </c>
      <c r="BK449" s="170">
        <f>ROUND(I449*H449,2)</f>
        <v>0</v>
      </c>
      <c r="BL449" s="18" t="s">
        <v>180</v>
      </c>
      <c r="BM449" s="169" t="s">
        <v>962</v>
      </c>
    </row>
    <row r="450" spans="1:65" s="13" customFormat="1" ht="11.25">
      <c r="B450" s="171"/>
      <c r="D450" s="172" t="s">
        <v>182</v>
      </c>
      <c r="E450" s="173" t="s">
        <v>1</v>
      </c>
      <c r="F450" s="174" t="s">
        <v>787</v>
      </c>
      <c r="H450" s="173" t="s">
        <v>1</v>
      </c>
      <c r="I450" s="175"/>
      <c r="L450" s="171"/>
      <c r="M450" s="176"/>
      <c r="N450" s="177"/>
      <c r="O450" s="177"/>
      <c r="P450" s="177"/>
      <c r="Q450" s="177"/>
      <c r="R450" s="177"/>
      <c r="S450" s="177"/>
      <c r="T450" s="178"/>
      <c r="AT450" s="173" t="s">
        <v>182</v>
      </c>
      <c r="AU450" s="173" t="s">
        <v>88</v>
      </c>
      <c r="AV450" s="13" t="s">
        <v>82</v>
      </c>
      <c r="AW450" s="13" t="s">
        <v>31</v>
      </c>
      <c r="AX450" s="13" t="s">
        <v>75</v>
      </c>
      <c r="AY450" s="173" t="s">
        <v>173</v>
      </c>
    </row>
    <row r="451" spans="1:65" s="14" customFormat="1" ht="11.25">
      <c r="B451" s="179"/>
      <c r="D451" s="172" t="s">
        <v>182</v>
      </c>
      <c r="E451" s="180" t="s">
        <v>1</v>
      </c>
      <c r="F451" s="181" t="s">
        <v>963</v>
      </c>
      <c r="H451" s="182">
        <v>12.9</v>
      </c>
      <c r="I451" s="183"/>
      <c r="L451" s="179"/>
      <c r="M451" s="184"/>
      <c r="N451" s="185"/>
      <c r="O451" s="185"/>
      <c r="P451" s="185"/>
      <c r="Q451" s="185"/>
      <c r="R451" s="185"/>
      <c r="S451" s="185"/>
      <c r="T451" s="186"/>
      <c r="AT451" s="180" t="s">
        <v>182</v>
      </c>
      <c r="AU451" s="180" t="s">
        <v>88</v>
      </c>
      <c r="AV451" s="14" t="s">
        <v>88</v>
      </c>
      <c r="AW451" s="14" t="s">
        <v>31</v>
      </c>
      <c r="AX451" s="14" t="s">
        <v>75</v>
      </c>
      <c r="AY451" s="180" t="s">
        <v>173</v>
      </c>
    </row>
    <row r="452" spans="1:65" s="16" customFormat="1" ht="11.25">
      <c r="B452" s="206"/>
      <c r="D452" s="172" t="s">
        <v>182</v>
      </c>
      <c r="E452" s="207" t="s">
        <v>1</v>
      </c>
      <c r="F452" s="208" t="s">
        <v>298</v>
      </c>
      <c r="H452" s="209">
        <v>12.9</v>
      </c>
      <c r="I452" s="210"/>
      <c r="L452" s="206"/>
      <c r="M452" s="211"/>
      <c r="N452" s="212"/>
      <c r="O452" s="212"/>
      <c r="P452" s="212"/>
      <c r="Q452" s="212"/>
      <c r="R452" s="212"/>
      <c r="S452" s="212"/>
      <c r="T452" s="213"/>
      <c r="AT452" s="207" t="s">
        <v>182</v>
      </c>
      <c r="AU452" s="207" t="s">
        <v>88</v>
      </c>
      <c r="AV452" s="16" t="s">
        <v>174</v>
      </c>
      <c r="AW452" s="16" t="s">
        <v>31</v>
      </c>
      <c r="AX452" s="16" t="s">
        <v>75</v>
      </c>
      <c r="AY452" s="207" t="s">
        <v>173</v>
      </c>
    </row>
    <row r="453" spans="1:65" s="13" customFormat="1" ht="11.25">
      <c r="B453" s="171"/>
      <c r="D453" s="172" t="s">
        <v>182</v>
      </c>
      <c r="E453" s="173" t="s">
        <v>1</v>
      </c>
      <c r="F453" s="174" t="s">
        <v>690</v>
      </c>
      <c r="H453" s="173" t="s">
        <v>1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3" t="s">
        <v>182</v>
      </c>
      <c r="AU453" s="173" t="s">
        <v>88</v>
      </c>
      <c r="AV453" s="13" t="s">
        <v>82</v>
      </c>
      <c r="AW453" s="13" t="s">
        <v>31</v>
      </c>
      <c r="AX453" s="13" t="s">
        <v>75</v>
      </c>
      <c r="AY453" s="173" t="s">
        <v>173</v>
      </c>
    </row>
    <row r="454" spans="1:65" s="14" customFormat="1" ht="11.25">
      <c r="B454" s="179"/>
      <c r="D454" s="172" t="s">
        <v>182</v>
      </c>
      <c r="E454" s="180" t="s">
        <v>1</v>
      </c>
      <c r="F454" s="181" t="s">
        <v>964</v>
      </c>
      <c r="H454" s="182">
        <v>7.3079999999999998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182</v>
      </c>
      <c r="AU454" s="180" t="s">
        <v>88</v>
      </c>
      <c r="AV454" s="14" t="s">
        <v>88</v>
      </c>
      <c r="AW454" s="14" t="s">
        <v>31</v>
      </c>
      <c r="AX454" s="14" t="s">
        <v>75</v>
      </c>
      <c r="AY454" s="180" t="s">
        <v>173</v>
      </c>
    </row>
    <row r="455" spans="1:65" s="16" customFormat="1" ht="11.25">
      <c r="B455" s="206"/>
      <c r="D455" s="172" t="s">
        <v>182</v>
      </c>
      <c r="E455" s="207" t="s">
        <v>1</v>
      </c>
      <c r="F455" s="208" t="s">
        <v>298</v>
      </c>
      <c r="H455" s="209">
        <v>7.3079999999999998</v>
      </c>
      <c r="I455" s="210"/>
      <c r="L455" s="206"/>
      <c r="M455" s="211"/>
      <c r="N455" s="212"/>
      <c r="O455" s="212"/>
      <c r="P455" s="212"/>
      <c r="Q455" s="212"/>
      <c r="R455" s="212"/>
      <c r="S455" s="212"/>
      <c r="T455" s="213"/>
      <c r="AT455" s="207" t="s">
        <v>182</v>
      </c>
      <c r="AU455" s="207" t="s">
        <v>88</v>
      </c>
      <c r="AV455" s="16" t="s">
        <v>174</v>
      </c>
      <c r="AW455" s="16" t="s">
        <v>31</v>
      </c>
      <c r="AX455" s="16" t="s">
        <v>75</v>
      </c>
      <c r="AY455" s="207" t="s">
        <v>173</v>
      </c>
    </row>
    <row r="456" spans="1:65" s="15" customFormat="1" ht="11.25">
      <c r="B456" s="187"/>
      <c r="D456" s="172" t="s">
        <v>182</v>
      </c>
      <c r="E456" s="188" t="s">
        <v>1</v>
      </c>
      <c r="F456" s="189" t="s">
        <v>185</v>
      </c>
      <c r="H456" s="190">
        <v>20.207999999999998</v>
      </c>
      <c r="I456" s="191"/>
      <c r="L456" s="187"/>
      <c r="M456" s="192"/>
      <c r="N456" s="193"/>
      <c r="O456" s="193"/>
      <c r="P456" s="193"/>
      <c r="Q456" s="193"/>
      <c r="R456" s="193"/>
      <c r="S456" s="193"/>
      <c r="T456" s="194"/>
      <c r="AT456" s="188" t="s">
        <v>182</v>
      </c>
      <c r="AU456" s="188" t="s">
        <v>88</v>
      </c>
      <c r="AV456" s="15" t="s">
        <v>180</v>
      </c>
      <c r="AW456" s="15" t="s">
        <v>31</v>
      </c>
      <c r="AX456" s="15" t="s">
        <v>82</v>
      </c>
      <c r="AY456" s="188" t="s">
        <v>173</v>
      </c>
    </row>
    <row r="457" spans="1:65" s="2" customFormat="1" ht="24.2" customHeight="1">
      <c r="A457" s="33"/>
      <c r="B457" s="156"/>
      <c r="C457" s="157" t="s">
        <v>481</v>
      </c>
      <c r="D457" s="157" t="s">
        <v>176</v>
      </c>
      <c r="E457" s="158" t="s">
        <v>965</v>
      </c>
      <c r="F457" s="159" t="s">
        <v>966</v>
      </c>
      <c r="G457" s="160" t="s">
        <v>196</v>
      </c>
      <c r="H457" s="161">
        <v>20.207999999999998</v>
      </c>
      <c r="I457" s="162"/>
      <c r="J457" s="163">
        <f>ROUND(I457*H457,2)</f>
        <v>0</v>
      </c>
      <c r="K457" s="164"/>
      <c r="L457" s="34"/>
      <c r="M457" s="165" t="s">
        <v>1</v>
      </c>
      <c r="N457" s="166" t="s">
        <v>41</v>
      </c>
      <c r="O457" s="62"/>
      <c r="P457" s="167">
        <f>O457*H457</f>
        <v>0</v>
      </c>
      <c r="Q457" s="167">
        <v>0</v>
      </c>
      <c r="R457" s="167">
        <f>Q457*H457</f>
        <v>0</v>
      </c>
      <c r="S457" s="167">
        <v>0</v>
      </c>
      <c r="T457" s="168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9" t="s">
        <v>180</v>
      </c>
      <c r="AT457" s="169" t="s">
        <v>176</v>
      </c>
      <c r="AU457" s="169" t="s">
        <v>88</v>
      </c>
      <c r="AY457" s="18" t="s">
        <v>173</v>
      </c>
      <c r="BE457" s="170">
        <f>IF(N457="základná",J457,0)</f>
        <v>0</v>
      </c>
      <c r="BF457" s="170">
        <f>IF(N457="znížená",J457,0)</f>
        <v>0</v>
      </c>
      <c r="BG457" s="170">
        <f>IF(N457="zákl. prenesená",J457,0)</f>
        <v>0</v>
      </c>
      <c r="BH457" s="170">
        <f>IF(N457="zníž. prenesená",J457,0)</f>
        <v>0</v>
      </c>
      <c r="BI457" s="170">
        <f>IF(N457="nulová",J457,0)</f>
        <v>0</v>
      </c>
      <c r="BJ457" s="18" t="s">
        <v>88</v>
      </c>
      <c r="BK457" s="170">
        <f>ROUND(I457*H457,2)</f>
        <v>0</v>
      </c>
      <c r="BL457" s="18" t="s">
        <v>180</v>
      </c>
      <c r="BM457" s="169" t="s">
        <v>967</v>
      </c>
    </row>
    <row r="458" spans="1:65" s="14" customFormat="1" ht="11.25">
      <c r="B458" s="179"/>
      <c r="D458" s="172" t="s">
        <v>182</v>
      </c>
      <c r="E458" s="180" t="s">
        <v>1</v>
      </c>
      <c r="F458" s="181" t="s">
        <v>963</v>
      </c>
      <c r="H458" s="182">
        <v>12.9</v>
      </c>
      <c r="I458" s="183"/>
      <c r="L458" s="179"/>
      <c r="M458" s="184"/>
      <c r="N458" s="185"/>
      <c r="O458" s="185"/>
      <c r="P458" s="185"/>
      <c r="Q458" s="185"/>
      <c r="R458" s="185"/>
      <c r="S458" s="185"/>
      <c r="T458" s="186"/>
      <c r="AT458" s="180" t="s">
        <v>182</v>
      </c>
      <c r="AU458" s="180" t="s">
        <v>88</v>
      </c>
      <c r="AV458" s="14" t="s">
        <v>88</v>
      </c>
      <c r="AW458" s="14" t="s">
        <v>31</v>
      </c>
      <c r="AX458" s="14" t="s">
        <v>75</v>
      </c>
      <c r="AY458" s="180" t="s">
        <v>173</v>
      </c>
    </row>
    <row r="459" spans="1:65" s="14" customFormat="1" ht="11.25">
      <c r="B459" s="179"/>
      <c r="D459" s="172" t="s">
        <v>182</v>
      </c>
      <c r="E459" s="180" t="s">
        <v>1</v>
      </c>
      <c r="F459" s="181" t="s">
        <v>964</v>
      </c>
      <c r="H459" s="182">
        <v>7.3079999999999998</v>
      </c>
      <c r="I459" s="18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0" t="s">
        <v>182</v>
      </c>
      <c r="AU459" s="180" t="s">
        <v>88</v>
      </c>
      <c r="AV459" s="14" t="s">
        <v>88</v>
      </c>
      <c r="AW459" s="14" t="s">
        <v>31</v>
      </c>
      <c r="AX459" s="14" t="s">
        <v>75</v>
      </c>
      <c r="AY459" s="180" t="s">
        <v>173</v>
      </c>
    </row>
    <row r="460" spans="1:65" s="15" customFormat="1" ht="11.25">
      <c r="B460" s="187"/>
      <c r="D460" s="172" t="s">
        <v>182</v>
      </c>
      <c r="E460" s="188" t="s">
        <v>1</v>
      </c>
      <c r="F460" s="189" t="s">
        <v>185</v>
      </c>
      <c r="H460" s="190">
        <v>20.207999999999998</v>
      </c>
      <c r="I460" s="191"/>
      <c r="L460" s="187"/>
      <c r="M460" s="192"/>
      <c r="N460" s="193"/>
      <c r="O460" s="193"/>
      <c r="P460" s="193"/>
      <c r="Q460" s="193"/>
      <c r="R460" s="193"/>
      <c r="S460" s="193"/>
      <c r="T460" s="194"/>
      <c r="AT460" s="188" t="s">
        <v>182</v>
      </c>
      <c r="AU460" s="188" t="s">
        <v>88</v>
      </c>
      <c r="AV460" s="15" t="s">
        <v>180</v>
      </c>
      <c r="AW460" s="15" t="s">
        <v>31</v>
      </c>
      <c r="AX460" s="15" t="s">
        <v>82</v>
      </c>
      <c r="AY460" s="188" t="s">
        <v>173</v>
      </c>
    </row>
    <row r="461" spans="1:65" s="2" customFormat="1" ht="21.75" customHeight="1">
      <c r="A461" s="33"/>
      <c r="B461" s="156"/>
      <c r="C461" s="157" t="s">
        <v>485</v>
      </c>
      <c r="D461" s="157" t="s">
        <v>176</v>
      </c>
      <c r="E461" s="158" t="s">
        <v>968</v>
      </c>
      <c r="F461" s="159" t="s">
        <v>969</v>
      </c>
      <c r="G461" s="160" t="s">
        <v>196</v>
      </c>
      <c r="H461" s="161">
        <v>6.63</v>
      </c>
      <c r="I461" s="162"/>
      <c r="J461" s="163">
        <f>ROUND(I461*H461,2)</f>
        <v>0</v>
      </c>
      <c r="K461" s="164"/>
      <c r="L461" s="34"/>
      <c r="M461" s="165" t="s">
        <v>1</v>
      </c>
      <c r="N461" s="166" t="s">
        <v>41</v>
      </c>
      <c r="O461" s="62"/>
      <c r="P461" s="167">
        <f>O461*H461</f>
        <v>0</v>
      </c>
      <c r="Q461" s="167">
        <v>8.6099999999999996E-3</v>
      </c>
      <c r="R461" s="167">
        <f>Q461*H461</f>
        <v>5.7084299999999998E-2</v>
      </c>
      <c r="S461" s="167">
        <v>0</v>
      </c>
      <c r="T461" s="168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9" t="s">
        <v>180</v>
      </c>
      <c r="AT461" s="169" t="s">
        <v>176</v>
      </c>
      <c r="AU461" s="169" t="s">
        <v>88</v>
      </c>
      <c r="AY461" s="18" t="s">
        <v>173</v>
      </c>
      <c r="BE461" s="170">
        <f>IF(N461="základná",J461,0)</f>
        <v>0</v>
      </c>
      <c r="BF461" s="170">
        <f>IF(N461="znížená",J461,0)</f>
        <v>0</v>
      </c>
      <c r="BG461" s="170">
        <f>IF(N461="zákl. prenesená",J461,0)</f>
        <v>0</v>
      </c>
      <c r="BH461" s="170">
        <f>IF(N461="zníž. prenesená",J461,0)</f>
        <v>0</v>
      </c>
      <c r="BI461" s="170">
        <f>IF(N461="nulová",J461,0)</f>
        <v>0</v>
      </c>
      <c r="BJ461" s="18" t="s">
        <v>88</v>
      </c>
      <c r="BK461" s="170">
        <f>ROUND(I461*H461,2)</f>
        <v>0</v>
      </c>
      <c r="BL461" s="18" t="s">
        <v>180</v>
      </c>
      <c r="BM461" s="169" t="s">
        <v>970</v>
      </c>
    </row>
    <row r="462" spans="1:65" s="13" customFormat="1" ht="11.25">
      <c r="B462" s="171"/>
      <c r="D462" s="172" t="s">
        <v>182</v>
      </c>
      <c r="E462" s="173" t="s">
        <v>1</v>
      </c>
      <c r="F462" s="174" t="s">
        <v>787</v>
      </c>
      <c r="H462" s="173" t="s">
        <v>1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3" t="s">
        <v>182</v>
      </c>
      <c r="AU462" s="173" t="s">
        <v>88</v>
      </c>
      <c r="AV462" s="13" t="s">
        <v>82</v>
      </c>
      <c r="AW462" s="13" t="s">
        <v>31</v>
      </c>
      <c r="AX462" s="13" t="s">
        <v>75</v>
      </c>
      <c r="AY462" s="173" t="s">
        <v>173</v>
      </c>
    </row>
    <row r="463" spans="1:65" s="14" customFormat="1" ht="11.25">
      <c r="B463" s="179"/>
      <c r="D463" s="172" t="s">
        <v>182</v>
      </c>
      <c r="E463" s="180" t="s">
        <v>1</v>
      </c>
      <c r="F463" s="181" t="s">
        <v>971</v>
      </c>
      <c r="H463" s="182">
        <v>3.15</v>
      </c>
      <c r="I463" s="183"/>
      <c r="L463" s="179"/>
      <c r="M463" s="184"/>
      <c r="N463" s="185"/>
      <c r="O463" s="185"/>
      <c r="P463" s="185"/>
      <c r="Q463" s="185"/>
      <c r="R463" s="185"/>
      <c r="S463" s="185"/>
      <c r="T463" s="186"/>
      <c r="AT463" s="180" t="s">
        <v>182</v>
      </c>
      <c r="AU463" s="180" t="s">
        <v>88</v>
      </c>
      <c r="AV463" s="14" t="s">
        <v>88</v>
      </c>
      <c r="AW463" s="14" t="s">
        <v>31</v>
      </c>
      <c r="AX463" s="14" t="s">
        <v>75</v>
      </c>
      <c r="AY463" s="180" t="s">
        <v>173</v>
      </c>
    </row>
    <row r="464" spans="1:65" s="16" customFormat="1" ht="11.25">
      <c r="B464" s="206"/>
      <c r="D464" s="172" t="s">
        <v>182</v>
      </c>
      <c r="E464" s="207" t="s">
        <v>1</v>
      </c>
      <c r="F464" s="208" t="s">
        <v>298</v>
      </c>
      <c r="H464" s="209">
        <v>3.15</v>
      </c>
      <c r="I464" s="210"/>
      <c r="L464" s="206"/>
      <c r="M464" s="211"/>
      <c r="N464" s="212"/>
      <c r="O464" s="212"/>
      <c r="P464" s="212"/>
      <c r="Q464" s="212"/>
      <c r="R464" s="212"/>
      <c r="S464" s="212"/>
      <c r="T464" s="213"/>
      <c r="AT464" s="207" t="s">
        <v>182</v>
      </c>
      <c r="AU464" s="207" t="s">
        <v>88</v>
      </c>
      <c r="AV464" s="16" t="s">
        <v>174</v>
      </c>
      <c r="AW464" s="16" t="s">
        <v>31</v>
      </c>
      <c r="AX464" s="16" t="s">
        <v>75</v>
      </c>
      <c r="AY464" s="207" t="s">
        <v>173</v>
      </c>
    </row>
    <row r="465" spans="1:65" s="13" customFormat="1" ht="11.25">
      <c r="B465" s="171"/>
      <c r="D465" s="172" t="s">
        <v>182</v>
      </c>
      <c r="E465" s="173" t="s">
        <v>1</v>
      </c>
      <c r="F465" s="174" t="s">
        <v>690</v>
      </c>
      <c r="H465" s="173" t="s">
        <v>1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3" t="s">
        <v>182</v>
      </c>
      <c r="AU465" s="173" t="s">
        <v>88</v>
      </c>
      <c r="AV465" s="13" t="s">
        <v>82</v>
      </c>
      <c r="AW465" s="13" t="s">
        <v>31</v>
      </c>
      <c r="AX465" s="13" t="s">
        <v>75</v>
      </c>
      <c r="AY465" s="173" t="s">
        <v>173</v>
      </c>
    </row>
    <row r="466" spans="1:65" s="14" customFormat="1" ht="11.25">
      <c r="B466" s="179"/>
      <c r="D466" s="172" t="s">
        <v>182</v>
      </c>
      <c r="E466" s="180" t="s">
        <v>1</v>
      </c>
      <c r="F466" s="181" t="s">
        <v>972</v>
      </c>
      <c r="H466" s="182">
        <v>3.48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182</v>
      </c>
      <c r="AU466" s="180" t="s">
        <v>88</v>
      </c>
      <c r="AV466" s="14" t="s">
        <v>88</v>
      </c>
      <c r="AW466" s="14" t="s">
        <v>31</v>
      </c>
      <c r="AX466" s="14" t="s">
        <v>75</v>
      </c>
      <c r="AY466" s="180" t="s">
        <v>173</v>
      </c>
    </row>
    <row r="467" spans="1:65" s="16" customFormat="1" ht="11.25">
      <c r="B467" s="206"/>
      <c r="D467" s="172" t="s">
        <v>182</v>
      </c>
      <c r="E467" s="207" t="s">
        <v>1</v>
      </c>
      <c r="F467" s="208" t="s">
        <v>298</v>
      </c>
      <c r="H467" s="209">
        <v>3.48</v>
      </c>
      <c r="I467" s="210"/>
      <c r="L467" s="206"/>
      <c r="M467" s="211"/>
      <c r="N467" s="212"/>
      <c r="O467" s="212"/>
      <c r="P467" s="212"/>
      <c r="Q467" s="212"/>
      <c r="R467" s="212"/>
      <c r="S467" s="212"/>
      <c r="T467" s="213"/>
      <c r="AT467" s="207" t="s">
        <v>182</v>
      </c>
      <c r="AU467" s="207" t="s">
        <v>88</v>
      </c>
      <c r="AV467" s="16" t="s">
        <v>174</v>
      </c>
      <c r="AW467" s="16" t="s">
        <v>31</v>
      </c>
      <c r="AX467" s="16" t="s">
        <v>75</v>
      </c>
      <c r="AY467" s="207" t="s">
        <v>173</v>
      </c>
    </row>
    <row r="468" spans="1:65" s="15" customFormat="1" ht="11.25">
      <c r="B468" s="187"/>
      <c r="D468" s="172" t="s">
        <v>182</v>
      </c>
      <c r="E468" s="188" t="s">
        <v>1</v>
      </c>
      <c r="F468" s="189" t="s">
        <v>185</v>
      </c>
      <c r="H468" s="190">
        <v>6.63</v>
      </c>
      <c r="I468" s="191"/>
      <c r="L468" s="187"/>
      <c r="M468" s="192"/>
      <c r="N468" s="193"/>
      <c r="O468" s="193"/>
      <c r="P468" s="193"/>
      <c r="Q468" s="193"/>
      <c r="R468" s="193"/>
      <c r="S468" s="193"/>
      <c r="T468" s="194"/>
      <c r="AT468" s="188" t="s">
        <v>182</v>
      </c>
      <c r="AU468" s="188" t="s">
        <v>88</v>
      </c>
      <c r="AV468" s="15" t="s">
        <v>180</v>
      </c>
      <c r="AW468" s="15" t="s">
        <v>31</v>
      </c>
      <c r="AX468" s="15" t="s">
        <v>82</v>
      </c>
      <c r="AY468" s="188" t="s">
        <v>173</v>
      </c>
    </row>
    <row r="469" spans="1:65" s="2" customFormat="1" ht="21.75" customHeight="1">
      <c r="A469" s="33"/>
      <c r="B469" s="156"/>
      <c r="C469" s="157" t="s">
        <v>973</v>
      </c>
      <c r="D469" s="157" t="s">
        <v>176</v>
      </c>
      <c r="E469" s="158" t="s">
        <v>974</v>
      </c>
      <c r="F469" s="159" t="s">
        <v>975</v>
      </c>
      <c r="G469" s="160" t="s">
        <v>196</v>
      </c>
      <c r="H469" s="161">
        <v>6.63</v>
      </c>
      <c r="I469" s="162"/>
      <c r="J469" s="163">
        <f>ROUND(I469*H469,2)</f>
        <v>0</v>
      </c>
      <c r="K469" s="164"/>
      <c r="L469" s="34"/>
      <c r="M469" s="165" t="s">
        <v>1</v>
      </c>
      <c r="N469" s="166" t="s">
        <v>41</v>
      </c>
      <c r="O469" s="62"/>
      <c r="P469" s="167">
        <f>O469*H469</f>
        <v>0</v>
      </c>
      <c r="Q469" s="167">
        <v>0</v>
      </c>
      <c r="R469" s="167">
        <f>Q469*H469</f>
        <v>0</v>
      </c>
      <c r="S469" s="167">
        <v>0</v>
      </c>
      <c r="T469" s="16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9" t="s">
        <v>180</v>
      </c>
      <c r="AT469" s="169" t="s">
        <v>176</v>
      </c>
      <c r="AU469" s="169" t="s">
        <v>88</v>
      </c>
      <c r="AY469" s="18" t="s">
        <v>173</v>
      </c>
      <c r="BE469" s="170">
        <f>IF(N469="základná",J469,0)</f>
        <v>0</v>
      </c>
      <c r="BF469" s="170">
        <f>IF(N469="znížená",J469,0)</f>
        <v>0</v>
      </c>
      <c r="BG469" s="170">
        <f>IF(N469="zákl. prenesená",J469,0)</f>
        <v>0</v>
      </c>
      <c r="BH469" s="170">
        <f>IF(N469="zníž. prenesená",J469,0)</f>
        <v>0</v>
      </c>
      <c r="BI469" s="170">
        <f>IF(N469="nulová",J469,0)</f>
        <v>0</v>
      </c>
      <c r="BJ469" s="18" t="s">
        <v>88</v>
      </c>
      <c r="BK469" s="170">
        <f>ROUND(I469*H469,2)</f>
        <v>0</v>
      </c>
      <c r="BL469" s="18" t="s">
        <v>180</v>
      </c>
      <c r="BM469" s="169" t="s">
        <v>976</v>
      </c>
    </row>
    <row r="470" spans="1:65" s="2" customFormat="1" ht="37.9" customHeight="1">
      <c r="A470" s="33"/>
      <c r="B470" s="156"/>
      <c r="C470" s="157" t="s">
        <v>977</v>
      </c>
      <c r="D470" s="157" t="s">
        <v>176</v>
      </c>
      <c r="E470" s="158" t="s">
        <v>978</v>
      </c>
      <c r="F470" s="159" t="s">
        <v>979</v>
      </c>
      <c r="G470" s="160" t="s">
        <v>196</v>
      </c>
      <c r="H470" s="161">
        <v>20.207999999999998</v>
      </c>
      <c r="I470" s="162"/>
      <c r="J470" s="163">
        <f>ROUND(I470*H470,2)</f>
        <v>0</v>
      </c>
      <c r="K470" s="164"/>
      <c r="L470" s="34"/>
      <c r="M470" s="165" t="s">
        <v>1</v>
      </c>
      <c r="N470" s="166" t="s">
        <v>41</v>
      </c>
      <c r="O470" s="62"/>
      <c r="P470" s="167">
        <f>O470*H470</f>
        <v>0</v>
      </c>
      <c r="Q470" s="167">
        <v>3.4299999999999999E-3</v>
      </c>
      <c r="R470" s="167">
        <f>Q470*H470</f>
        <v>6.931343999999999E-2</v>
      </c>
      <c r="S470" s="167">
        <v>0</v>
      </c>
      <c r="T470" s="168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69" t="s">
        <v>180</v>
      </c>
      <c r="AT470" s="169" t="s">
        <v>176</v>
      </c>
      <c r="AU470" s="169" t="s">
        <v>88</v>
      </c>
      <c r="AY470" s="18" t="s">
        <v>173</v>
      </c>
      <c r="BE470" s="170">
        <f>IF(N470="základná",J470,0)</f>
        <v>0</v>
      </c>
      <c r="BF470" s="170">
        <f>IF(N470="znížená",J470,0)</f>
        <v>0</v>
      </c>
      <c r="BG470" s="170">
        <f>IF(N470="zákl. prenesená",J470,0)</f>
        <v>0</v>
      </c>
      <c r="BH470" s="170">
        <f>IF(N470="zníž. prenesená",J470,0)</f>
        <v>0</v>
      </c>
      <c r="BI470" s="170">
        <f>IF(N470="nulová",J470,0)</f>
        <v>0</v>
      </c>
      <c r="BJ470" s="18" t="s">
        <v>88</v>
      </c>
      <c r="BK470" s="170">
        <f>ROUND(I470*H470,2)</f>
        <v>0</v>
      </c>
      <c r="BL470" s="18" t="s">
        <v>180</v>
      </c>
      <c r="BM470" s="169" t="s">
        <v>980</v>
      </c>
    </row>
    <row r="471" spans="1:65" s="13" customFormat="1" ht="11.25">
      <c r="B471" s="171"/>
      <c r="D471" s="172" t="s">
        <v>182</v>
      </c>
      <c r="E471" s="173" t="s">
        <v>1</v>
      </c>
      <c r="F471" s="174" t="s">
        <v>787</v>
      </c>
      <c r="H471" s="173" t="s">
        <v>1</v>
      </c>
      <c r="I471" s="175"/>
      <c r="L471" s="171"/>
      <c r="M471" s="176"/>
      <c r="N471" s="177"/>
      <c r="O471" s="177"/>
      <c r="P471" s="177"/>
      <c r="Q471" s="177"/>
      <c r="R471" s="177"/>
      <c r="S471" s="177"/>
      <c r="T471" s="178"/>
      <c r="AT471" s="173" t="s">
        <v>182</v>
      </c>
      <c r="AU471" s="173" t="s">
        <v>88</v>
      </c>
      <c r="AV471" s="13" t="s">
        <v>82</v>
      </c>
      <c r="AW471" s="13" t="s">
        <v>31</v>
      </c>
      <c r="AX471" s="13" t="s">
        <v>75</v>
      </c>
      <c r="AY471" s="173" t="s">
        <v>173</v>
      </c>
    </row>
    <row r="472" spans="1:65" s="14" customFormat="1" ht="11.25">
      <c r="B472" s="179"/>
      <c r="D472" s="172" t="s">
        <v>182</v>
      </c>
      <c r="E472" s="180" t="s">
        <v>1</v>
      </c>
      <c r="F472" s="181" t="s">
        <v>963</v>
      </c>
      <c r="H472" s="182">
        <v>12.9</v>
      </c>
      <c r="I472" s="183"/>
      <c r="L472" s="179"/>
      <c r="M472" s="184"/>
      <c r="N472" s="185"/>
      <c r="O472" s="185"/>
      <c r="P472" s="185"/>
      <c r="Q472" s="185"/>
      <c r="R472" s="185"/>
      <c r="S472" s="185"/>
      <c r="T472" s="186"/>
      <c r="AT472" s="180" t="s">
        <v>182</v>
      </c>
      <c r="AU472" s="180" t="s">
        <v>88</v>
      </c>
      <c r="AV472" s="14" t="s">
        <v>88</v>
      </c>
      <c r="AW472" s="14" t="s">
        <v>31</v>
      </c>
      <c r="AX472" s="14" t="s">
        <v>75</v>
      </c>
      <c r="AY472" s="180" t="s">
        <v>173</v>
      </c>
    </row>
    <row r="473" spans="1:65" s="16" customFormat="1" ht="11.25">
      <c r="B473" s="206"/>
      <c r="D473" s="172" t="s">
        <v>182</v>
      </c>
      <c r="E473" s="207" t="s">
        <v>1</v>
      </c>
      <c r="F473" s="208" t="s">
        <v>298</v>
      </c>
      <c r="H473" s="209">
        <v>12.9</v>
      </c>
      <c r="I473" s="210"/>
      <c r="L473" s="206"/>
      <c r="M473" s="211"/>
      <c r="N473" s="212"/>
      <c r="O473" s="212"/>
      <c r="P473" s="212"/>
      <c r="Q473" s="212"/>
      <c r="R473" s="212"/>
      <c r="S473" s="212"/>
      <c r="T473" s="213"/>
      <c r="AT473" s="207" t="s">
        <v>182</v>
      </c>
      <c r="AU473" s="207" t="s">
        <v>88</v>
      </c>
      <c r="AV473" s="16" t="s">
        <v>174</v>
      </c>
      <c r="AW473" s="16" t="s">
        <v>31</v>
      </c>
      <c r="AX473" s="16" t="s">
        <v>75</v>
      </c>
      <c r="AY473" s="207" t="s">
        <v>173</v>
      </c>
    </row>
    <row r="474" spans="1:65" s="13" customFormat="1" ht="11.25">
      <c r="B474" s="171"/>
      <c r="D474" s="172" t="s">
        <v>182</v>
      </c>
      <c r="E474" s="173" t="s">
        <v>1</v>
      </c>
      <c r="F474" s="174" t="s">
        <v>690</v>
      </c>
      <c r="H474" s="173" t="s">
        <v>1</v>
      </c>
      <c r="I474" s="175"/>
      <c r="L474" s="171"/>
      <c r="M474" s="176"/>
      <c r="N474" s="177"/>
      <c r="O474" s="177"/>
      <c r="P474" s="177"/>
      <c r="Q474" s="177"/>
      <c r="R474" s="177"/>
      <c r="S474" s="177"/>
      <c r="T474" s="178"/>
      <c r="AT474" s="173" t="s">
        <v>182</v>
      </c>
      <c r="AU474" s="173" t="s">
        <v>88</v>
      </c>
      <c r="AV474" s="13" t="s">
        <v>82</v>
      </c>
      <c r="AW474" s="13" t="s">
        <v>31</v>
      </c>
      <c r="AX474" s="13" t="s">
        <v>75</v>
      </c>
      <c r="AY474" s="173" t="s">
        <v>173</v>
      </c>
    </row>
    <row r="475" spans="1:65" s="14" customFormat="1" ht="11.25">
      <c r="B475" s="179"/>
      <c r="D475" s="172" t="s">
        <v>182</v>
      </c>
      <c r="E475" s="180" t="s">
        <v>1</v>
      </c>
      <c r="F475" s="181" t="s">
        <v>964</v>
      </c>
      <c r="H475" s="182">
        <v>7.3079999999999998</v>
      </c>
      <c r="I475" s="183"/>
      <c r="L475" s="179"/>
      <c r="M475" s="184"/>
      <c r="N475" s="185"/>
      <c r="O475" s="185"/>
      <c r="P475" s="185"/>
      <c r="Q475" s="185"/>
      <c r="R475" s="185"/>
      <c r="S475" s="185"/>
      <c r="T475" s="186"/>
      <c r="AT475" s="180" t="s">
        <v>182</v>
      </c>
      <c r="AU475" s="180" t="s">
        <v>88</v>
      </c>
      <c r="AV475" s="14" t="s">
        <v>88</v>
      </c>
      <c r="AW475" s="14" t="s">
        <v>31</v>
      </c>
      <c r="AX475" s="14" t="s">
        <v>75</v>
      </c>
      <c r="AY475" s="180" t="s">
        <v>173</v>
      </c>
    </row>
    <row r="476" spans="1:65" s="16" customFormat="1" ht="11.25">
      <c r="B476" s="206"/>
      <c r="D476" s="172" t="s">
        <v>182</v>
      </c>
      <c r="E476" s="207" t="s">
        <v>1</v>
      </c>
      <c r="F476" s="208" t="s">
        <v>298</v>
      </c>
      <c r="H476" s="209">
        <v>7.3079999999999998</v>
      </c>
      <c r="I476" s="210"/>
      <c r="L476" s="206"/>
      <c r="M476" s="211"/>
      <c r="N476" s="212"/>
      <c r="O476" s="212"/>
      <c r="P476" s="212"/>
      <c r="Q476" s="212"/>
      <c r="R476" s="212"/>
      <c r="S476" s="212"/>
      <c r="T476" s="213"/>
      <c r="AT476" s="207" t="s">
        <v>182</v>
      </c>
      <c r="AU476" s="207" t="s">
        <v>88</v>
      </c>
      <c r="AV476" s="16" t="s">
        <v>174</v>
      </c>
      <c r="AW476" s="16" t="s">
        <v>31</v>
      </c>
      <c r="AX476" s="16" t="s">
        <v>75</v>
      </c>
      <c r="AY476" s="207" t="s">
        <v>173</v>
      </c>
    </row>
    <row r="477" spans="1:65" s="15" customFormat="1" ht="11.25">
      <c r="B477" s="187"/>
      <c r="D477" s="172" t="s">
        <v>182</v>
      </c>
      <c r="E477" s="188" t="s">
        <v>1</v>
      </c>
      <c r="F477" s="189" t="s">
        <v>185</v>
      </c>
      <c r="H477" s="190">
        <v>20.207999999999998</v>
      </c>
      <c r="I477" s="191"/>
      <c r="L477" s="187"/>
      <c r="M477" s="192"/>
      <c r="N477" s="193"/>
      <c r="O477" s="193"/>
      <c r="P477" s="193"/>
      <c r="Q477" s="193"/>
      <c r="R477" s="193"/>
      <c r="S477" s="193"/>
      <c r="T477" s="194"/>
      <c r="AT477" s="188" t="s">
        <v>182</v>
      </c>
      <c r="AU477" s="188" t="s">
        <v>88</v>
      </c>
      <c r="AV477" s="15" t="s">
        <v>180</v>
      </c>
      <c r="AW477" s="15" t="s">
        <v>31</v>
      </c>
      <c r="AX477" s="15" t="s">
        <v>82</v>
      </c>
      <c r="AY477" s="188" t="s">
        <v>173</v>
      </c>
    </row>
    <row r="478" spans="1:65" s="12" customFormat="1" ht="22.9" customHeight="1">
      <c r="B478" s="143"/>
      <c r="D478" s="144" t="s">
        <v>74</v>
      </c>
      <c r="E478" s="154" t="s">
        <v>192</v>
      </c>
      <c r="F478" s="154" t="s">
        <v>193</v>
      </c>
      <c r="I478" s="146"/>
      <c r="J478" s="155">
        <f>BK478</f>
        <v>0</v>
      </c>
      <c r="L478" s="143"/>
      <c r="M478" s="148"/>
      <c r="N478" s="149"/>
      <c r="O478" s="149"/>
      <c r="P478" s="150">
        <f>SUM(P479:P604)</f>
        <v>0</v>
      </c>
      <c r="Q478" s="149"/>
      <c r="R478" s="150">
        <f>SUM(R479:R604)</f>
        <v>1.1763794999999999</v>
      </c>
      <c r="S478" s="149"/>
      <c r="T478" s="151">
        <f>SUM(T479:T604)</f>
        <v>37.555600000000005</v>
      </c>
      <c r="AR478" s="144" t="s">
        <v>82</v>
      </c>
      <c r="AT478" s="152" t="s">
        <v>74</v>
      </c>
      <c r="AU478" s="152" t="s">
        <v>82</v>
      </c>
      <c r="AY478" s="144" t="s">
        <v>173</v>
      </c>
      <c r="BK478" s="153">
        <f>SUM(BK479:BK604)</f>
        <v>0</v>
      </c>
    </row>
    <row r="479" spans="1:65" s="2" customFormat="1" ht="24.2" customHeight="1">
      <c r="A479" s="33"/>
      <c r="B479" s="156"/>
      <c r="C479" s="157" t="s">
        <v>981</v>
      </c>
      <c r="D479" s="157" t="s">
        <v>176</v>
      </c>
      <c r="E479" s="158" t="s">
        <v>982</v>
      </c>
      <c r="F479" s="159" t="s">
        <v>983</v>
      </c>
      <c r="G479" s="160" t="s">
        <v>232</v>
      </c>
      <c r="H479" s="161">
        <v>10.65</v>
      </c>
      <c r="I479" s="162"/>
      <c r="J479" s="163">
        <f>ROUND(I479*H479,2)</f>
        <v>0</v>
      </c>
      <c r="K479" s="164"/>
      <c r="L479" s="34"/>
      <c r="M479" s="165" t="s">
        <v>1</v>
      </c>
      <c r="N479" s="166" t="s">
        <v>41</v>
      </c>
      <c r="O479" s="62"/>
      <c r="P479" s="167">
        <f>O479*H479</f>
        <v>0</v>
      </c>
      <c r="Q479" s="167">
        <v>6.9999999999999994E-5</v>
      </c>
      <c r="R479" s="167">
        <f>Q479*H479</f>
        <v>7.4549999999999996E-4</v>
      </c>
      <c r="S479" s="167">
        <v>0</v>
      </c>
      <c r="T479" s="168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9" t="s">
        <v>180</v>
      </c>
      <c r="AT479" s="169" t="s">
        <v>176</v>
      </c>
      <c r="AU479" s="169" t="s">
        <v>88</v>
      </c>
      <c r="AY479" s="18" t="s">
        <v>173</v>
      </c>
      <c r="BE479" s="170">
        <f>IF(N479="základná",J479,0)</f>
        <v>0</v>
      </c>
      <c r="BF479" s="170">
        <f>IF(N479="znížená",J479,0)</f>
        <v>0</v>
      </c>
      <c r="BG479" s="170">
        <f>IF(N479="zákl. prenesená",J479,0)</f>
        <v>0</v>
      </c>
      <c r="BH479" s="170">
        <f>IF(N479="zníž. prenesená",J479,0)</f>
        <v>0</v>
      </c>
      <c r="BI479" s="170">
        <f>IF(N479="nulová",J479,0)</f>
        <v>0</v>
      </c>
      <c r="BJ479" s="18" t="s">
        <v>88</v>
      </c>
      <c r="BK479" s="170">
        <f>ROUND(I479*H479,2)</f>
        <v>0</v>
      </c>
      <c r="BL479" s="18" t="s">
        <v>180</v>
      </c>
      <c r="BM479" s="169" t="s">
        <v>984</v>
      </c>
    </row>
    <row r="480" spans="1:65" s="13" customFormat="1" ht="22.5">
      <c r="B480" s="171"/>
      <c r="D480" s="172" t="s">
        <v>182</v>
      </c>
      <c r="E480" s="173" t="s">
        <v>1</v>
      </c>
      <c r="F480" s="174" t="s">
        <v>985</v>
      </c>
      <c r="H480" s="173" t="s">
        <v>1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3" t="s">
        <v>182</v>
      </c>
      <c r="AU480" s="173" t="s">
        <v>88</v>
      </c>
      <c r="AV480" s="13" t="s">
        <v>82</v>
      </c>
      <c r="AW480" s="13" t="s">
        <v>31</v>
      </c>
      <c r="AX480" s="13" t="s">
        <v>75</v>
      </c>
      <c r="AY480" s="173" t="s">
        <v>173</v>
      </c>
    </row>
    <row r="481" spans="1:65" s="14" customFormat="1" ht="11.25">
      <c r="B481" s="179"/>
      <c r="D481" s="172" t="s">
        <v>182</v>
      </c>
      <c r="E481" s="180" t="s">
        <v>1</v>
      </c>
      <c r="F481" s="181" t="s">
        <v>986</v>
      </c>
      <c r="H481" s="182">
        <v>10.65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182</v>
      </c>
      <c r="AU481" s="180" t="s">
        <v>88</v>
      </c>
      <c r="AV481" s="14" t="s">
        <v>88</v>
      </c>
      <c r="AW481" s="14" t="s">
        <v>31</v>
      </c>
      <c r="AX481" s="14" t="s">
        <v>75</v>
      </c>
      <c r="AY481" s="180" t="s">
        <v>173</v>
      </c>
    </row>
    <row r="482" spans="1:65" s="15" customFormat="1" ht="11.25">
      <c r="B482" s="187"/>
      <c r="D482" s="172" t="s">
        <v>182</v>
      </c>
      <c r="E482" s="188" t="s">
        <v>1</v>
      </c>
      <c r="F482" s="189" t="s">
        <v>185</v>
      </c>
      <c r="H482" s="190">
        <v>10.65</v>
      </c>
      <c r="I482" s="191"/>
      <c r="L482" s="187"/>
      <c r="M482" s="192"/>
      <c r="N482" s="193"/>
      <c r="O482" s="193"/>
      <c r="P482" s="193"/>
      <c r="Q482" s="193"/>
      <c r="R482" s="193"/>
      <c r="S482" s="193"/>
      <c r="T482" s="194"/>
      <c r="AT482" s="188" t="s">
        <v>182</v>
      </c>
      <c r="AU482" s="188" t="s">
        <v>88</v>
      </c>
      <c r="AV482" s="15" t="s">
        <v>180</v>
      </c>
      <c r="AW482" s="15" t="s">
        <v>31</v>
      </c>
      <c r="AX482" s="15" t="s">
        <v>82</v>
      </c>
      <c r="AY482" s="188" t="s">
        <v>173</v>
      </c>
    </row>
    <row r="483" spans="1:65" s="2" customFormat="1" ht="24.2" customHeight="1">
      <c r="A483" s="33"/>
      <c r="B483" s="156"/>
      <c r="C483" s="157" t="s">
        <v>987</v>
      </c>
      <c r="D483" s="157" t="s">
        <v>176</v>
      </c>
      <c r="E483" s="158" t="s">
        <v>194</v>
      </c>
      <c r="F483" s="159" t="s">
        <v>195</v>
      </c>
      <c r="G483" s="160" t="s">
        <v>196</v>
      </c>
      <c r="H483" s="161">
        <v>250</v>
      </c>
      <c r="I483" s="162"/>
      <c r="J483" s="163">
        <f>ROUND(I483*H483,2)</f>
        <v>0</v>
      </c>
      <c r="K483" s="164"/>
      <c r="L483" s="34"/>
      <c r="M483" s="165" t="s">
        <v>1</v>
      </c>
      <c r="N483" s="166" t="s">
        <v>41</v>
      </c>
      <c r="O483" s="62"/>
      <c r="P483" s="167">
        <f>O483*H483</f>
        <v>0</v>
      </c>
      <c r="Q483" s="167">
        <v>1.5299999999999999E-3</v>
      </c>
      <c r="R483" s="167">
        <f>Q483*H483</f>
        <v>0.38249999999999995</v>
      </c>
      <c r="S483" s="167">
        <v>0</v>
      </c>
      <c r="T483" s="168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9" t="s">
        <v>180</v>
      </c>
      <c r="AT483" s="169" t="s">
        <v>176</v>
      </c>
      <c r="AU483" s="169" t="s">
        <v>88</v>
      </c>
      <c r="AY483" s="18" t="s">
        <v>173</v>
      </c>
      <c r="BE483" s="170">
        <f>IF(N483="základná",J483,0)</f>
        <v>0</v>
      </c>
      <c r="BF483" s="170">
        <f>IF(N483="znížená",J483,0)</f>
        <v>0</v>
      </c>
      <c r="BG483" s="170">
        <f>IF(N483="zákl. prenesená",J483,0)</f>
        <v>0</v>
      </c>
      <c r="BH483" s="170">
        <f>IF(N483="zníž. prenesená",J483,0)</f>
        <v>0</v>
      </c>
      <c r="BI483" s="170">
        <f>IF(N483="nulová",J483,0)</f>
        <v>0</v>
      </c>
      <c r="BJ483" s="18" t="s">
        <v>88</v>
      </c>
      <c r="BK483" s="170">
        <f>ROUND(I483*H483,2)</f>
        <v>0</v>
      </c>
      <c r="BL483" s="18" t="s">
        <v>180</v>
      </c>
      <c r="BM483" s="169" t="s">
        <v>988</v>
      </c>
    </row>
    <row r="484" spans="1:65" s="14" customFormat="1" ht="11.25">
      <c r="B484" s="179"/>
      <c r="D484" s="172" t="s">
        <v>182</v>
      </c>
      <c r="E484" s="180" t="s">
        <v>1</v>
      </c>
      <c r="F484" s="181" t="s">
        <v>989</v>
      </c>
      <c r="H484" s="182">
        <v>250</v>
      </c>
      <c r="I484" s="183"/>
      <c r="L484" s="179"/>
      <c r="M484" s="184"/>
      <c r="N484" s="185"/>
      <c r="O484" s="185"/>
      <c r="P484" s="185"/>
      <c r="Q484" s="185"/>
      <c r="R484" s="185"/>
      <c r="S484" s="185"/>
      <c r="T484" s="186"/>
      <c r="AT484" s="180" t="s">
        <v>182</v>
      </c>
      <c r="AU484" s="180" t="s">
        <v>88</v>
      </c>
      <c r="AV484" s="14" t="s">
        <v>88</v>
      </c>
      <c r="AW484" s="14" t="s">
        <v>31</v>
      </c>
      <c r="AX484" s="14" t="s">
        <v>75</v>
      </c>
      <c r="AY484" s="180" t="s">
        <v>173</v>
      </c>
    </row>
    <row r="485" spans="1:65" s="15" customFormat="1" ht="11.25">
      <c r="B485" s="187"/>
      <c r="D485" s="172" t="s">
        <v>182</v>
      </c>
      <c r="E485" s="188" t="s">
        <v>1</v>
      </c>
      <c r="F485" s="189" t="s">
        <v>185</v>
      </c>
      <c r="H485" s="190">
        <v>250</v>
      </c>
      <c r="I485" s="191"/>
      <c r="L485" s="187"/>
      <c r="M485" s="192"/>
      <c r="N485" s="193"/>
      <c r="O485" s="193"/>
      <c r="P485" s="193"/>
      <c r="Q485" s="193"/>
      <c r="R485" s="193"/>
      <c r="S485" s="193"/>
      <c r="T485" s="194"/>
      <c r="AT485" s="188" t="s">
        <v>182</v>
      </c>
      <c r="AU485" s="188" t="s">
        <v>88</v>
      </c>
      <c r="AV485" s="15" t="s">
        <v>180</v>
      </c>
      <c r="AW485" s="15" t="s">
        <v>31</v>
      </c>
      <c r="AX485" s="15" t="s">
        <v>82</v>
      </c>
      <c r="AY485" s="188" t="s">
        <v>173</v>
      </c>
    </row>
    <row r="486" spans="1:65" s="2" customFormat="1" ht="24.2" customHeight="1">
      <c r="A486" s="33"/>
      <c r="B486" s="156"/>
      <c r="C486" s="157" t="s">
        <v>990</v>
      </c>
      <c r="D486" s="157" t="s">
        <v>176</v>
      </c>
      <c r="E486" s="158" t="s">
        <v>199</v>
      </c>
      <c r="F486" s="159" t="s">
        <v>200</v>
      </c>
      <c r="G486" s="160" t="s">
        <v>196</v>
      </c>
      <c r="H486" s="161">
        <v>400</v>
      </c>
      <c r="I486" s="162"/>
      <c r="J486" s="163">
        <f>ROUND(I486*H486,2)</f>
        <v>0</v>
      </c>
      <c r="K486" s="164"/>
      <c r="L486" s="34"/>
      <c r="M486" s="165" t="s">
        <v>1</v>
      </c>
      <c r="N486" s="166" t="s">
        <v>41</v>
      </c>
      <c r="O486" s="62"/>
      <c r="P486" s="167">
        <f>O486*H486</f>
        <v>0</v>
      </c>
      <c r="Q486" s="167">
        <v>1.92E-3</v>
      </c>
      <c r="R486" s="167">
        <f>Q486*H486</f>
        <v>0.76800000000000002</v>
      </c>
      <c r="S486" s="167">
        <v>0</v>
      </c>
      <c r="T486" s="168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9" t="s">
        <v>180</v>
      </c>
      <c r="AT486" s="169" t="s">
        <v>176</v>
      </c>
      <c r="AU486" s="169" t="s">
        <v>88</v>
      </c>
      <c r="AY486" s="18" t="s">
        <v>173</v>
      </c>
      <c r="BE486" s="170">
        <f>IF(N486="základná",J486,0)</f>
        <v>0</v>
      </c>
      <c r="BF486" s="170">
        <f>IF(N486="znížená",J486,0)</f>
        <v>0</v>
      </c>
      <c r="BG486" s="170">
        <f>IF(N486="zákl. prenesená",J486,0)</f>
        <v>0</v>
      </c>
      <c r="BH486" s="170">
        <f>IF(N486="zníž. prenesená",J486,0)</f>
        <v>0</v>
      </c>
      <c r="BI486" s="170">
        <f>IF(N486="nulová",J486,0)</f>
        <v>0</v>
      </c>
      <c r="BJ486" s="18" t="s">
        <v>88</v>
      </c>
      <c r="BK486" s="170">
        <f>ROUND(I486*H486,2)</f>
        <v>0</v>
      </c>
      <c r="BL486" s="18" t="s">
        <v>180</v>
      </c>
      <c r="BM486" s="169" t="s">
        <v>991</v>
      </c>
    </row>
    <row r="487" spans="1:65" s="14" customFormat="1" ht="11.25">
      <c r="B487" s="179"/>
      <c r="D487" s="172" t="s">
        <v>182</v>
      </c>
      <c r="E487" s="180" t="s">
        <v>1</v>
      </c>
      <c r="F487" s="181" t="s">
        <v>992</v>
      </c>
      <c r="H487" s="182">
        <v>400</v>
      </c>
      <c r="I487" s="183"/>
      <c r="L487" s="179"/>
      <c r="M487" s="184"/>
      <c r="N487" s="185"/>
      <c r="O487" s="185"/>
      <c r="P487" s="185"/>
      <c r="Q487" s="185"/>
      <c r="R487" s="185"/>
      <c r="S487" s="185"/>
      <c r="T487" s="186"/>
      <c r="AT487" s="180" t="s">
        <v>182</v>
      </c>
      <c r="AU487" s="180" t="s">
        <v>88</v>
      </c>
      <c r="AV487" s="14" t="s">
        <v>88</v>
      </c>
      <c r="AW487" s="14" t="s">
        <v>31</v>
      </c>
      <c r="AX487" s="14" t="s">
        <v>75</v>
      </c>
      <c r="AY487" s="180" t="s">
        <v>173</v>
      </c>
    </row>
    <row r="488" spans="1:65" s="15" customFormat="1" ht="11.25">
      <c r="B488" s="187"/>
      <c r="D488" s="172" t="s">
        <v>182</v>
      </c>
      <c r="E488" s="188" t="s">
        <v>1</v>
      </c>
      <c r="F488" s="189" t="s">
        <v>185</v>
      </c>
      <c r="H488" s="190">
        <v>400</v>
      </c>
      <c r="I488" s="191"/>
      <c r="L488" s="187"/>
      <c r="M488" s="192"/>
      <c r="N488" s="193"/>
      <c r="O488" s="193"/>
      <c r="P488" s="193"/>
      <c r="Q488" s="193"/>
      <c r="R488" s="193"/>
      <c r="S488" s="193"/>
      <c r="T488" s="194"/>
      <c r="AT488" s="188" t="s">
        <v>182</v>
      </c>
      <c r="AU488" s="188" t="s">
        <v>88</v>
      </c>
      <c r="AV488" s="15" t="s">
        <v>180</v>
      </c>
      <c r="AW488" s="15" t="s">
        <v>31</v>
      </c>
      <c r="AX488" s="15" t="s">
        <v>82</v>
      </c>
      <c r="AY488" s="188" t="s">
        <v>173</v>
      </c>
    </row>
    <row r="489" spans="1:65" s="2" customFormat="1" ht="16.5" customHeight="1">
      <c r="A489" s="33"/>
      <c r="B489" s="156"/>
      <c r="C489" s="157" t="s">
        <v>993</v>
      </c>
      <c r="D489" s="157" t="s">
        <v>176</v>
      </c>
      <c r="E489" s="158" t="s">
        <v>204</v>
      </c>
      <c r="F489" s="159" t="s">
        <v>205</v>
      </c>
      <c r="G489" s="160" t="s">
        <v>196</v>
      </c>
      <c r="H489" s="161">
        <v>470</v>
      </c>
      <c r="I489" s="162"/>
      <c r="J489" s="163">
        <f>ROUND(I489*H489,2)</f>
        <v>0</v>
      </c>
      <c r="K489" s="164"/>
      <c r="L489" s="34"/>
      <c r="M489" s="165" t="s">
        <v>1</v>
      </c>
      <c r="N489" s="166" t="s">
        <v>41</v>
      </c>
      <c r="O489" s="62"/>
      <c r="P489" s="167">
        <f>O489*H489</f>
        <v>0</v>
      </c>
      <c r="Q489" s="167">
        <v>5.0000000000000002E-5</v>
      </c>
      <c r="R489" s="167">
        <f>Q489*H489</f>
        <v>2.35E-2</v>
      </c>
      <c r="S489" s="167">
        <v>0</v>
      </c>
      <c r="T489" s="16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9" t="s">
        <v>180</v>
      </c>
      <c r="AT489" s="169" t="s">
        <v>176</v>
      </c>
      <c r="AU489" s="169" t="s">
        <v>88</v>
      </c>
      <c r="AY489" s="18" t="s">
        <v>173</v>
      </c>
      <c r="BE489" s="170">
        <f>IF(N489="základná",J489,0)</f>
        <v>0</v>
      </c>
      <c r="BF489" s="170">
        <f>IF(N489="znížená",J489,0)</f>
        <v>0</v>
      </c>
      <c r="BG489" s="170">
        <f>IF(N489="zákl. prenesená",J489,0)</f>
        <v>0</v>
      </c>
      <c r="BH489" s="170">
        <f>IF(N489="zníž. prenesená",J489,0)</f>
        <v>0</v>
      </c>
      <c r="BI489" s="170">
        <f>IF(N489="nulová",J489,0)</f>
        <v>0</v>
      </c>
      <c r="BJ489" s="18" t="s">
        <v>88</v>
      </c>
      <c r="BK489" s="170">
        <f>ROUND(I489*H489,2)</f>
        <v>0</v>
      </c>
      <c r="BL489" s="18" t="s">
        <v>180</v>
      </c>
      <c r="BM489" s="169" t="s">
        <v>994</v>
      </c>
    </row>
    <row r="490" spans="1:65" s="14" customFormat="1" ht="11.25">
      <c r="B490" s="179"/>
      <c r="D490" s="172" t="s">
        <v>182</v>
      </c>
      <c r="E490" s="180" t="s">
        <v>1</v>
      </c>
      <c r="F490" s="181" t="s">
        <v>995</v>
      </c>
      <c r="H490" s="182">
        <v>470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0" t="s">
        <v>182</v>
      </c>
      <c r="AU490" s="180" t="s">
        <v>88</v>
      </c>
      <c r="AV490" s="14" t="s">
        <v>88</v>
      </c>
      <c r="AW490" s="14" t="s">
        <v>31</v>
      </c>
      <c r="AX490" s="14" t="s">
        <v>75</v>
      </c>
      <c r="AY490" s="180" t="s">
        <v>173</v>
      </c>
    </row>
    <row r="491" spans="1:65" s="15" customFormat="1" ht="11.25">
      <c r="B491" s="187"/>
      <c r="D491" s="172" t="s">
        <v>182</v>
      </c>
      <c r="E491" s="188" t="s">
        <v>1</v>
      </c>
      <c r="F491" s="189" t="s">
        <v>185</v>
      </c>
      <c r="H491" s="190">
        <v>470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182</v>
      </c>
      <c r="AU491" s="188" t="s">
        <v>88</v>
      </c>
      <c r="AV491" s="15" t="s">
        <v>180</v>
      </c>
      <c r="AW491" s="15" t="s">
        <v>31</v>
      </c>
      <c r="AX491" s="15" t="s">
        <v>82</v>
      </c>
      <c r="AY491" s="188" t="s">
        <v>173</v>
      </c>
    </row>
    <row r="492" spans="1:65" s="2" customFormat="1" ht="37.9" customHeight="1">
      <c r="A492" s="33"/>
      <c r="B492" s="156"/>
      <c r="C492" s="157" t="s">
        <v>996</v>
      </c>
      <c r="D492" s="157" t="s">
        <v>176</v>
      </c>
      <c r="E492" s="158" t="s">
        <v>997</v>
      </c>
      <c r="F492" s="159" t="s">
        <v>998</v>
      </c>
      <c r="G492" s="160" t="s">
        <v>196</v>
      </c>
      <c r="H492" s="161">
        <v>120.34</v>
      </c>
      <c r="I492" s="162"/>
      <c r="J492" s="163">
        <f>ROUND(I492*H492,2)</f>
        <v>0</v>
      </c>
      <c r="K492" s="164"/>
      <c r="L492" s="34"/>
      <c r="M492" s="165" t="s">
        <v>1</v>
      </c>
      <c r="N492" s="166" t="s">
        <v>41</v>
      </c>
      <c r="O492" s="62"/>
      <c r="P492" s="167">
        <f>O492*H492</f>
        <v>0</v>
      </c>
      <c r="Q492" s="167">
        <v>0</v>
      </c>
      <c r="R492" s="167">
        <f>Q492*H492</f>
        <v>0</v>
      </c>
      <c r="S492" s="167">
        <v>0.19600000000000001</v>
      </c>
      <c r="T492" s="168">
        <f>S492*H492</f>
        <v>23.586640000000003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9" t="s">
        <v>180</v>
      </c>
      <c r="AT492" s="169" t="s">
        <v>176</v>
      </c>
      <c r="AU492" s="169" t="s">
        <v>88</v>
      </c>
      <c r="AY492" s="18" t="s">
        <v>173</v>
      </c>
      <c r="BE492" s="170">
        <f>IF(N492="základná",J492,0)</f>
        <v>0</v>
      </c>
      <c r="BF492" s="170">
        <f>IF(N492="znížená",J492,0)</f>
        <v>0</v>
      </c>
      <c r="BG492" s="170">
        <f>IF(N492="zákl. prenesená",J492,0)</f>
        <v>0</v>
      </c>
      <c r="BH492" s="170">
        <f>IF(N492="zníž. prenesená",J492,0)</f>
        <v>0</v>
      </c>
      <c r="BI492" s="170">
        <f>IF(N492="nulová",J492,0)</f>
        <v>0</v>
      </c>
      <c r="BJ492" s="18" t="s">
        <v>88</v>
      </c>
      <c r="BK492" s="170">
        <f>ROUND(I492*H492,2)</f>
        <v>0</v>
      </c>
      <c r="BL492" s="18" t="s">
        <v>180</v>
      </c>
      <c r="BM492" s="169" t="s">
        <v>999</v>
      </c>
    </row>
    <row r="493" spans="1:65" s="13" customFormat="1" ht="11.25">
      <c r="B493" s="171"/>
      <c r="D493" s="172" t="s">
        <v>182</v>
      </c>
      <c r="E493" s="173" t="s">
        <v>1</v>
      </c>
      <c r="F493" s="174" t="s">
        <v>814</v>
      </c>
      <c r="H493" s="173" t="s">
        <v>1</v>
      </c>
      <c r="I493" s="175"/>
      <c r="L493" s="171"/>
      <c r="M493" s="176"/>
      <c r="N493" s="177"/>
      <c r="O493" s="177"/>
      <c r="P493" s="177"/>
      <c r="Q493" s="177"/>
      <c r="R493" s="177"/>
      <c r="S493" s="177"/>
      <c r="T493" s="178"/>
      <c r="AT493" s="173" t="s">
        <v>182</v>
      </c>
      <c r="AU493" s="173" t="s">
        <v>88</v>
      </c>
      <c r="AV493" s="13" t="s">
        <v>82</v>
      </c>
      <c r="AW493" s="13" t="s">
        <v>31</v>
      </c>
      <c r="AX493" s="13" t="s">
        <v>75</v>
      </c>
      <c r="AY493" s="173" t="s">
        <v>173</v>
      </c>
    </row>
    <row r="494" spans="1:65" s="14" customFormat="1" ht="11.25">
      <c r="B494" s="179"/>
      <c r="D494" s="172" t="s">
        <v>182</v>
      </c>
      <c r="E494" s="180" t="s">
        <v>1</v>
      </c>
      <c r="F494" s="181" t="s">
        <v>1000</v>
      </c>
      <c r="H494" s="182">
        <v>17.821000000000002</v>
      </c>
      <c r="I494" s="183"/>
      <c r="L494" s="179"/>
      <c r="M494" s="184"/>
      <c r="N494" s="185"/>
      <c r="O494" s="185"/>
      <c r="P494" s="185"/>
      <c r="Q494" s="185"/>
      <c r="R494" s="185"/>
      <c r="S494" s="185"/>
      <c r="T494" s="186"/>
      <c r="AT494" s="180" t="s">
        <v>182</v>
      </c>
      <c r="AU494" s="180" t="s">
        <v>88</v>
      </c>
      <c r="AV494" s="14" t="s">
        <v>88</v>
      </c>
      <c r="AW494" s="14" t="s">
        <v>31</v>
      </c>
      <c r="AX494" s="14" t="s">
        <v>75</v>
      </c>
      <c r="AY494" s="180" t="s">
        <v>173</v>
      </c>
    </row>
    <row r="495" spans="1:65" s="14" customFormat="1" ht="11.25">
      <c r="B495" s="179"/>
      <c r="D495" s="172" t="s">
        <v>182</v>
      </c>
      <c r="E495" s="180" t="s">
        <v>1</v>
      </c>
      <c r="F495" s="181" t="s">
        <v>1001</v>
      </c>
      <c r="H495" s="182">
        <v>18.5</v>
      </c>
      <c r="I495" s="183"/>
      <c r="L495" s="179"/>
      <c r="M495" s="184"/>
      <c r="N495" s="185"/>
      <c r="O495" s="185"/>
      <c r="P495" s="185"/>
      <c r="Q495" s="185"/>
      <c r="R495" s="185"/>
      <c r="S495" s="185"/>
      <c r="T495" s="186"/>
      <c r="AT495" s="180" t="s">
        <v>182</v>
      </c>
      <c r="AU495" s="180" t="s">
        <v>88</v>
      </c>
      <c r="AV495" s="14" t="s">
        <v>88</v>
      </c>
      <c r="AW495" s="14" t="s">
        <v>31</v>
      </c>
      <c r="AX495" s="14" t="s">
        <v>75</v>
      </c>
      <c r="AY495" s="180" t="s">
        <v>173</v>
      </c>
    </row>
    <row r="496" spans="1:65" s="14" customFormat="1" ht="11.25">
      <c r="B496" s="179"/>
      <c r="D496" s="172" t="s">
        <v>182</v>
      </c>
      <c r="E496" s="180" t="s">
        <v>1</v>
      </c>
      <c r="F496" s="181" t="s">
        <v>1002</v>
      </c>
      <c r="H496" s="182">
        <v>40.200000000000003</v>
      </c>
      <c r="I496" s="183"/>
      <c r="L496" s="179"/>
      <c r="M496" s="184"/>
      <c r="N496" s="185"/>
      <c r="O496" s="185"/>
      <c r="P496" s="185"/>
      <c r="Q496" s="185"/>
      <c r="R496" s="185"/>
      <c r="S496" s="185"/>
      <c r="T496" s="186"/>
      <c r="AT496" s="180" t="s">
        <v>182</v>
      </c>
      <c r="AU496" s="180" t="s">
        <v>88</v>
      </c>
      <c r="AV496" s="14" t="s">
        <v>88</v>
      </c>
      <c r="AW496" s="14" t="s">
        <v>31</v>
      </c>
      <c r="AX496" s="14" t="s">
        <v>75</v>
      </c>
      <c r="AY496" s="180" t="s">
        <v>173</v>
      </c>
    </row>
    <row r="497" spans="1:65" s="14" customFormat="1" ht="11.25">
      <c r="B497" s="179"/>
      <c r="D497" s="172" t="s">
        <v>182</v>
      </c>
      <c r="E497" s="180" t="s">
        <v>1</v>
      </c>
      <c r="F497" s="181" t="s">
        <v>1003</v>
      </c>
      <c r="H497" s="182">
        <v>17.645</v>
      </c>
      <c r="I497" s="183"/>
      <c r="L497" s="179"/>
      <c r="M497" s="184"/>
      <c r="N497" s="185"/>
      <c r="O497" s="185"/>
      <c r="P497" s="185"/>
      <c r="Q497" s="185"/>
      <c r="R497" s="185"/>
      <c r="S497" s="185"/>
      <c r="T497" s="186"/>
      <c r="AT497" s="180" t="s">
        <v>182</v>
      </c>
      <c r="AU497" s="180" t="s">
        <v>88</v>
      </c>
      <c r="AV497" s="14" t="s">
        <v>88</v>
      </c>
      <c r="AW497" s="14" t="s">
        <v>31</v>
      </c>
      <c r="AX497" s="14" t="s">
        <v>75</v>
      </c>
      <c r="AY497" s="180" t="s">
        <v>173</v>
      </c>
    </row>
    <row r="498" spans="1:65" s="14" customFormat="1" ht="11.25">
      <c r="B498" s="179"/>
      <c r="D498" s="172" t="s">
        <v>182</v>
      </c>
      <c r="E498" s="180" t="s">
        <v>1</v>
      </c>
      <c r="F498" s="181" t="s">
        <v>1004</v>
      </c>
      <c r="H498" s="182">
        <v>7.891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182</v>
      </c>
      <c r="AU498" s="180" t="s">
        <v>88</v>
      </c>
      <c r="AV498" s="14" t="s">
        <v>88</v>
      </c>
      <c r="AW498" s="14" t="s">
        <v>31</v>
      </c>
      <c r="AX498" s="14" t="s">
        <v>75</v>
      </c>
      <c r="AY498" s="180" t="s">
        <v>173</v>
      </c>
    </row>
    <row r="499" spans="1:65" s="14" customFormat="1" ht="11.25">
      <c r="B499" s="179"/>
      <c r="D499" s="172" t="s">
        <v>182</v>
      </c>
      <c r="E499" s="180" t="s">
        <v>1</v>
      </c>
      <c r="F499" s="181" t="s">
        <v>1005</v>
      </c>
      <c r="H499" s="182">
        <v>3.3929999999999998</v>
      </c>
      <c r="I499" s="183"/>
      <c r="L499" s="179"/>
      <c r="M499" s="184"/>
      <c r="N499" s="185"/>
      <c r="O499" s="185"/>
      <c r="P499" s="185"/>
      <c r="Q499" s="185"/>
      <c r="R499" s="185"/>
      <c r="S499" s="185"/>
      <c r="T499" s="186"/>
      <c r="AT499" s="180" t="s">
        <v>182</v>
      </c>
      <c r="AU499" s="180" t="s">
        <v>88</v>
      </c>
      <c r="AV499" s="14" t="s">
        <v>88</v>
      </c>
      <c r="AW499" s="14" t="s">
        <v>31</v>
      </c>
      <c r="AX499" s="14" t="s">
        <v>75</v>
      </c>
      <c r="AY499" s="180" t="s">
        <v>173</v>
      </c>
    </row>
    <row r="500" spans="1:65" s="14" customFormat="1" ht="11.25">
      <c r="B500" s="179"/>
      <c r="D500" s="172" t="s">
        <v>182</v>
      </c>
      <c r="E500" s="180" t="s">
        <v>1</v>
      </c>
      <c r="F500" s="181" t="s">
        <v>1006</v>
      </c>
      <c r="H500" s="182">
        <v>14.89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182</v>
      </c>
      <c r="AU500" s="180" t="s">
        <v>88</v>
      </c>
      <c r="AV500" s="14" t="s">
        <v>88</v>
      </c>
      <c r="AW500" s="14" t="s">
        <v>31</v>
      </c>
      <c r="AX500" s="14" t="s">
        <v>75</v>
      </c>
      <c r="AY500" s="180" t="s">
        <v>173</v>
      </c>
    </row>
    <row r="501" spans="1:65" s="15" customFormat="1" ht="11.25">
      <c r="B501" s="187"/>
      <c r="D501" s="172" t="s">
        <v>182</v>
      </c>
      <c r="E501" s="188" t="s">
        <v>1</v>
      </c>
      <c r="F501" s="189" t="s">
        <v>185</v>
      </c>
      <c r="H501" s="190">
        <v>120.34</v>
      </c>
      <c r="I501" s="191"/>
      <c r="L501" s="187"/>
      <c r="M501" s="192"/>
      <c r="N501" s="193"/>
      <c r="O501" s="193"/>
      <c r="P501" s="193"/>
      <c r="Q501" s="193"/>
      <c r="R501" s="193"/>
      <c r="S501" s="193"/>
      <c r="T501" s="194"/>
      <c r="AT501" s="188" t="s">
        <v>182</v>
      </c>
      <c r="AU501" s="188" t="s">
        <v>88</v>
      </c>
      <c r="AV501" s="15" t="s">
        <v>180</v>
      </c>
      <c r="AW501" s="15" t="s">
        <v>31</v>
      </c>
      <c r="AX501" s="15" t="s">
        <v>82</v>
      </c>
      <c r="AY501" s="188" t="s">
        <v>173</v>
      </c>
    </row>
    <row r="502" spans="1:65" s="2" customFormat="1" ht="24.2" customHeight="1">
      <c r="A502" s="33"/>
      <c r="B502" s="156"/>
      <c r="C502" s="157" t="s">
        <v>1007</v>
      </c>
      <c r="D502" s="157" t="s">
        <v>176</v>
      </c>
      <c r="E502" s="158" t="s">
        <v>1008</v>
      </c>
      <c r="F502" s="159" t="s">
        <v>1009</v>
      </c>
      <c r="G502" s="160" t="s">
        <v>196</v>
      </c>
      <c r="H502" s="161">
        <v>4.16</v>
      </c>
      <c r="I502" s="162"/>
      <c r="J502" s="163">
        <f>ROUND(I502*H502,2)</f>
        <v>0</v>
      </c>
      <c r="K502" s="164"/>
      <c r="L502" s="34"/>
      <c r="M502" s="165" t="s">
        <v>1</v>
      </c>
      <c r="N502" s="166" t="s">
        <v>41</v>
      </c>
      <c r="O502" s="62"/>
      <c r="P502" s="167">
        <f>O502*H502</f>
        <v>0</v>
      </c>
      <c r="Q502" s="167">
        <v>0</v>
      </c>
      <c r="R502" s="167">
        <f>Q502*H502</f>
        <v>0</v>
      </c>
      <c r="S502" s="167">
        <v>5.5E-2</v>
      </c>
      <c r="T502" s="168">
        <f>S502*H502</f>
        <v>0.2288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9" t="s">
        <v>180</v>
      </c>
      <c r="AT502" s="169" t="s">
        <v>176</v>
      </c>
      <c r="AU502" s="169" t="s">
        <v>88</v>
      </c>
      <c r="AY502" s="18" t="s">
        <v>173</v>
      </c>
      <c r="BE502" s="170">
        <f>IF(N502="základná",J502,0)</f>
        <v>0</v>
      </c>
      <c r="BF502" s="170">
        <f>IF(N502="znížená",J502,0)</f>
        <v>0</v>
      </c>
      <c r="BG502" s="170">
        <f>IF(N502="zákl. prenesená",J502,0)</f>
        <v>0</v>
      </c>
      <c r="BH502" s="170">
        <f>IF(N502="zníž. prenesená",J502,0)</f>
        <v>0</v>
      </c>
      <c r="BI502" s="170">
        <f>IF(N502="nulová",J502,0)</f>
        <v>0</v>
      </c>
      <c r="BJ502" s="18" t="s">
        <v>88</v>
      </c>
      <c r="BK502" s="170">
        <f>ROUND(I502*H502,2)</f>
        <v>0</v>
      </c>
      <c r="BL502" s="18" t="s">
        <v>180</v>
      </c>
      <c r="BM502" s="169" t="s">
        <v>1010</v>
      </c>
    </row>
    <row r="503" spans="1:65" s="13" customFormat="1" ht="11.25">
      <c r="B503" s="171"/>
      <c r="D503" s="172" t="s">
        <v>182</v>
      </c>
      <c r="E503" s="173" t="s">
        <v>1</v>
      </c>
      <c r="F503" s="174" t="s">
        <v>814</v>
      </c>
      <c r="H503" s="173" t="s">
        <v>1</v>
      </c>
      <c r="I503" s="175"/>
      <c r="L503" s="171"/>
      <c r="M503" s="176"/>
      <c r="N503" s="177"/>
      <c r="O503" s="177"/>
      <c r="P503" s="177"/>
      <c r="Q503" s="177"/>
      <c r="R503" s="177"/>
      <c r="S503" s="177"/>
      <c r="T503" s="178"/>
      <c r="AT503" s="173" t="s">
        <v>182</v>
      </c>
      <c r="AU503" s="173" t="s">
        <v>88</v>
      </c>
      <c r="AV503" s="13" t="s">
        <v>82</v>
      </c>
      <c r="AW503" s="13" t="s">
        <v>31</v>
      </c>
      <c r="AX503" s="13" t="s">
        <v>75</v>
      </c>
      <c r="AY503" s="173" t="s">
        <v>173</v>
      </c>
    </row>
    <row r="504" spans="1:65" s="14" customFormat="1" ht="11.25">
      <c r="B504" s="179"/>
      <c r="D504" s="172" t="s">
        <v>182</v>
      </c>
      <c r="E504" s="180" t="s">
        <v>1</v>
      </c>
      <c r="F504" s="181" t="s">
        <v>817</v>
      </c>
      <c r="H504" s="182">
        <v>4.16</v>
      </c>
      <c r="I504" s="183"/>
      <c r="L504" s="179"/>
      <c r="M504" s="184"/>
      <c r="N504" s="185"/>
      <c r="O504" s="185"/>
      <c r="P504" s="185"/>
      <c r="Q504" s="185"/>
      <c r="R504" s="185"/>
      <c r="S504" s="185"/>
      <c r="T504" s="186"/>
      <c r="AT504" s="180" t="s">
        <v>182</v>
      </c>
      <c r="AU504" s="180" t="s">
        <v>88</v>
      </c>
      <c r="AV504" s="14" t="s">
        <v>88</v>
      </c>
      <c r="AW504" s="14" t="s">
        <v>31</v>
      </c>
      <c r="AX504" s="14" t="s">
        <v>75</v>
      </c>
      <c r="AY504" s="180" t="s">
        <v>173</v>
      </c>
    </row>
    <row r="505" spans="1:65" s="15" customFormat="1" ht="11.25">
      <c r="B505" s="187"/>
      <c r="D505" s="172" t="s">
        <v>182</v>
      </c>
      <c r="E505" s="188" t="s">
        <v>1</v>
      </c>
      <c r="F505" s="189" t="s">
        <v>185</v>
      </c>
      <c r="H505" s="190">
        <v>4.16</v>
      </c>
      <c r="I505" s="191"/>
      <c r="L505" s="187"/>
      <c r="M505" s="192"/>
      <c r="N505" s="193"/>
      <c r="O505" s="193"/>
      <c r="P505" s="193"/>
      <c r="Q505" s="193"/>
      <c r="R505" s="193"/>
      <c r="S505" s="193"/>
      <c r="T505" s="194"/>
      <c r="AT505" s="188" t="s">
        <v>182</v>
      </c>
      <c r="AU505" s="188" t="s">
        <v>88</v>
      </c>
      <c r="AV505" s="15" t="s">
        <v>180</v>
      </c>
      <c r="AW505" s="15" t="s">
        <v>31</v>
      </c>
      <c r="AX505" s="15" t="s">
        <v>82</v>
      </c>
      <c r="AY505" s="188" t="s">
        <v>173</v>
      </c>
    </row>
    <row r="506" spans="1:65" s="2" customFormat="1" ht="24.2" customHeight="1">
      <c r="A506" s="33"/>
      <c r="B506" s="156"/>
      <c r="C506" s="157" t="s">
        <v>498</v>
      </c>
      <c r="D506" s="157" t="s">
        <v>176</v>
      </c>
      <c r="E506" s="158" t="s">
        <v>1011</v>
      </c>
      <c r="F506" s="159" t="s">
        <v>1012</v>
      </c>
      <c r="G506" s="160" t="s">
        <v>226</v>
      </c>
      <c r="H506" s="161">
        <v>0.16800000000000001</v>
      </c>
      <c r="I506" s="162"/>
      <c r="J506" s="163">
        <f>ROUND(I506*H506,2)</f>
        <v>0</v>
      </c>
      <c r="K506" s="164"/>
      <c r="L506" s="34"/>
      <c r="M506" s="165" t="s">
        <v>1</v>
      </c>
      <c r="N506" s="166" t="s">
        <v>41</v>
      </c>
      <c r="O506" s="62"/>
      <c r="P506" s="167">
        <f>O506*H506</f>
        <v>0</v>
      </c>
      <c r="Q506" s="167">
        <v>0</v>
      </c>
      <c r="R506" s="167">
        <f>Q506*H506</f>
        <v>0</v>
      </c>
      <c r="S506" s="167">
        <v>2.4</v>
      </c>
      <c r="T506" s="168">
        <f>S506*H506</f>
        <v>0.4032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9" t="s">
        <v>180</v>
      </c>
      <c r="AT506" s="169" t="s">
        <v>176</v>
      </c>
      <c r="AU506" s="169" t="s">
        <v>88</v>
      </c>
      <c r="AY506" s="18" t="s">
        <v>173</v>
      </c>
      <c r="BE506" s="170">
        <f>IF(N506="základná",J506,0)</f>
        <v>0</v>
      </c>
      <c r="BF506" s="170">
        <f>IF(N506="znížená",J506,0)</f>
        <v>0</v>
      </c>
      <c r="BG506" s="170">
        <f>IF(N506="zákl. prenesená",J506,0)</f>
        <v>0</v>
      </c>
      <c r="BH506" s="170">
        <f>IF(N506="zníž. prenesená",J506,0)</f>
        <v>0</v>
      </c>
      <c r="BI506" s="170">
        <f>IF(N506="nulová",J506,0)</f>
        <v>0</v>
      </c>
      <c r="BJ506" s="18" t="s">
        <v>88</v>
      </c>
      <c r="BK506" s="170">
        <f>ROUND(I506*H506,2)</f>
        <v>0</v>
      </c>
      <c r="BL506" s="18" t="s">
        <v>180</v>
      </c>
      <c r="BM506" s="169" t="s">
        <v>1013</v>
      </c>
    </row>
    <row r="507" spans="1:65" s="13" customFormat="1" ht="11.25">
      <c r="B507" s="171"/>
      <c r="D507" s="172" t="s">
        <v>182</v>
      </c>
      <c r="E507" s="173" t="s">
        <v>1</v>
      </c>
      <c r="F507" s="174" t="s">
        <v>1014</v>
      </c>
      <c r="H507" s="173" t="s">
        <v>1</v>
      </c>
      <c r="I507" s="175"/>
      <c r="L507" s="171"/>
      <c r="M507" s="176"/>
      <c r="N507" s="177"/>
      <c r="O507" s="177"/>
      <c r="P507" s="177"/>
      <c r="Q507" s="177"/>
      <c r="R507" s="177"/>
      <c r="S507" s="177"/>
      <c r="T507" s="178"/>
      <c r="AT507" s="173" t="s">
        <v>182</v>
      </c>
      <c r="AU507" s="173" t="s">
        <v>88</v>
      </c>
      <c r="AV507" s="13" t="s">
        <v>82</v>
      </c>
      <c r="AW507" s="13" t="s">
        <v>31</v>
      </c>
      <c r="AX507" s="13" t="s">
        <v>75</v>
      </c>
      <c r="AY507" s="173" t="s">
        <v>173</v>
      </c>
    </row>
    <row r="508" spans="1:65" s="14" customFormat="1" ht="11.25">
      <c r="B508" s="179"/>
      <c r="D508" s="172" t="s">
        <v>182</v>
      </c>
      <c r="E508" s="180" t="s">
        <v>1</v>
      </c>
      <c r="F508" s="181" t="s">
        <v>1015</v>
      </c>
      <c r="H508" s="182">
        <v>0.16800000000000001</v>
      </c>
      <c r="I508" s="183"/>
      <c r="L508" s="179"/>
      <c r="M508" s="184"/>
      <c r="N508" s="185"/>
      <c r="O508" s="185"/>
      <c r="P508" s="185"/>
      <c r="Q508" s="185"/>
      <c r="R508" s="185"/>
      <c r="S508" s="185"/>
      <c r="T508" s="186"/>
      <c r="AT508" s="180" t="s">
        <v>182</v>
      </c>
      <c r="AU508" s="180" t="s">
        <v>88</v>
      </c>
      <c r="AV508" s="14" t="s">
        <v>88</v>
      </c>
      <c r="AW508" s="14" t="s">
        <v>31</v>
      </c>
      <c r="AX508" s="14" t="s">
        <v>75</v>
      </c>
      <c r="AY508" s="180" t="s">
        <v>173</v>
      </c>
    </row>
    <row r="509" spans="1:65" s="15" customFormat="1" ht="11.25">
      <c r="B509" s="187"/>
      <c r="D509" s="172" t="s">
        <v>182</v>
      </c>
      <c r="E509" s="188" t="s">
        <v>1</v>
      </c>
      <c r="F509" s="189" t="s">
        <v>185</v>
      </c>
      <c r="H509" s="190">
        <v>0.16800000000000001</v>
      </c>
      <c r="I509" s="191"/>
      <c r="L509" s="187"/>
      <c r="M509" s="192"/>
      <c r="N509" s="193"/>
      <c r="O509" s="193"/>
      <c r="P509" s="193"/>
      <c r="Q509" s="193"/>
      <c r="R509" s="193"/>
      <c r="S509" s="193"/>
      <c r="T509" s="194"/>
      <c r="AT509" s="188" t="s">
        <v>182</v>
      </c>
      <c r="AU509" s="188" t="s">
        <v>88</v>
      </c>
      <c r="AV509" s="15" t="s">
        <v>180</v>
      </c>
      <c r="AW509" s="15" t="s">
        <v>31</v>
      </c>
      <c r="AX509" s="15" t="s">
        <v>82</v>
      </c>
      <c r="AY509" s="188" t="s">
        <v>173</v>
      </c>
    </row>
    <row r="510" spans="1:65" s="2" customFormat="1" ht="24.2" customHeight="1">
      <c r="A510" s="33"/>
      <c r="B510" s="156"/>
      <c r="C510" s="157" t="s">
        <v>1016</v>
      </c>
      <c r="D510" s="157" t="s">
        <v>176</v>
      </c>
      <c r="E510" s="158" t="s">
        <v>1017</v>
      </c>
      <c r="F510" s="159" t="s">
        <v>1018</v>
      </c>
      <c r="G510" s="160" t="s">
        <v>196</v>
      </c>
      <c r="H510" s="161">
        <v>1.44</v>
      </c>
      <c r="I510" s="162"/>
      <c r="J510" s="163">
        <f>ROUND(I510*H510,2)</f>
        <v>0</v>
      </c>
      <c r="K510" s="164"/>
      <c r="L510" s="34"/>
      <c r="M510" s="165" t="s">
        <v>1</v>
      </c>
      <c r="N510" s="166" t="s">
        <v>41</v>
      </c>
      <c r="O510" s="62"/>
      <c r="P510" s="167">
        <f>O510*H510</f>
        <v>0</v>
      </c>
      <c r="Q510" s="167">
        <v>0</v>
      </c>
      <c r="R510" s="167">
        <f>Q510*H510</f>
        <v>0</v>
      </c>
      <c r="S510" s="167">
        <v>0.39200000000000002</v>
      </c>
      <c r="T510" s="168">
        <f>S510*H510</f>
        <v>0.56447999999999998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9" t="s">
        <v>180</v>
      </c>
      <c r="AT510" s="169" t="s">
        <v>176</v>
      </c>
      <c r="AU510" s="169" t="s">
        <v>88</v>
      </c>
      <c r="AY510" s="18" t="s">
        <v>173</v>
      </c>
      <c r="BE510" s="170">
        <f>IF(N510="základná",J510,0)</f>
        <v>0</v>
      </c>
      <c r="BF510" s="170">
        <f>IF(N510="znížená",J510,0)</f>
        <v>0</v>
      </c>
      <c r="BG510" s="170">
        <f>IF(N510="zákl. prenesená",J510,0)</f>
        <v>0</v>
      </c>
      <c r="BH510" s="170">
        <f>IF(N510="zníž. prenesená",J510,0)</f>
        <v>0</v>
      </c>
      <c r="BI510" s="170">
        <f>IF(N510="nulová",J510,0)</f>
        <v>0</v>
      </c>
      <c r="BJ510" s="18" t="s">
        <v>88</v>
      </c>
      <c r="BK510" s="170">
        <f>ROUND(I510*H510,2)</f>
        <v>0</v>
      </c>
      <c r="BL510" s="18" t="s">
        <v>180</v>
      </c>
      <c r="BM510" s="169" t="s">
        <v>1019</v>
      </c>
    </row>
    <row r="511" spans="1:65" s="13" customFormat="1" ht="11.25">
      <c r="B511" s="171"/>
      <c r="D511" s="172" t="s">
        <v>182</v>
      </c>
      <c r="E511" s="173" t="s">
        <v>1</v>
      </c>
      <c r="F511" s="174" t="s">
        <v>1020</v>
      </c>
      <c r="H511" s="173" t="s">
        <v>1</v>
      </c>
      <c r="I511" s="175"/>
      <c r="L511" s="171"/>
      <c r="M511" s="176"/>
      <c r="N511" s="177"/>
      <c r="O511" s="177"/>
      <c r="P511" s="177"/>
      <c r="Q511" s="177"/>
      <c r="R511" s="177"/>
      <c r="S511" s="177"/>
      <c r="T511" s="178"/>
      <c r="AT511" s="173" t="s">
        <v>182</v>
      </c>
      <c r="AU511" s="173" t="s">
        <v>88</v>
      </c>
      <c r="AV511" s="13" t="s">
        <v>82</v>
      </c>
      <c r="AW511" s="13" t="s">
        <v>31</v>
      </c>
      <c r="AX511" s="13" t="s">
        <v>75</v>
      </c>
      <c r="AY511" s="173" t="s">
        <v>173</v>
      </c>
    </row>
    <row r="512" spans="1:65" s="14" customFormat="1" ht="11.25">
      <c r="B512" s="179"/>
      <c r="D512" s="172" t="s">
        <v>182</v>
      </c>
      <c r="E512" s="180" t="s">
        <v>1</v>
      </c>
      <c r="F512" s="181" t="s">
        <v>1021</v>
      </c>
      <c r="H512" s="182">
        <v>1.44</v>
      </c>
      <c r="I512" s="183"/>
      <c r="L512" s="179"/>
      <c r="M512" s="184"/>
      <c r="N512" s="185"/>
      <c r="O512" s="185"/>
      <c r="P512" s="185"/>
      <c r="Q512" s="185"/>
      <c r="R512" s="185"/>
      <c r="S512" s="185"/>
      <c r="T512" s="186"/>
      <c r="AT512" s="180" t="s">
        <v>182</v>
      </c>
      <c r="AU512" s="180" t="s">
        <v>88</v>
      </c>
      <c r="AV512" s="14" t="s">
        <v>88</v>
      </c>
      <c r="AW512" s="14" t="s">
        <v>31</v>
      </c>
      <c r="AX512" s="14" t="s">
        <v>75</v>
      </c>
      <c r="AY512" s="180" t="s">
        <v>173</v>
      </c>
    </row>
    <row r="513" spans="1:65" s="15" customFormat="1" ht="11.25">
      <c r="B513" s="187"/>
      <c r="D513" s="172" t="s">
        <v>182</v>
      </c>
      <c r="E513" s="188" t="s">
        <v>1</v>
      </c>
      <c r="F513" s="189" t="s">
        <v>185</v>
      </c>
      <c r="H513" s="190">
        <v>1.44</v>
      </c>
      <c r="I513" s="191"/>
      <c r="L513" s="187"/>
      <c r="M513" s="192"/>
      <c r="N513" s="193"/>
      <c r="O513" s="193"/>
      <c r="P513" s="193"/>
      <c r="Q513" s="193"/>
      <c r="R513" s="193"/>
      <c r="S513" s="193"/>
      <c r="T513" s="194"/>
      <c r="AT513" s="188" t="s">
        <v>182</v>
      </c>
      <c r="AU513" s="188" t="s">
        <v>88</v>
      </c>
      <c r="AV513" s="15" t="s">
        <v>180</v>
      </c>
      <c r="AW513" s="15" t="s">
        <v>31</v>
      </c>
      <c r="AX513" s="15" t="s">
        <v>82</v>
      </c>
      <c r="AY513" s="188" t="s">
        <v>173</v>
      </c>
    </row>
    <row r="514" spans="1:65" s="2" customFormat="1" ht="24.2" customHeight="1">
      <c r="A514" s="33"/>
      <c r="B514" s="156"/>
      <c r="C514" s="157" t="s">
        <v>1022</v>
      </c>
      <c r="D514" s="157" t="s">
        <v>176</v>
      </c>
      <c r="E514" s="158" t="s">
        <v>209</v>
      </c>
      <c r="F514" s="159" t="s">
        <v>210</v>
      </c>
      <c r="G514" s="160" t="s">
        <v>179</v>
      </c>
      <c r="H514" s="161">
        <v>19</v>
      </c>
      <c r="I514" s="162"/>
      <c r="J514" s="163">
        <f>ROUND(I514*H514,2)</f>
        <v>0</v>
      </c>
      <c r="K514" s="164"/>
      <c r="L514" s="34"/>
      <c r="M514" s="165" t="s">
        <v>1</v>
      </c>
      <c r="N514" s="166" t="s">
        <v>41</v>
      </c>
      <c r="O514" s="62"/>
      <c r="P514" s="167">
        <f>O514*H514</f>
        <v>0</v>
      </c>
      <c r="Q514" s="167">
        <v>0</v>
      </c>
      <c r="R514" s="167">
        <f>Q514*H514</f>
        <v>0</v>
      </c>
      <c r="S514" s="167">
        <v>2.4E-2</v>
      </c>
      <c r="T514" s="168">
        <f>S514*H514</f>
        <v>0.45600000000000002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9" t="s">
        <v>180</v>
      </c>
      <c r="AT514" s="169" t="s">
        <v>176</v>
      </c>
      <c r="AU514" s="169" t="s">
        <v>88</v>
      </c>
      <c r="AY514" s="18" t="s">
        <v>173</v>
      </c>
      <c r="BE514" s="170">
        <f>IF(N514="základná",J514,0)</f>
        <v>0</v>
      </c>
      <c r="BF514" s="170">
        <f>IF(N514="znížená",J514,0)</f>
        <v>0</v>
      </c>
      <c r="BG514" s="170">
        <f>IF(N514="zákl. prenesená",J514,0)</f>
        <v>0</v>
      </c>
      <c r="BH514" s="170">
        <f>IF(N514="zníž. prenesená",J514,0)</f>
        <v>0</v>
      </c>
      <c r="BI514" s="170">
        <f>IF(N514="nulová",J514,0)</f>
        <v>0</v>
      </c>
      <c r="BJ514" s="18" t="s">
        <v>88</v>
      </c>
      <c r="BK514" s="170">
        <f>ROUND(I514*H514,2)</f>
        <v>0</v>
      </c>
      <c r="BL514" s="18" t="s">
        <v>180</v>
      </c>
      <c r="BM514" s="169" t="s">
        <v>1023</v>
      </c>
    </row>
    <row r="515" spans="1:65" s="13" customFormat="1" ht="11.25">
      <c r="B515" s="171"/>
      <c r="D515" s="172" t="s">
        <v>182</v>
      </c>
      <c r="E515" s="173" t="s">
        <v>1</v>
      </c>
      <c r="F515" s="174" t="s">
        <v>1024</v>
      </c>
      <c r="H515" s="173" t="s">
        <v>1</v>
      </c>
      <c r="I515" s="175"/>
      <c r="L515" s="171"/>
      <c r="M515" s="176"/>
      <c r="N515" s="177"/>
      <c r="O515" s="177"/>
      <c r="P515" s="177"/>
      <c r="Q515" s="177"/>
      <c r="R515" s="177"/>
      <c r="S515" s="177"/>
      <c r="T515" s="178"/>
      <c r="AT515" s="173" t="s">
        <v>182</v>
      </c>
      <c r="AU515" s="173" t="s">
        <v>88</v>
      </c>
      <c r="AV515" s="13" t="s">
        <v>82</v>
      </c>
      <c r="AW515" s="13" t="s">
        <v>31</v>
      </c>
      <c r="AX515" s="13" t="s">
        <v>75</v>
      </c>
      <c r="AY515" s="173" t="s">
        <v>173</v>
      </c>
    </row>
    <row r="516" spans="1:65" s="14" customFormat="1" ht="11.25">
      <c r="B516" s="179"/>
      <c r="D516" s="172" t="s">
        <v>182</v>
      </c>
      <c r="E516" s="180" t="s">
        <v>1</v>
      </c>
      <c r="F516" s="181" t="s">
        <v>1025</v>
      </c>
      <c r="H516" s="182">
        <v>19</v>
      </c>
      <c r="I516" s="183"/>
      <c r="L516" s="179"/>
      <c r="M516" s="184"/>
      <c r="N516" s="185"/>
      <c r="O516" s="185"/>
      <c r="P516" s="185"/>
      <c r="Q516" s="185"/>
      <c r="R516" s="185"/>
      <c r="S516" s="185"/>
      <c r="T516" s="186"/>
      <c r="AT516" s="180" t="s">
        <v>182</v>
      </c>
      <c r="AU516" s="180" t="s">
        <v>88</v>
      </c>
      <c r="AV516" s="14" t="s">
        <v>88</v>
      </c>
      <c r="AW516" s="14" t="s">
        <v>31</v>
      </c>
      <c r="AX516" s="14" t="s">
        <v>75</v>
      </c>
      <c r="AY516" s="180" t="s">
        <v>173</v>
      </c>
    </row>
    <row r="517" spans="1:65" s="15" customFormat="1" ht="11.25">
      <c r="B517" s="187"/>
      <c r="D517" s="172" t="s">
        <v>182</v>
      </c>
      <c r="E517" s="188" t="s">
        <v>1</v>
      </c>
      <c r="F517" s="189" t="s">
        <v>185</v>
      </c>
      <c r="H517" s="190">
        <v>19</v>
      </c>
      <c r="I517" s="191"/>
      <c r="L517" s="187"/>
      <c r="M517" s="192"/>
      <c r="N517" s="193"/>
      <c r="O517" s="193"/>
      <c r="P517" s="193"/>
      <c r="Q517" s="193"/>
      <c r="R517" s="193"/>
      <c r="S517" s="193"/>
      <c r="T517" s="194"/>
      <c r="AT517" s="188" t="s">
        <v>182</v>
      </c>
      <c r="AU517" s="188" t="s">
        <v>88</v>
      </c>
      <c r="AV517" s="15" t="s">
        <v>180</v>
      </c>
      <c r="AW517" s="15" t="s">
        <v>31</v>
      </c>
      <c r="AX517" s="15" t="s">
        <v>82</v>
      </c>
      <c r="AY517" s="188" t="s">
        <v>173</v>
      </c>
    </row>
    <row r="518" spans="1:65" s="2" customFormat="1" ht="24.2" customHeight="1">
      <c r="A518" s="33"/>
      <c r="B518" s="156"/>
      <c r="C518" s="157" t="s">
        <v>1026</v>
      </c>
      <c r="D518" s="157" t="s">
        <v>176</v>
      </c>
      <c r="E518" s="158" t="s">
        <v>1027</v>
      </c>
      <c r="F518" s="159" t="s">
        <v>1028</v>
      </c>
      <c r="G518" s="160" t="s">
        <v>196</v>
      </c>
      <c r="H518" s="161">
        <v>2.625</v>
      </c>
      <c r="I518" s="162"/>
      <c r="J518" s="163">
        <f>ROUND(I518*H518,2)</f>
        <v>0</v>
      </c>
      <c r="K518" s="164"/>
      <c r="L518" s="34"/>
      <c r="M518" s="165" t="s">
        <v>1</v>
      </c>
      <c r="N518" s="166" t="s">
        <v>41</v>
      </c>
      <c r="O518" s="62"/>
      <c r="P518" s="167">
        <f>O518*H518</f>
        <v>0</v>
      </c>
      <c r="Q518" s="167">
        <v>0</v>
      </c>
      <c r="R518" s="167">
        <f>Q518*H518</f>
        <v>0</v>
      </c>
      <c r="S518" s="167">
        <v>3.1E-2</v>
      </c>
      <c r="T518" s="168">
        <f>S518*H518</f>
        <v>8.1375000000000003E-2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9" t="s">
        <v>180</v>
      </c>
      <c r="AT518" s="169" t="s">
        <v>176</v>
      </c>
      <c r="AU518" s="169" t="s">
        <v>88</v>
      </c>
      <c r="AY518" s="18" t="s">
        <v>173</v>
      </c>
      <c r="BE518" s="170">
        <f>IF(N518="základná",J518,0)</f>
        <v>0</v>
      </c>
      <c r="BF518" s="170">
        <f>IF(N518="znížená",J518,0)</f>
        <v>0</v>
      </c>
      <c r="BG518" s="170">
        <f>IF(N518="zákl. prenesená",J518,0)</f>
        <v>0</v>
      </c>
      <c r="BH518" s="170">
        <f>IF(N518="zníž. prenesená",J518,0)</f>
        <v>0</v>
      </c>
      <c r="BI518" s="170">
        <f>IF(N518="nulová",J518,0)</f>
        <v>0</v>
      </c>
      <c r="BJ518" s="18" t="s">
        <v>88</v>
      </c>
      <c r="BK518" s="170">
        <f>ROUND(I518*H518,2)</f>
        <v>0</v>
      </c>
      <c r="BL518" s="18" t="s">
        <v>180</v>
      </c>
      <c r="BM518" s="169" t="s">
        <v>1029</v>
      </c>
    </row>
    <row r="519" spans="1:65" s="13" customFormat="1" ht="11.25">
      <c r="B519" s="171"/>
      <c r="D519" s="172" t="s">
        <v>182</v>
      </c>
      <c r="E519" s="173" t="s">
        <v>1</v>
      </c>
      <c r="F519" s="174" t="s">
        <v>814</v>
      </c>
      <c r="H519" s="173" t="s">
        <v>1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3" t="s">
        <v>182</v>
      </c>
      <c r="AU519" s="173" t="s">
        <v>88</v>
      </c>
      <c r="AV519" s="13" t="s">
        <v>82</v>
      </c>
      <c r="AW519" s="13" t="s">
        <v>31</v>
      </c>
      <c r="AX519" s="13" t="s">
        <v>75</v>
      </c>
      <c r="AY519" s="173" t="s">
        <v>173</v>
      </c>
    </row>
    <row r="520" spans="1:65" s="14" customFormat="1" ht="11.25">
      <c r="B520" s="179"/>
      <c r="D520" s="172" t="s">
        <v>182</v>
      </c>
      <c r="E520" s="180" t="s">
        <v>1</v>
      </c>
      <c r="F520" s="181" t="s">
        <v>1030</v>
      </c>
      <c r="H520" s="182">
        <v>1.8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182</v>
      </c>
      <c r="AU520" s="180" t="s">
        <v>88</v>
      </c>
      <c r="AV520" s="14" t="s">
        <v>88</v>
      </c>
      <c r="AW520" s="14" t="s">
        <v>31</v>
      </c>
      <c r="AX520" s="14" t="s">
        <v>75</v>
      </c>
      <c r="AY520" s="180" t="s">
        <v>173</v>
      </c>
    </row>
    <row r="521" spans="1:65" s="14" customFormat="1" ht="11.25">
      <c r="B521" s="179"/>
      <c r="D521" s="172" t="s">
        <v>182</v>
      </c>
      <c r="E521" s="180" t="s">
        <v>1</v>
      </c>
      <c r="F521" s="181" t="s">
        <v>1031</v>
      </c>
      <c r="H521" s="182">
        <v>0.82499999999999996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0" t="s">
        <v>182</v>
      </c>
      <c r="AU521" s="180" t="s">
        <v>88</v>
      </c>
      <c r="AV521" s="14" t="s">
        <v>88</v>
      </c>
      <c r="AW521" s="14" t="s">
        <v>31</v>
      </c>
      <c r="AX521" s="14" t="s">
        <v>75</v>
      </c>
      <c r="AY521" s="180" t="s">
        <v>173</v>
      </c>
    </row>
    <row r="522" spans="1:65" s="15" customFormat="1" ht="11.25">
      <c r="B522" s="187"/>
      <c r="D522" s="172" t="s">
        <v>182</v>
      </c>
      <c r="E522" s="188" t="s">
        <v>1</v>
      </c>
      <c r="F522" s="189" t="s">
        <v>185</v>
      </c>
      <c r="H522" s="190">
        <v>2.625</v>
      </c>
      <c r="I522" s="191"/>
      <c r="L522" s="187"/>
      <c r="M522" s="192"/>
      <c r="N522" s="193"/>
      <c r="O522" s="193"/>
      <c r="P522" s="193"/>
      <c r="Q522" s="193"/>
      <c r="R522" s="193"/>
      <c r="S522" s="193"/>
      <c r="T522" s="194"/>
      <c r="AT522" s="188" t="s">
        <v>182</v>
      </c>
      <c r="AU522" s="188" t="s">
        <v>88</v>
      </c>
      <c r="AV522" s="15" t="s">
        <v>180</v>
      </c>
      <c r="AW522" s="15" t="s">
        <v>31</v>
      </c>
      <c r="AX522" s="15" t="s">
        <v>82</v>
      </c>
      <c r="AY522" s="188" t="s">
        <v>173</v>
      </c>
    </row>
    <row r="523" spans="1:65" s="2" customFormat="1" ht="24.2" customHeight="1">
      <c r="A523" s="33"/>
      <c r="B523" s="156"/>
      <c r="C523" s="157" t="s">
        <v>1032</v>
      </c>
      <c r="D523" s="157" t="s">
        <v>176</v>
      </c>
      <c r="E523" s="158" t="s">
        <v>1033</v>
      </c>
      <c r="F523" s="159" t="s">
        <v>1034</v>
      </c>
      <c r="G523" s="160" t="s">
        <v>196</v>
      </c>
      <c r="H523" s="161">
        <v>1.6739999999999999</v>
      </c>
      <c r="I523" s="162"/>
      <c r="J523" s="163">
        <f>ROUND(I523*H523,2)</f>
        <v>0</v>
      </c>
      <c r="K523" s="164"/>
      <c r="L523" s="34"/>
      <c r="M523" s="165" t="s">
        <v>1</v>
      </c>
      <c r="N523" s="166" t="s">
        <v>41</v>
      </c>
      <c r="O523" s="62"/>
      <c r="P523" s="167">
        <f>O523*H523</f>
        <v>0</v>
      </c>
      <c r="Q523" s="167">
        <v>0</v>
      </c>
      <c r="R523" s="167">
        <f>Q523*H523</f>
        <v>0</v>
      </c>
      <c r="S523" s="167">
        <v>8.7999999999999995E-2</v>
      </c>
      <c r="T523" s="168">
        <f>S523*H523</f>
        <v>0.147312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9" t="s">
        <v>180</v>
      </c>
      <c r="AT523" s="169" t="s">
        <v>176</v>
      </c>
      <c r="AU523" s="169" t="s">
        <v>88</v>
      </c>
      <c r="AY523" s="18" t="s">
        <v>173</v>
      </c>
      <c r="BE523" s="170">
        <f>IF(N523="základná",J523,0)</f>
        <v>0</v>
      </c>
      <c r="BF523" s="170">
        <f>IF(N523="znížená",J523,0)</f>
        <v>0</v>
      </c>
      <c r="BG523" s="170">
        <f>IF(N523="zákl. prenesená",J523,0)</f>
        <v>0</v>
      </c>
      <c r="BH523" s="170">
        <f>IF(N523="zníž. prenesená",J523,0)</f>
        <v>0</v>
      </c>
      <c r="BI523" s="170">
        <f>IF(N523="nulová",J523,0)</f>
        <v>0</v>
      </c>
      <c r="BJ523" s="18" t="s">
        <v>88</v>
      </c>
      <c r="BK523" s="170">
        <f>ROUND(I523*H523,2)</f>
        <v>0</v>
      </c>
      <c r="BL523" s="18" t="s">
        <v>180</v>
      </c>
      <c r="BM523" s="169" t="s">
        <v>1035</v>
      </c>
    </row>
    <row r="524" spans="1:65" s="13" customFormat="1" ht="11.25">
      <c r="B524" s="171"/>
      <c r="D524" s="172" t="s">
        <v>182</v>
      </c>
      <c r="E524" s="173" t="s">
        <v>1</v>
      </c>
      <c r="F524" s="174" t="s">
        <v>814</v>
      </c>
      <c r="H524" s="173" t="s">
        <v>1</v>
      </c>
      <c r="I524" s="175"/>
      <c r="L524" s="171"/>
      <c r="M524" s="176"/>
      <c r="N524" s="177"/>
      <c r="O524" s="177"/>
      <c r="P524" s="177"/>
      <c r="Q524" s="177"/>
      <c r="R524" s="177"/>
      <c r="S524" s="177"/>
      <c r="T524" s="178"/>
      <c r="AT524" s="173" t="s">
        <v>182</v>
      </c>
      <c r="AU524" s="173" t="s">
        <v>88</v>
      </c>
      <c r="AV524" s="13" t="s">
        <v>82</v>
      </c>
      <c r="AW524" s="13" t="s">
        <v>31</v>
      </c>
      <c r="AX524" s="13" t="s">
        <v>75</v>
      </c>
      <c r="AY524" s="173" t="s">
        <v>173</v>
      </c>
    </row>
    <row r="525" spans="1:65" s="14" customFormat="1" ht="11.25">
      <c r="B525" s="179"/>
      <c r="D525" s="172" t="s">
        <v>182</v>
      </c>
      <c r="E525" s="180" t="s">
        <v>1</v>
      </c>
      <c r="F525" s="181" t="s">
        <v>1036</v>
      </c>
      <c r="H525" s="182">
        <v>1.6739999999999999</v>
      </c>
      <c r="I525" s="183"/>
      <c r="L525" s="179"/>
      <c r="M525" s="184"/>
      <c r="N525" s="185"/>
      <c r="O525" s="185"/>
      <c r="P525" s="185"/>
      <c r="Q525" s="185"/>
      <c r="R525" s="185"/>
      <c r="S525" s="185"/>
      <c r="T525" s="186"/>
      <c r="AT525" s="180" t="s">
        <v>182</v>
      </c>
      <c r="AU525" s="180" t="s">
        <v>88</v>
      </c>
      <c r="AV525" s="14" t="s">
        <v>88</v>
      </c>
      <c r="AW525" s="14" t="s">
        <v>31</v>
      </c>
      <c r="AX525" s="14" t="s">
        <v>75</v>
      </c>
      <c r="AY525" s="180" t="s">
        <v>173</v>
      </c>
    </row>
    <row r="526" spans="1:65" s="15" customFormat="1" ht="11.25">
      <c r="B526" s="187"/>
      <c r="D526" s="172" t="s">
        <v>182</v>
      </c>
      <c r="E526" s="188" t="s">
        <v>1</v>
      </c>
      <c r="F526" s="189" t="s">
        <v>185</v>
      </c>
      <c r="H526" s="190">
        <v>1.6739999999999999</v>
      </c>
      <c r="I526" s="191"/>
      <c r="L526" s="187"/>
      <c r="M526" s="192"/>
      <c r="N526" s="193"/>
      <c r="O526" s="193"/>
      <c r="P526" s="193"/>
      <c r="Q526" s="193"/>
      <c r="R526" s="193"/>
      <c r="S526" s="193"/>
      <c r="T526" s="194"/>
      <c r="AT526" s="188" t="s">
        <v>182</v>
      </c>
      <c r="AU526" s="188" t="s">
        <v>88</v>
      </c>
      <c r="AV526" s="15" t="s">
        <v>180</v>
      </c>
      <c r="AW526" s="15" t="s">
        <v>31</v>
      </c>
      <c r="AX526" s="15" t="s">
        <v>82</v>
      </c>
      <c r="AY526" s="188" t="s">
        <v>173</v>
      </c>
    </row>
    <row r="527" spans="1:65" s="2" customFormat="1" ht="24.2" customHeight="1">
      <c r="A527" s="33"/>
      <c r="B527" s="156"/>
      <c r="C527" s="157" t="s">
        <v>1037</v>
      </c>
      <c r="D527" s="157" t="s">
        <v>176</v>
      </c>
      <c r="E527" s="158" t="s">
        <v>214</v>
      </c>
      <c r="F527" s="159" t="s">
        <v>215</v>
      </c>
      <c r="G527" s="160" t="s">
        <v>196</v>
      </c>
      <c r="H527" s="161">
        <v>28.8</v>
      </c>
      <c r="I527" s="162"/>
      <c r="J527" s="163">
        <f>ROUND(I527*H527,2)</f>
        <v>0</v>
      </c>
      <c r="K527" s="164"/>
      <c r="L527" s="34"/>
      <c r="M527" s="165" t="s">
        <v>1</v>
      </c>
      <c r="N527" s="166" t="s">
        <v>41</v>
      </c>
      <c r="O527" s="62"/>
      <c r="P527" s="167">
        <f>O527*H527</f>
        <v>0</v>
      </c>
      <c r="Q527" s="167">
        <v>0</v>
      </c>
      <c r="R527" s="167">
        <f>Q527*H527</f>
        <v>0</v>
      </c>
      <c r="S527" s="167">
        <v>7.5999999999999998E-2</v>
      </c>
      <c r="T527" s="168">
        <f>S527*H527</f>
        <v>2.1888000000000001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9" t="s">
        <v>180</v>
      </c>
      <c r="AT527" s="169" t="s">
        <v>176</v>
      </c>
      <c r="AU527" s="169" t="s">
        <v>88</v>
      </c>
      <c r="AY527" s="18" t="s">
        <v>173</v>
      </c>
      <c r="BE527" s="170">
        <f>IF(N527="základná",J527,0)</f>
        <v>0</v>
      </c>
      <c r="BF527" s="170">
        <f>IF(N527="znížená",J527,0)</f>
        <v>0</v>
      </c>
      <c r="BG527" s="170">
        <f>IF(N527="zákl. prenesená",J527,0)</f>
        <v>0</v>
      </c>
      <c r="BH527" s="170">
        <f>IF(N527="zníž. prenesená",J527,0)</f>
        <v>0</v>
      </c>
      <c r="BI527" s="170">
        <f>IF(N527="nulová",J527,0)</f>
        <v>0</v>
      </c>
      <c r="BJ527" s="18" t="s">
        <v>88</v>
      </c>
      <c r="BK527" s="170">
        <f>ROUND(I527*H527,2)</f>
        <v>0</v>
      </c>
      <c r="BL527" s="18" t="s">
        <v>180</v>
      </c>
      <c r="BM527" s="169" t="s">
        <v>1038</v>
      </c>
    </row>
    <row r="528" spans="1:65" s="13" customFormat="1" ht="11.25">
      <c r="B528" s="171"/>
      <c r="D528" s="172" t="s">
        <v>182</v>
      </c>
      <c r="E528" s="173" t="s">
        <v>1</v>
      </c>
      <c r="F528" s="174" t="s">
        <v>814</v>
      </c>
      <c r="H528" s="173" t="s">
        <v>1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3" t="s">
        <v>182</v>
      </c>
      <c r="AU528" s="173" t="s">
        <v>88</v>
      </c>
      <c r="AV528" s="13" t="s">
        <v>82</v>
      </c>
      <c r="AW528" s="13" t="s">
        <v>31</v>
      </c>
      <c r="AX528" s="13" t="s">
        <v>75</v>
      </c>
      <c r="AY528" s="173" t="s">
        <v>173</v>
      </c>
    </row>
    <row r="529" spans="1:65" s="14" customFormat="1" ht="11.25">
      <c r="B529" s="179"/>
      <c r="D529" s="172" t="s">
        <v>182</v>
      </c>
      <c r="E529" s="180" t="s">
        <v>1</v>
      </c>
      <c r="F529" s="181" t="s">
        <v>1039</v>
      </c>
      <c r="H529" s="182">
        <v>28.8</v>
      </c>
      <c r="I529" s="183"/>
      <c r="L529" s="179"/>
      <c r="M529" s="184"/>
      <c r="N529" s="185"/>
      <c r="O529" s="185"/>
      <c r="P529" s="185"/>
      <c r="Q529" s="185"/>
      <c r="R529" s="185"/>
      <c r="S529" s="185"/>
      <c r="T529" s="186"/>
      <c r="AT529" s="180" t="s">
        <v>182</v>
      </c>
      <c r="AU529" s="180" t="s">
        <v>88</v>
      </c>
      <c r="AV529" s="14" t="s">
        <v>88</v>
      </c>
      <c r="AW529" s="14" t="s">
        <v>31</v>
      </c>
      <c r="AX529" s="14" t="s">
        <v>75</v>
      </c>
      <c r="AY529" s="180" t="s">
        <v>173</v>
      </c>
    </row>
    <row r="530" spans="1:65" s="15" customFormat="1" ht="11.25">
      <c r="B530" s="187"/>
      <c r="D530" s="172" t="s">
        <v>182</v>
      </c>
      <c r="E530" s="188" t="s">
        <v>1</v>
      </c>
      <c r="F530" s="189" t="s">
        <v>185</v>
      </c>
      <c r="H530" s="190">
        <v>28.8</v>
      </c>
      <c r="I530" s="191"/>
      <c r="L530" s="187"/>
      <c r="M530" s="192"/>
      <c r="N530" s="193"/>
      <c r="O530" s="193"/>
      <c r="P530" s="193"/>
      <c r="Q530" s="193"/>
      <c r="R530" s="193"/>
      <c r="S530" s="193"/>
      <c r="T530" s="194"/>
      <c r="AT530" s="188" t="s">
        <v>182</v>
      </c>
      <c r="AU530" s="188" t="s">
        <v>88</v>
      </c>
      <c r="AV530" s="15" t="s">
        <v>180</v>
      </c>
      <c r="AW530" s="15" t="s">
        <v>31</v>
      </c>
      <c r="AX530" s="15" t="s">
        <v>82</v>
      </c>
      <c r="AY530" s="188" t="s">
        <v>173</v>
      </c>
    </row>
    <row r="531" spans="1:65" s="2" customFormat="1" ht="24.2" customHeight="1">
      <c r="A531" s="33"/>
      <c r="B531" s="156"/>
      <c r="C531" s="157" t="s">
        <v>1040</v>
      </c>
      <c r="D531" s="157" t="s">
        <v>176</v>
      </c>
      <c r="E531" s="158" t="s">
        <v>1041</v>
      </c>
      <c r="F531" s="159" t="s">
        <v>1042</v>
      </c>
      <c r="G531" s="160" t="s">
        <v>196</v>
      </c>
      <c r="H531" s="161">
        <v>9.7850000000000001</v>
      </c>
      <c r="I531" s="162"/>
      <c r="J531" s="163">
        <f>ROUND(I531*H531,2)</f>
        <v>0</v>
      </c>
      <c r="K531" s="164"/>
      <c r="L531" s="34"/>
      <c r="M531" s="165" t="s">
        <v>1</v>
      </c>
      <c r="N531" s="166" t="s">
        <v>41</v>
      </c>
      <c r="O531" s="62"/>
      <c r="P531" s="167">
        <f>O531*H531</f>
        <v>0</v>
      </c>
      <c r="Q531" s="167">
        <v>0</v>
      </c>
      <c r="R531" s="167">
        <f>Q531*H531</f>
        <v>0</v>
      </c>
      <c r="S531" s="167">
        <v>4.3999999999999997E-2</v>
      </c>
      <c r="T531" s="168">
        <f>S531*H531</f>
        <v>0.43053999999999998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69" t="s">
        <v>180</v>
      </c>
      <c r="AT531" s="169" t="s">
        <v>176</v>
      </c>
      <c r="AU531" s="169" t="s">
        <v>88</v>
      </c>
      <c r="AY531" s="18" t="s">
        <v>173</v>
      </c>
      <c r="BE531" s="170">
        <f>IF(N531="základná",J531,0)</f>
        <v>0</v>
      </c>
      <c r="BF531" s="170">
        <f>IF(N531="znížená",J531,0)</f>
        <v>0</v>
      </c>
      <c r="BG531" s="170">
        <f>IF(N531="zákl. prenesená",J531,0)</f>
        <v>0</v>
      </c>
      <c r="BH531" s="170">
        <f>IF(N531="zníž. prenesená",J531,0)</f>
        <v>0</v>
      </c>
      <c r="BI531" s="170">
        <f>IF(N531="nulová",J531,0)</f>
        <v>0</v>
      </c>
      <c r="BJ531" s="18" t="s">
        <v>88</v>
      </c>
      <c r="BK531" s="170">
        <f>ROUND(I531*H531,2)</f>
        <v>0</v>
      </c>
      <c r="BL531" s="18" t="s">
        <v>180</v>
      </c>
      <c r="BM531" s="169" t="s">
        <v>1043</v>
      </c>
    </row>
    <row r="532" spans="1:65" s="13" customFormat="1" ht="11.25">
      <c r="B532" s="171"/>
      <c r="D532" s="172" t="s">
        <v>182</v>
      </c>
      <c r="E532" s="173" t="s">
        <v>1</v>
      </c>
      <c r="F532" s="174" t="s">
        <v>814</v>
      </c>
      <c r="H532" s="173" t="s">
        <v>1</v>
      </c>
      <c r="I532" s="175"/>
      <c r="L532" s="171"/>
      <c r="M532" s="176"/>
      <c r="N532" s="177"/>
      <c r="O532" s="177"/>
      <c r="P532" s="177"/>
      <c r="Q532" s="177"/>
      <c r="R532" s="177"/>
      <c r="S532" s="177"/>
      <c r="T532" s="178"/>
      <c r="AT532" s="173" t="s">
        <v>182</v>
      </c>
      <c r="AU532" s="173" t="s">
        <v>88</v>
      </c>
      <c r="AV532" s="13" t="s">
        <v>82</v>
      </c>
      <c r="AW532" s="13" t="s">
        <v>31</v>
      </c>
      <c r="AX532" s="13" t="s">
        <v>75</v>
      </c>
      <c r="AY532" s="173" t="s">
        <v>173</v>
      </c>
    </row>
    <row r="533" spans="1:65" s="14" customFormat="1" ht="11.25">
      <c r="B533" s="179"/>
      <c r="D533" s="172" t="s">
        <v>182</v>
      </c>
      <c r="E533" s="180" t="s">
        <v>1</v>
      </c>
      <c r="F533" s="181" t="s">
        <v>1044</v>
      </c>
      <c r="H533" s="182">
        <v>9.7850000000000001</v>
      </c>
      <c r="I533" s="183"/>
      <c r="L533" s="179"/>
      <c r="M533" s="184"/>
      <c r="N533" s="185"/>
      <c r="O533" s="185"/>
      <c r="P533" s="185"/>
      <c r="Q533" s="185"/>
      <c r="R533" s="185"/>
      <c r="S533" s="185"/>
      <c r="T533" s="186"/>
      <c r="AT533" s="180" t="s">
        <v>182</v>
      </c>
      <c r="AU533" s="180" t="s">
        <v>88</v>
      </c>
      <c r="AV533" s="14" t="s">
        <v>88</v>
      </c>
      <c r="AW533" s="14" t="s">
        <v>31</v>
      </c>
      <c r="AX533" s="14" t="s">
        <v>75</v>
      </c>
      <c r="AY533" s="180" t="s">
        <v>173</v>
      </c>
    </row>
    <row r="534" spans="1:65" s="15" customFormat="1" ht="11.25">
      <c r="B534" s="187"/>
      <c r="D534" s="172" t="s">
        <v>182</v>
      </c>
      <c r="E534" s="188" t="s">
        <v>1</v>
      </c>
      <c r="F534" s="189" t="s">
        <v>185</v>
      </c>
      <c r="H534" s="190">
        <v>9.7850000000000001</v>
      </c>
      <c r="I534" s="191"/>
      <c r="L534" s="187"/>
      <c r="M534" s="192"/>
      <c r="N534" s="193"/>
      <c r="O534" s="193"/>
      <c r="P534" s="193"/>
      <c r="Q534" s="193"/>
      <c r="R534" s="193"/>
      <c r="S534" s="193"/>
      <c r="T534" s="194"/>
      <c r="AT534" s="188" t="s">
        <v>182</v>
      </c>
      <c r="AU534" s="188" t="s">
        <v>88</v>
      </c>
      <c r="AV534" s="15" t="s">
        <v>180</v>
      </c>
      <c r="AW534" s="15" t="s">
        <v>31</v>
      </c>
      <c r="AX534" s="15" t="s">
        <v>82</v>
      </c>
      <c r="AY534" s="188" t="s">
        <v>173</v>
      </c>
    </row>
    <row r="535" spans="1:65" s="2" customFormat="1" ht="24.2" customHeight="1">
      <c r="A535" s="33"/>
      <c r="B535" s="156"/>
      <c r="C535" s="157" t="s">
        <v>1045</v>
      </c>
      <c r="D535" s="157" t="s">
        <v>176</v>
      </c>
      <c r="E535" s="158" t="s">
        <v>1046</v>
      </c>
      <c r="F535" s="159" t="s">
        <v>1047</v>
      </c>
      <c r="G535" s="160" t="s">
        <v>196</v>
      </c>
      <c r="H535" s="161">
        <v>23.9</v>
      </c>
      <c r="I535" s="162"/>
      <c r="J535" s="163">
        <f>ROUND(I535*H535,2)</f>
        <v>0</v>
      </c>
      <c r="K535" s="164"/>
      <c r="L535" s="34"/>
      <c r="M535" s="165" t="s">
        <v>1</v>
      </c>
      <c r="N535" s="166" t="s">
        <v>41</v>
      </c>
      <c r="O535" s="62"/>
      <c r="P535" s="167">
        <f>O535*H535</f>
        <v>0</v>
      </c>
      <c r="Q535" s="167">
        <v>0</v>
      </c>
      <c r="R535" s="167">
        <f>Q535*H535</f>
        <v>0</v>
      </c>
      <c r="S535" s="167">
        <v>0.27</v>
      </c>
      <c r="T535" s="168">
        <f>S535*H535</f>
        <v>6.4530000000000003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9" t="s">
        <v>180</v>
      </c>
      <c r="AT535" s="169" t="s">
        <v>176</v>
      </c>
      <c r="AU535" s="169" t="s">
        <v>88</v>
      </c>
      <c r="AY535" s="18" t="s">
        <v>173</v>
      </c>
      <c r="BE535" s="170">
        <f>IF(N535="základná",J535,0)</f>
        <v>0</v>
      </c>
      <c r="BF535" s="170">
        <f>IF(N535="znížená",J535,0)</f>
        <v>0</v>
      </c>
      <c r="BG535" s="170">
        <f>IF(N535="zákl. prenesená",J535,0)</f>
        <v>0</v>
      </c>
      <c r="BH535" s="170">
        <f>IF(N535="zníž. prenesená",J535,0)</f>
        <v>0</v>
      </c>
      <c r="BI535" s="170">
        <f>IF(N535="nulová",J535,0)</f>
        <v>0</v>
      </c>
      <c r="BJ535" s="18" t="s">
        <v>88</v>
      </c>
      <c r="BK535" s="170">
        <f>ROUND(I535*H535,2)</f>
        <v>0</v>
      </c>
      <c r="BL535" s="18" t="s">
        <v>180</v>
      </c>
      <c r="BM535" s="169" t="s">
        <v>1048</v>
      </c>
    </row>
    <row r="536" spans="1:65" s="13" customFormat="1" ht="11.25">
      <c r="B536" s="171"/>
      <c r="D536" s="172" t="s">
        <v>182</v>
      </c>
      <c r="E536" s="173" t="s">
        <v>1</v>
      </c>
      <c r="F536" s="174" t="s">
        <v>1049</v>
      </c>
      <c r="H536" s="173" t="s">
        <v>1</v>
      </c>
      <c r="I536" s="175"/>
      <c r="L536" s="171"/>
      <c r="M536" s="176"/>
      <c r="N536" s="177"/>
      <c r="O536" s="177"/>
      <c r="P536" s="177"/>
      <c r="Q536" s="177"/>
      <c r="R536" s="177"/>
      <c r="S536" s="177"/>
      <c r="T536" s="178"/>
      <c r="AT536" s="173" t="s">
        <v>182</v>
      </c>
      <c r="AU536" s="173" t="s">
        <v>88</v>
      </c>
      <c r="AV536" s="13" t="s">
        <v>82</v>
      </c>
      <c r="AW536" s="13" t="s">
        <v>31</v>
      </c>
      <c r="AX536" s="13" t="s">
        <v>75</v>
      </c>
      <c r="AY536" s="173" t="s">
        <v>173</v>
      </c>
    </row>
    <row r="537" spans="1:65" s="13" customFormat="1" ht="11.25">
      <c r="B537" s="171"/>
      <c r="D537" s="172" t="s">
        <v>182</v>
      </c>
      <c r="E537" s="173" t="s">
        <v>1</v>
      </c>
      <c r="F537" s="174" t="s">
        <v>814</v>
      </c>
      <c r="H537" s="173" t="s">
        <v>1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3" t="s">
        <v>182</v>
      </c>
      <c r="AU537" s="173" t="s">
        <v>88</v>
      </c>
      <c r="AV537" s="13" t="s">
        <v>82</v>
      </c>
      <c r="AW537" s="13" t="s">
        <v>31</v>
      </c>
      <c r="AX537" s="13" t="s">
        <v>75</v>
      </c>
      <c r="AY537" s="173" t="s">
        <v>173</v>
      </c>
    </row>
    <row r="538" spans="1:65" s="14" customFormat="1" ht="11.25">
      <c r="B538" s="179"/>
      <c r="D538" s="172" t="s">
        <v>182</v>
      </c>
      <c r="E538" s="180" t="s">
        <v>1</v>
      </c>
      <c r="F538" s="181" t="s">
        <v>1050</v>
      </c>
      <c r="H538" s="182">
        <v>2.31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182</v>
      </c>
      <c r="AU538" s="180" t="s">
        <v>88</v>
      </c>
      <c r="AV538" s="14" t="s">
        <v>88</v>
      </c>
      <c r="AW538" s="14" t="s">
        <v>31</v>
      </c>
      <c r="AX538" s="14" t="s">
        <v>75</v>
      </c>
      <c r="AY538" s="180" t="s">
        <v>173</v>
      </c>
    </row>
    <row r="539" spans="1:65" s="14" customFormat="1" ht="11.25">
      <c r="B539" s="179"/>
      <c r="D539" s="172" t="s">
        <v>182</v>
      </c>
      <c r="E539" s="180" t="s">
        <v>1</v>
      </c>
      <c r="F539" s="181" t="s">
        <v>1051</v>
      </c>
      <c r="H539" s="182">
        <v>3.78</v>
      </c>
      <c r="I539" s="183"/>
      <c r="L539" s="179"/>
      <c r="M539" s="184"/>
      <c r="N539" s="185"/>
      <c r="O539" s="185"/>
      <c r="P539" s="185"/>
      <c r="Q539" s="185"/>
      <c r="R539" s="185"/>
      <c r="S539" s="185"/>
      <c r="T539" s="186"/>
      <c r="AT539" s="180" t="s">
        <v>182</v>
      </c>
      <c r="AU539" s="180" t="s">
        <v>88</v>
      </c>
      <c r="AV539" s="14" t="s">
        <v>88</v>
      </c>
      <c r="AW539" s="14" t="s">
        <v>31</v>
      </c>
      <c r="AX539" s="14" t="s">
        <v>75</v>
      </c>
      <c r="AY539" s="180" t="s">
        <v>173</v>
      </c>
    </row>
    <row r="540" spans="1:65" s="14" customFormat="1" ht="11.25">
      <c r="B540" s="179"/>
      <c r="D540" s="172" t="s">
        <v>182</v>
      </c>
      <c r="E540" s="180" t="s">
        <v>1</v>
      </c>
      <c r="F540" s="181" t="s">
        <v>1052</v>
      </c>
      <c r="H540" s="182">
        <v>7.2720000000000002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0" t="s">
        <v>182</v>
      </c>
      <c r="AU540" s="180" t="s">
        <v>88</v>
      </c>
      <c r="AV540" s="14" t="s">
        <v>88</v>
      </c>
      <c r="AW540" s="14" t="s">
        <v>31</v>
      </c>
      <c r="AX540" s="14" t="s">
        <v>75</v>
      </c>
      <c r="AY540" s="180" t="s">
        <v>173</v>
      </c>
    </row>
    <row r="541" spans="1:65" s="14" customFormat="1" ht="11.25">
      <c r="B541" s="179"/>
      <c r="D541" s="172" t="s">
        <v>182</v>
      </c>
      <c r="E541" s="180" t="s">
        <v>1</v>
      </c>
      <c r="F541" s="181" t="s">
        <v>1053</v>
      </c>
      <c r="H541" s="182">
        <v>1.6160000000000001</v>
      </c>
      <c r="I541" s="183"/>
      <c r="L541" s="179"/>
      <c r="M541" s="184"/>
      <c r="N541" s="185"/>
      <c r="O541" s="185"/>
      <c r="P541" s="185"/>
      <c r="Q541" s="185"/>
      <c r="R541" s="185"/>
      <c r="S541" s="185"/>
      <c r="T541" s="186"/>
      <c r="AT541" s="180" t="s">
        <v>182</v>
      </c>
      <c r="AU541" s="180" t="s">
        <v>88</v>
      </c>
      <c r="AV541" s="14" t="s">
        <v>88</v>
      </c>
      <c r="AW541" s="14" t="s">
        <v>31</v>
      </c>
      <c r="AX541" s="14" t="s">
        <v>75</v>
      </c>
      <c r="AY541" s="180" t="s">
        <v>173</v>
      </c>
    </row>
    <row r="542" spans="1:65" s="14" customFormat="1" ht="11.25">
      <c r="B542" s="179"/>
      <c r="D542" s="172" t="s">
        <v>182</v>
      </c>
      <c r="E542" s="180" t="s">
        <v>1</v>
      </c>
      <c r="F542" s="181" t="s">
        <v>1054</v>
      </c>
      <c r="H542" s="182">
        <v>6.93</v>
      </c>
      <c r="I542" s="183"/>
      <c r="L542" s="179"/>
      <c r="M542" s="184"/>
      <c r="N542" s="185"/>
      <c r="O542" s="185"/>
      <c r="P542" s="185"/>
      <c r="Q542" s="185"/>
      <c r="R542" s="185"/>
      <c r="S542" s="185"/>
      <c r="T542" s="186"/>
      <c r="AT542" s="180" t="s">
        <v>182</v>
      </c>
      <c r="AU542" s="180" t="s">
        <v>88</v>
      </c>
      <c r="AV542" s="14" t="s">
        <v>88</v>
      </c>
      <c r="AW542" s="14" t="s">
        <v>31</v>
      </c>
      <c r="AX542" s="14" t="s">
        <v>75</v>
      </c>
      <c r="AY542" s="180" t="s">
        <v>173</v>
      </c>
    </row>
    <row r="543" spans="1:65" s="14" customFormat="1" ht="11.25">
      <c r="B543" s="179"/>
      <c r="D543" s="172" t="s">
        <v>182</v>
      </c>
      <c r="E543" s="180" t="s">
        <v>1</v>
      </c>
      <c r="F543" s="181" t="s">
        <v>1055</v>
      </c>
      <c r="H543" s="182">
        <v>1.468</v>
      </c>
      <c r="I543" s="183"/>
      <c r="L543" s="179"/>
      <c r="M543" s="184"/>
      <c r="N543" s="185"/>
      <c r="O543" s="185"/>
      <c r="P543" s="185"/>
      <c r="Q543" s="185"/>
      <c r="R543" s="185"/>
      <c r="S543" s="185"/>
      <c r="T543" s="186"/>
      <c r="AT543" s="180" t="s">
        <v>182</v>
      </c>
      <c r="AU543" s="180" t="s">
        <v>88</v>
      </c>
      <c r="AV543" s="14" t="s">
        <v>88</v>
      </c>
      <c r="AW543" s="14" t="s">
        <v>31</v>
      </c>
      <c r="AX543" s="14" t="s">
        <v>75</v>
      </c>
      <c r="AY543" s="180" t="s">
        <v>173</v>
      </c>
    </row>
    <row r="544" spans="1:65" s="14" customFormat="1" ht="11.25">
      <c r="B544" s="179"/>
      <c r="D544" s="172" t="s">
        <v>182</v>
      </c>
      <c r="E544" s="180" t="s">
        <v>1</v>
      </c>
      <c r="F544" s="181" t="s">
        <v>1056</v>
      </c>
      <c r="H544" s="182">
        <v>0.52400000000000002</v>
      </c>
      <c r="I544" s="183"/>
      <c r="L544" s="179"/>
      <c r="M544" s="184"/>
      <c r="N544" s="185"/>
      <c r="O544" s="185"/>
      <c r="P544" s="185"/>
      <c r="Q544" s="185"/>
      <c r="R544" s="185"/>
      <c r="S544" s="185"/>
      <c r="T544" s="186"/>
      <c r="AT544" s="180" t="s">
        <v>182</v>
      </c>
      <c r="AU544" s="180" t="s">
        <v>88</v>
      </c>
      <c r="AV544" s="14" t="s">
        <v>88</v>
      </c>
      <c r="AW544" s="14" t="s">
        <v>31</v>
      </c>
      <c r="AX544" s="14" t="s">
        <v>75</v>
      </c>
      <c r="AY544" s="180" t="s">
        <v>173</v>
      </c>
    </row>
    <row r="545" spans="1:65" s="15" customFormat="1" ht="11.25">
      <c r="B545" s="187"/>
      <c r="D545" s="172" t="s">
        <v>182</v>
      </c>
      <c r="E545" s="188" t="s">
        <v>1</v>
      </c>
      <c r="F545" s="189" t="s">
        <v>185</v>
      </c>
      <c r="H545" s="190">
        <v>23.9</v>
      </c>
      <c r="I545" s="191"/>
      <c r="L545" s="187"/>
      <c r="M545" s="192"/>
      <c r="N545" s="193"/>
      <c r="O545" s="193"/>
      <c r="P545" s="193"/>
      <c r="Q545" s="193"/>
      <c r="R545" s="193"/>
      <c r="S545" s="193"/>
      <c r="T545" s="194"/>
      <c r="AT545" s="188" t="s">
        <v>182</v>
      </c>
      <c r="AU545" s="188" t="s">
        <v>88</v>
      </c>
      <c r="AV545" s="15" t="s">
        <v>180</v>
      </c>
      <c r="AW545" s="15" t="s">
        <v>31</v>
      </c>
      <c r="AX545" s="15" t="s">
        <v>82</v>
      </c>
      <c r="AY545" s="188" t="s">
        <v>173</v>
      </c>
    </row>
    <row r="546" spans="1:65" s="2" customFormat="1" ht="24.2" customHeight="1">
      <c r="A546" s="33"/>
      <c r="B546" s="156"/>
      <c r="C546" s="157" t="s">
        <v>1057</v>
      </c>
      <c r="D546" s="157" t="s">
        <v>176</v>
      </c>
      <c r="E546" s="158" t="s">
        <v>230</v>
      </c>
      <c r="F546" s="159" t="s">
        <v>231</v>
      </c>
      <c r="G546" s="160" t="s">
        <v>232</v>
      </c>
      <c r="H546" s="161">
        <v>18.25</v>
      </c>
      <c r="I546" s="162"/>
      <c r="J546" s="163">
        <f>ROUND(I546*H546,2)</f>
        <v>0</v>
      </c>
      <c r="K546" s="164"/>
      <c r="L546" s="34"/>
      <c r="M546" s="165" t="s">
        <v>1</v>
      </c>
      <c r="N546" s="166" t="s">
        <v>41</v>
      </c>
      <c r="O546" s="62"/>
      <c r="P546" s="167">
        <f>O546*H546</f>
        <v>0</v>
      </c>
      <c r="Q546" s="167">
        <v>0</v>
      </c>
      <c r="R546" s="167">
        <f>Q546*H546</f>
        <v>0</v>
      </c>
      <c r="S546" s="167">
        <v>4.2000000000000003E-2</v>
      </c>
      <c r="T546" s="168">
        <f>S546*H546</f>
        <v>0.76650000000000007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69" t="s">
        <v>180</v>
      </c>
      <c r="AT546" s="169" t="s">
        <v>176</v>
      </c>
      <c r="AU546" s="169" t="s">
        <v>88</v>
      </c>
      <c r="AY546" s="18" t="s">
        <v>173</v>
      </c>
      <c r="BE546" s="170">
        <f>IF(N546="základná",J546,0)</f>
        <v>0</v>
      </c>
      <c r="BF546" s="170">
        <f>IF(N546="znížená",J546,0)</f>
        <v>0</v>
      </c>
      <c r="BG546" s="170">
        <f>IF(N546="zákl. prenesená",J546,0)</f>
        <v>0</v>
      </c>
      <c r="BH546" s="170">
        <f>IF(N546="zníž. prenesená",J546,0)</f>
        <v>0</v>
      </c>
      <c r="BI546" s="170">
        <f>IF(N546="nulová",J546,0)</f>
        <v>0</v>
      </c>
      <c r="BJ546" s="18" t="s">
        <v>88</v>
      </c>
      <c r="BK546" s="170">
        <f>ROUND(I546*H546,2)</f>
        <v>0</v>
      </c>
      <c r="BL546" s="18" t="s">
        <v>180</v>
      </c>
      <c r="BM546" s="169" t="s">
        <v>1058</v>
      </c>
    </row>
    <row r="547" spans="1:65" s="13" customFormat="1" ht="11.25">
      <c r="B547" s="171"/>
      <c r="D547" s="172" t="s">
        <v>182</v>
      </c>
      <c r="E547" s="173" t="s">
        <v>1</v>
      </c>
      <c r="F547" s="174" t="s">
        <v>234</v>
      </c>
      <c r="H547" s="173" t="s">
        <v>1</v>
      </c>
      <c r="I547" s="175"/>
      <c r="L547" s="171"/>
      <c r="M547" s="176"/>
      <c r="N547" s="177"/>
      <c r="O547" s="177"/>
      <c r="P547" s="177"/>
      <c r="Q547" s="177"/>
      <c r="R547" s="177"/>
      <c r="S547" s="177"/>
      <c r="T547" s="178"/>
      <c r="AT547" s="173" t="s">
        <v>182</v>
      </c>
      <c r="AU547" s="173" t="s">
        <v>88</v>
      </c>
      <c r="AV547" s="13" t="s">
        <v>82</v>
      </c>
      <c r="AW547" s="13" t="s">
        <v>31</v>
      </c>
      <c r="AX547" s="13" t="s">
        <v>75</v>
      </c>
      <c r="AY547" s="173" t="s">
        <v>173</v>
      </c>
    </row>
    <row r="548" spans="1:65" s="13" customFormat="1" ht="11.25">
      <c r="B548" s="171"/>
      <c r="D548" s="172" t="s">
        <v>182</v>
      </c>
      <c r="E548" s="173" t="s">
        <v>1</v>
      </c>
      <c r="F548" s="174" t="s">
        <v>814</v>
      </c>
      <c r="H548" s="173" t="s">
        <v>1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3" t="s">
        <v>182</v>
      </c>
      <c r="AU548" s="173" t="s">
        <v>88</v>
      </c>
      <c r="AV548" s="13" t="s">
        <v>82</v>
      </c>
      <c r="AW548" s="13" t="s">
        <v>31</v>
      </c>
      <c r="AX548" s="13" t="s">
        <v>75</v>
      </c>
      <c r="AY548" s="173" t="s">
        <v>173</v>
      </c>
    </row>
    <row r="549" spans="1:65" s="14" customFormat="1" ht="11.25">
      <c r="B549" s="179"/>
      <c r="D549" s="172" t="s">
        <v>182</v>
      </c>
      <c r="E549" s="180" t="s">
        <v>1</v>
      </c>
      <c r="F549" s="181" t="s">
        <v>1059</v>
      </c>
      <c r="H549" s="182">
        <v>18.25</v>
      </c>
      <c r="I549" s="183"/>
      <c r="L549" s="179"/>
      <c r="M549" s="184"/>
      <c r="N549" s="185"/>
      <c r="O549" s="185"/>
      <c r="P549" s="185"/>
      <c r="Q549" s="185"/>
      <c r="R549" s="185"/>
      <c r="S549" s="185"/>
      <c r="T549" s="186"/>
      <c r="AT549" s="180" t="s">
        <v>182</v>
      </c>
      <c r="AU549" s="180" t="s">
        <v>88</v>
      </c>
      <c r="AV549" s="14" t="s">
        <v>88</v>
      </c>
      <c r="AW549" s="14" t="s">
        <v>31</v>
      </c>
      <c r="AX549" s="14" t="s">
        <v>75</v>
      </c>
      <c r="AY549" s="180" t="s">
        <v>173</v>
      </c>
    </row>
    <row r="550" spans="1:65" s="15" customFormat="1" ht="11.25">
      <c r="B550" s="187"/>
      <c r="D550" s="172" t="s">
        <v>182</v>
      </c>
      <c r="E550" s="188" t="s">
        <v>1</v>
      </c>
      <c r="F550" s="189" t="s">
        <v>185</v>
      </c>
      <c r="H550" s="190">
        <v>18.25</v>
      </c>
      <c r="I550" s="191"/>
      <c r="L550" s="187"/>
      <c r="M550" s="192"/>
      <c r="N550" s="193"/>
      <c r="O550" s="193"/>
      <c r="P550" s="193"/>
      <c r="Q550" s="193"/>
      <c r="R550" s="193"/>
      <c r="S550" s="193"/>
      <c r="T550" s="194"/>
      <c r="AT550" s="188" t="s">
        <v>182</v>
      </c>
      <c r="AU550" s="188" t="s">
        <v>88</v>
      </c>
      <c r="AV550" s="15" t="s">
        <v>180</v>
      </c>
      <c r="AW550" s="15" t="s">
        <v>31</v>
      </c>
      <c r="AX550" s="15" t="s">
        <v>82</v>
      </c>
      <c r="AY550" s="188" t="s">
        <v>173</v>
      </c>
    </row>
    <row r="551" spans="1:65" s="2" customFormat="1" ht="24.2" customHeight="1">
      <c r="A551" s="33"/>
      <c r="B551" s="156"/>
      <c r="C551" s="157" t="s">
        <v>1060</v>
      </c>
      <c r="D551" s="157" t="s">
        <v>176</v>
      </c>
      <c r="E551" s="158" t="s">
        <v>1061</v>
      </c>
      <c r="F551" s="159" t="s">
        <v>1062</v>
      </c>
      <c r="G551" s="160" t="s">
        <v>232</v>
      </c>
      <c r="H551" s="161">
        <v>5.4</v>
      </c>
      <c r="I551" s="162"/>
      <c r="J551" s="163">
        <f>ROUND(I551*H551,2)</f>
        <v>0</v>
      </c>
      <c r="K551" s="164"/>
      <c r="L551" s="34"/>
      <c r="M551" s="165" t="s">
        <v>1</v>
      </c>
      <c r="N551" s="166" t="s">
        <v>41</v>
      </c>
      <c r="O551" s="62"/>
      <c r="P551" s="167">
        <f>O551*H551</f>
        <v>0</v>
      </c>
      <c r="Q551" s="167">
        <v>1.0000000000000001E-5</v>
      </c>
      <c r="R551" s="167">
        <f>Q551*H551</f>
        <v>5.4000000000000005E-5</v>
      </c>
      <c r="S551" s="167">
        <v>0</v>
      </c>
      <c r="T551" s="168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69" t="s">
        <v>180</v>
      </c>
      <c r="AT551" s="169" t="s">
        <v>176</v>
      </c>
      <c r="AU551" s="169" t="s">
        <v>88</v>
      </c>
      <c r="AY551" s="18" t="s">
        <v>173</v>
      </c>
      <c r="BE551" s="170">
        <f>IF(N551="základná",J551,0)</f>
        <v>0</v>
      </c>
      <c r="BF551" s="170">
        <f>IF(N551="znížená",J551,0)</f>
        <v>0</v>
      </c>
      <c r="BG551" s="170">
        <f>IF(N551="zákl. prenesená",J551,0)</f>
        <v>0</v>
      </c>
      <c r="BH551" s="170">
        <f>IF(N551="zníž. prenesená",J551,0)</f>
        <v>0</v>
      </c>
      <c r="BI551" s="170">
        <f>IF(N551="nulová",J551,0)</f>
        <v>0</v>
      </c>
      <c r="BJ551" s="18" t="s">
        <v>88</v>
      </c>
      <c r="BK551" s="170">
        <f>ROUND(I551*H551,2)</f>
        <v>0</v>
      </c>
      <c r="BL551" s="18" t="s">
        <v>180</v>
      </c>
      <c r="BM551" s="169" t="s">
        <v>1063</v>
      </c>
    </row>
    <row r="552" spans="1:65" s="13" customFormat="1" ht="11.25">
      <c r="B552" s="171"/>
      <c r="D552" s="172" t="s">
        <v>182</v>
      </c>
      <c r="E552" s="173" t="s">
        <v>1</v>
      </c>
      <c r="F552" s="174" t="s">
        <v>1064</v>
      </c>
      <c r="H552" s="173" t="s">
        <v>1</v>
      </c>
      <c r="I552" s="175"/>
      <c r="L552" s="171"/>
      <c r="M552" s="176"/>
      <c r="N552" s="177"/>
      <c r="O552" s="177"/>
      <c r="P552" s="177"/>
      <c r="Q552" s="177"/>
      <c r="R552" s="177"/>
      <c r="S552" s="177"/>
      <c r="T552" s="178"/>
      <c r="AT552" s="173" t="s">
        <v>182</v>
      </c>
      <c r="AU552" s="173" t="s">
        <v>88</v>
      </c>
      <c r="AV552" s="13" t="s">
        <v>82</v>
      </c>
      <c r="AW552" s="13" t="s">
        <v>31</v>
      </c>
      <c r="AX552" s="13" t="s">
        <v>75</v>
      </c>
      <c r="AY552" s="173" t="s">
        <v>173</v>
      </c>
    </row>
    <row r="553" spans="1:65" s="14" customFormat="1" ht="11.25">
      <c r="B553" s="179"/>
      <c r="D553" s="172" t="s">
        <v>182</v>
      </c>
      <c r="E553" s="180" t="s">
        <v>1</v>
      </c>
      <c r="F553" s="181" t="s">
        <v>1065</v>
      </c>
      <c r="H553" s="182">
        <v>5.4</v>
      </c>
      <c r="I553" s="183"/>
      <c r="L553" s="179"/>
      <c r="M553" s="184"/>
      <c r="N553" s="185"/>
      <c r="O553" s="185"/>
      <c r="P553" s="185"/>
      <c r="Q553" s="185"/>
      <c r="R553" s="185"/>
      <c r="S553" s="185"/>
      <c r="T553" s="186"/>
      <c r="AT553" s="180" t="s">
        <v>182</v>
      </c>
      <c r="AU553" s="180" t="s">
        <v>88</v>
      </c>
      <c r="AV553" s="14" t="s">
        <v>88</v>
      </c>
      <c r="AW553" s="14" t="s">
        <v>31</v>
      </c>
      <c r="AX553" s="14" t="s">
        <v>75</v>
      </c>
      <c r="AY553" s="180" t="s">
        <v>173</v>
      </c>
    </row>
    <row r="554" spans="1:65" s="15" customFormat="1" ht="11.25">
      <c r="B554" s="187"/>
      <c r="D554" s="172" t="s">
        <v>182</v>
      </c>
      <c r="E554" s="188" t="s">
        <v>1</v>
      </c>
      <c r="F554" s="189" t="s">
        <v>185</v>
      </c>
      <c r="H554" s="190">
        <v>5.4</v>
      </c>
      <c r="I554" s="191"/>
      <c r="L554" s="187"/>
      <c r="M554" s="192"/>
      <c r="N554" s="193"/>
      <c r="O554" s="193"/>
      <c r="P554" s="193"/>
      <c r="Q554" s="193"/>
      <c r="R554" s="193"/>
      <c r="S554" s="193"/>
      <c r="T554" s="194"/>
      <c r="AT554" s="188" t="s">
        <v>182</v>
      </c>
      <c r="AU554" s="188" t="s">
        <v>88</v>
      </c>
      <c r="AV554" s="15" t="s">
        <v>180</v>
      </c>
      <c r="AW554" s="15" t="s">
        <v>31</v>
      </c>
      <c r="AX554" s="15" t="s">
        <v>82</v>
      </c>
      <c r="AY554" s="188" t="s">
        <v>173</v>
      </c>
    </row>
    <row r="555" spans="1:65" s="2" customFormat="1" ht="24.2" customHeight="1">
      <c r="A555" s="33"/>
      <c r="B555" s="156"/>
      <c r="C555" s="157" t="s">
        <v>1066</v>
      </c>
      <c r="D555" s="157" t="s">
        <v>176</v>
      </c>
      <c r="E555" s="158" t="s">
        <v>1067</v>
      </c>
      <c r="F555" s="159" t="s">
        <v>1068</v>
      </c>
      <c r="G555" s="160" t="s">
        <v>196</v>
      </c>
      <c r="H555" s="161">
        <v>27.629000000000001</v>
      </c>
      <c r="I555" s="162"/>
      <c r="J555" s="163">
        <f>ROUND(I555*H555,2)</f>
        <v>0</v>
      </c>
      <c r="K555" s="164"/>
      <c r="L555" s="34"/>
      <c r="M555" s="165" t="s">
        <v>1</v>
      </c>
      <c r="N555" s="166" t="s">
        <v>41</v>
      </c>
      <c r="O555" s="62"/>
      <c r="P555" s="167">
        <f>O555*H555</f>
        <v>0</v>
      </c>
      <c r="Q555" s="167">
        <v>0</v>
      </c>
      <c r="R555" s="167">
        <f>Q555*H555</f>
        <v>0</v>
      </c>
      <c r="S555" s="167">
        <v>6.0999999999999999E-2</v>
      </c>
      <c r="T555" s="168">
        <f>S555*H555</f>
        <v>1.6853690000000001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69" t="s">
        <v>180</v>
      </c>
      <c r="AT555" s="169" t="s">
        <v>176</v>
      </c>
      <c r="AU555" s="169" t="s">
        <v>88</v>
      </c>
      <c r="AY555" s="18" t="s">
        <v>173</v>
      </c>
      <c r="BE555" s="170">
        <f>IF(N555="základná",J555,0)</f>
        <v>0</v>
      </c>
      <c r="BF555" s="170">
        <f>IF(N555="znížená",J555,0)</f>
        <v>0</v>
      </c>
      <c r="BG555" s="170">
        <f>IF(N555="zákl. prenesená",J555,0)</f>
        <v>0</v>
      </c>
      <c r="BH555" s="170">
        <f>IF(N555="zníž. prenesená",J555,0)</f>
        <v>0</v>
      </c>
      <c r="BI555" s="170">
        <f>IF(N555="nulová",J555,0)</f>
        <v>0</v>
      </c>
      <c r="BJ555" s="18" t="s">
        <v>88</v>
      </c>
      <c r="BK555" s="170">
        <f>ROUND(I555*H555,2)</f>
        <v>0</v>
      </c>
      <c r="BL555" s="18" t="s">
        <v>180</v>
      </c>
      <c r="BM555" s="169" t="s">
        <v>1069</v>
      </c>
    </row>
    <row r="556" spans="1:65" s="13" customFormat="1" ht="22.5">
      <c r="B556" s="171"/>
      <c r="D556" s="172" t="s">
        <v>182</v>
      </c>
      <c r="E556" s="173" t="s">
        <v>1</v>
      </c>
      <c r="F556" s="174" t="s">
        <v>1070</v>
      </c>
      <c r="H556" s="173" t="s">
        <v>1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3" t="s">
        <v>182</v>
      </c>
      <c r="AU556" s="173" t="s">
        <v>88</v>
      </c>
      <c r="AV556" s="13" t="s">
        <v>82</v>
      </c>
      <c r="AW556" s="13" t="s">
        <v>31</v>
      </c>
      <c r="AX556" s="13" t="s">
        <v>75</v>
      </c>
      <c r="AY556" s="173" t="s">
        <v>173</v>
      </c>
    </row>
    <row r="557" spans="1:65" s="13" customFormat="1" ht="11.25">
      <c r="B557" s="171"/>
      <c r="D557" s="172" t="s">
        <v>182</v>
      </c>
      <c r="E557" s="173" t="s">
        <v>1</v>
      </c>
      <c r="F557" s="174" t="s">
        <v>814</v>
      </c>
      <c r="H557" s="173" t="s">
        <v>1</v>
      </c>
      <c r="I557" s="175"/>
      <c r="L557" s="171"/>
      <c r="M557" s="176"/>
      <c r="N557" s="177"/>
      <c r="O557" s="177"/>
      <c r="P557" s="177"/>
      <c r="Q557" s="177"/>
      <c r="R557" s="177"/>
      <c r="S557" s="177"/>
      <c r="T557" s="178"/>
      <c r="AT557" s="173" t="s">
        <v>182</v>
      </c>
      <c r="AU557" s="173" t="s">
        <v>88</v>
      </c>
      <c r="AV557" s="13" t="s">
        <v>82</v>
      </c>
      <c r="AW557" s="13" t="s">
        <v>31</v>
      </c>
      <c r="AX557" s="13" t="s">
        <v>75</v>
      </c>
      <c r="AY557" s="173" t="s">
        <v>173</v>
      </c>
    </row>
    <row r="558" spans="1:65" s="14" customFormat="1" ht="11.25">
      <c r="B558" s="179"/>
      <c r="D558" s="172" t="s">
        <v>182</v>
      </c>
      <c r="E558" s="180" t="s">
        <v>1</v>
      </c>
      <c r="F558" s="181" t="s">
        <v>925</v>
      </c>
      <c r="H558" s="182">
        <v>6.03</v>
      </c>
      <c r="I558" s="183"/>
      <c r="L558" s="179"/>
      <c r="M558" s="184"/>
      <c r="N558" s="185"/>
      <c r="O558" s="185"/>
      <c r="P558" s="185"/>
      <c r="Q558" s="185"/>
      <c r="R558" s="185"/>
      <c r="S558" s="185"/>
      <c r="T558" s="186"/>
      <c r="AT558" s="180" t="s">
        <v>182</v>
      </c>
      <c r="AU558" s="180" t="s">
        <v>88</v>
      </c>
      <c r="AV558" s="14" t="s">
        <v>88</v>
      </c>
      <c r="AW558" s="14" t="s">
        <v>31</v>
      </c>
      <c r="AX558" s="14" t="s">
        <v>75</v>
      </c>
      <c r="AY558" s="180" t="s">
        <v>173</v>
      </c>
    </row>
    <row r="559" spans="1:65" s="14" customFormat="1" ht="11.25">
      <c r="B559" s="179"/>
      <c r="D559" s="172" t="s">
        <v>182</v>
      </c>
      <c r="E559" s="180" t="s">
        <v>1</v>
      </c>
      <c r="F559" s="181" t="s">
        <v>926</v>
      </c>
      <c r="H559" s="182">
        <v>4.68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0" t="s">
        <v>182</v>
      </c>
      <c r="AU559" s="180" t="s">
        <v>88</v>
      </c>
      <c r="AV559" s="14" t="s">
        <v>88</v>
      </c>
      <c r="AW559" s="14" t="s">
        <v>31</v>
      </c>
      <c r="AX559" s="14" t="s">
        <v>75</v>
      </c>
      <c r="AY559" s="180" t="s">
        <v>173</v>
      </c>
    </row>
    <row r="560" spans="1:65" s="14" customFormat="1" ht="11.25">
      <c r="B560" s="179"/>
      <c r="D560" s="172" t="s">
        <v>182</v>
      </c>
      <c r="E560" s="180" t="s">
        <v>1</v>
      </c>
      <c r="F560" s="181" t="s">
        <v>927</v>
      </c>
      <c r="H560" s="182">
        <v>2.6549999999999998</v>
      </c>
      <c r="I560" s="183"/>
      <c r="L560" s="179"/>
      <c r="M560" s="184"/>
      <c r="N560" s="185"/>
      <c r="O560" s="185"/>
      <c r="P560" s="185"/>
      <c r="Q560" s="185"/>
      <c r="R560" s="185"/>
      <c r="S560" s="185"/>
      <c r="T560" s="186"/>
      <c r="AT560" s="180" t="s">
        <v>182</v>
      </c>
      <c r="AU560" s="180" t="s">
        <v>88</v>
      </c>
      <c r="AV560" s="14" t="s">
        <v>88</v>
      </c>
      <c r="AW560" s="14" t="s">
        <v>31</v>
      </c>
      <c r="AX560" s="14" t="s">
        <v>75</v>
      </c>
      <c r="AY560" s="180" t="s">
        <v>173</v>
      </c>
    </row>
    <row r="561" spans="1:65" s="14" customFormat="1" ht="22.5">
      <c r="B561" s="179"/>
      <c r="D561" s="172" t="s">
        <v>182</v>
      </c>
      <c r="E561" s="180" t="s">
        <v>1</v>
      </c>
      <c r="F561" s="181" t="s">
        <v>928</v>
      </c>
      <c r="H561" s="182">
        <v>14.263999999999999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182</v>
      </c>
      <c r="AU561" s="180" t="s">
        <v>88</v>
      </c>
      <c r="AV561" s="14" t="s">
        <v>88</v>
      </c>
      <c r="AW561" s="14" t="s">
        <v>31</v>
      </c>
      <c r="AX561" s="14" t="s">
        <v>75</v>
      </c>
      <c r="AY561" s="180" t="s">
        <v>173</v>
      </c>
    </row>
    <row r="562" spans="1:65" s="15" customFormat="1" ht="11.25">
      <c r="B562" s="187"/>
      <c r="D562" s="172" t="s">
        <v>182</v>
      </c>
      <c r="E562" s="188" t="s">
        <v>1</v>
      </c>
      <c r="F562" s="189" t="s">
        <v>185</v>
      </c>
      <c r="H562" s="190">
        <v>27.629000000000001</v>
      </c>
      <c r="I562" s="191"/>
      <c r="L562" s="187"/>
      <c r="M562" s="192"/>
      <c r="N562" s="193"/>
      <c r="O562" s="193"/>
      <c r="P562" s="193"/>
      <c r="Q562" s="193"/>
      <c r="R562" s="193"/>
      <c r="S562" s="193"/>
      <c r="T562" s="194"/>
      <c r="AT562" s="188" t="s">
        <v>182</v>
      </c>
      <c r="AU562" s="188" t="s">
        <v>88</v>
      </c>
      <c r="AV562" s="15" t="s">
        <v>180</v>
      </c>
      <c r="AW562" s="15" t="s">
        <v>31</v>
      </c>
      <c r="AX562" s="15" t="s">
        <v>82</v>
      </c>
      <c r="AY562" s="188" t="s">
        <v>173</v>
      </c>
    </row>
    <row r="563" spans="1:65" s="2" customFormat="1" ht="37.9" customHeight="1">
      <c r="A563" s="33"/>
      <c r="B563" s="156"/>
      <c r="C563" s="157" t="s">
        <v>1071</v>
      </c>
      <c r="D563" s="157" t="s">
        <v>176</v>
      </c>
      <c r="E563" s="158" t="s">
        <v>1072</v>
      </c>
      <c r="F563" s="159" t="s">
        <v>1073</v>
      </c>
      <c r="G563" s="160" t="s">
        <v>196</v>
      </c>
      <c r="H563" s="161">
        <v>8.2880000000000003</v>
      </c>
      <c r="I563" s="162"/>
      <c r="J563" s="163">
        <f>ROUND(I563*H563,2)</f>
        <v>0</v>
      </c>
      <c r="K563" s="164"/>
      <c r="L563" s="34"/>
      <c r="M563" s="165" t="s">
        <v>1</v>
      </c>
      <c r="N563" s="166" t="s">
        <v>41</v>
      </c>
      <c r="O563" s="62"/>
      <c r="P563" s="167">
        <f>O563*H563</f>
        <v>0</v>
      </c>
      <c r="Q563" s="167">
        <v>0</v>
      </c>
      <c r="R563" s="167">
        <f>Q563*H563</f>
        <v>0</v>
      </c>
      <c r="S563" s="167">
        <v>6.8000000000000005E-2</v>
      </c>
      <c r="T563" s="168">
        <f>S563*H563</f>
        <v>0.56358400000000008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9" t="s">
        <v>180</v>
      </c>
      <c r="AT563" s="169" t="s">
        <v>176</v>
      </c>
      <c r="AU563" s="169" t="s">
        <v>88</v>
      </c>
      <c r="AY563" s="18" t="s">
        <v>173</v>
      </c>
      <c r="BE563" s="170">
        <f>IF(N563="základná",J563,0)</f>
        <v>0</v>
      </c>
      <c r="BF563" s="170">
        <f>IF(N563="znížená",J563,0)</f>
        <v>0</v>
      </c>
      <c r="BG563" s="170">
        <f>IF(N563="zákl. prenesená",J563,0)</f>
        <v>0</v>
      </c>
      <c r="BH563" s="170">
        <f>IF(N563="zníž. prenesená",J563,0)</f>
        <v>0</v>
      </c>
      <c r="BI563" s="170">
        <f>IF(N563="nulová",J563,0)</f>
        <v>0</v>
      </c>
      <c r="BJ563" s="18" t="s">
        <v>88</v>
      </c>
      <c r="BK563" s="170">
        <f>ROUND(I563*H563,2)</f>
        <v>0</v>
      </c>
      <c r="BL563" s="18" t="s">
        <v>180</v>
      </c>
      <c r="BM563" s="169" t="s">
        <v>1074</v>
      </c>
    </row>
    <row r="564" spans="1:65" s="13" customFormat="1" ht="11.25">
      <c r="B564" s="171"/>
      <c r="D564" s="172" t="s">
        <v>182</v>
      </c>
      <c r="E564" s="173" t="s">
        <v>1</v>
      </c>
      <c r="F564" s="174" t="s">
        <v>814</v>
      </c>
      <c r="H564" s="173" t="s">
        <v>1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3" t="s">
        <v>182</v>
      </c>
      <c r="AU564" s="173" t="s">
        <v>88</v>
      </c>
      <c r="AV564" s="13" t="s">
        <v>82</v>
      </c>
      <c r="AW564" s="13" t="s">
        <v>31</v>
      </c>
      <c r="AX564" s="13" t="s">
        <v>75</v>
      </c>
      <c r="AY564" s="173" t="s">
        <v>173</v>
      </c>
    </row>
    <row r="565" spans="1:65" s="14" customFormat="1" ht="11.25">
      <c r="B565" s="179"/>
      <c r="D565" s="172" t="s">
        <v>182</v>
      </c>
      <c r="E565" s="180" t="s">
        <v>1</v>
      </c>
      <c r="F565" s="181" t="s">
        <v>1075</v>
      </c>
      <c r="H565" s="182">
        <v>3.45</v>
      </c>
      <c r="I565" s="183"/>
      <c r="L565" s="179"/>
      <c r="M565" s="184"/>
      <c r="N565" s="185"/>
      <c r="O565" s="185"/>
      <c r="P565" s="185"/>
      <c r="Q565" s="185"/>
      <c r="R565" s="185"/>
      <c r="S565" s="185"/>
      <c r="T565" s="186"/>
      <c r="AT565" s="180" t="s">
        <v>182</v>
      </c>
      <c r="AU565" s="180" t="s">
        <v>88</v>
      </c>
      <c r="AV565" s="14" t="s">
        <v>88</v>
      </c>
      <c r="AW565" s="14" t="s">
        <v>31</v>
      </c>
      <c r="AX565" s="14" t="s">
        <v>75</v>
      </c>
      <c r="AY565" s="180" t="s">
        <v>173</v>
      </c>
    </row>
    <row r="566" spans="1:65" s="14" customFormat="1" ht="11.25">
      <c r="B566" s="179"/>
      <c r="D566" s="172" t="s">
        <v>182</v>
      </c>
      <c r="E566" s="180" t="s">
        <v>1</v>
      </c>
      <c r="F566" s="181" t="s">
        <v>1076</v>
      </c>
      <c r="H566" s="182">
        <v>2.1749999999999998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182</v>
      </c>
      <c r="AU566" s="180" t="s">
        <v>88</v>
      </c>
      <c r="AV566" s="14" t="s">
        <v>88</v>
      </c>
      <c r="AW566" s="14" t="s">
        <v>31</v>
      </c>
      <c r="AX566" s="14" t="s">
        <v>75</v>
      </c>
      <c r="AY566" s="180" t="s">
        <v>173</v>
      </c>
    </row>
    <row r="567" spans="1:65" s="14" customFormat="1" ht="11.25">
      <c r="B567" s="179"/>
      <c r="D567" s="172" t="s">
        <v>182</v>
      </c>
      <c r="E567" s="180" t="s">
        <v>1</v>
      </c>
      <c r="F567" s="181" t="s">
        <v>1077</v>
      </c>
      <c r="H567" s="182">
        <v>2.6629999999999998</v>
      </c>
      <c r="I567" s="183"/>
      <c r="L567" s="179"/>
      <c r="M567" s="184"/>
      <c r="N567" s="185"/>
      <c r="O567" s="185"/>
      <c r="P567" s="185"/>
      <c r="Q567" s="185"/>
      <c r="R567" s="185"/>
      <c r="S567" s="185"/>
      <c r="T567" s="186"/>
      <c r="AT567" s="180" t="s">
        <v>182</v>
      </c>
      <c r="AU567" s="180" t="s">
        <v>88</v>
      </c>
      <c r="AV567" s="14" t="s">
        <v>88</v>
      </c>
      <c r="AW567" s="14" t="s">
        <v>31</v>
      </c>
      <c r="AX567" s="14" t="s">
        <v>75</v>
      </c>
      <c r="AY567" s="180" t="s">
        <v>173</v>
      </c>
    </row>
    <row r="568" spans="1:65" s="15" customFormat="1" ht="11.25">
      <c r="B568" s="187"/>
      <c r="D568" s="172" t="s">
        <v>182</v>
      </c>
      <c r="E568" s="188" t="s">
        <v>1</v>
      </c>
      <c r="F568" s="189" t="s">
        <v>185</v>
      </c>
      <c r="H568" s="190">
        <v>8.2880000000000003</v>
      </c>
      <c r="I568" s="191"/>
      <c r="L568" s="187"/>
      <c r="M568" s="192"/>
      <c r="N568" s="193"/>
      <c r="O568" s="193"/>
      <c r="P568" s="193"/>
      <c r="Q568" s="193"/>
      <c r="R568" s="193"/>
      <c r="S568" s="193"/>
      <c r="T568" s="194"/>
      <c r="AT568" s="188" t="s">
        <v>182</v>
      </c>
      <c r="AU568" s="188" t="s">
        <v>88</v>
      </c>
      <c r="AV568" s="15" t="s">
        <v>180</v>
      </c>
      <c r="AW568" s="15" t="s">
        <v>31</v>
      </c>
      <c r="AX568" s="15" t="s">
        <v>82</v>
      </c>
      <c r="AY568" s="188" t="s">
        <v>173</v>
      </c>
    </row>
    <row r="569" spans="1:65" s="2" customFormat="1" ht="16.5" customHeight="1">
      <c r="A569" s="33"/>
      <c r="B569" s="156"/>
      <c r="C569" s="157" t="s">
        <v>1078</v>
      </c>
      <c r="D569" s="157" t="s">
        <v>176</v>
      </c>
      <c r="E569" s="158" t="s">
        <v>238</v>
      </c>
      <c r="F569" s="159" t="s">
        <v>239</v>
      </c>
      <c r="G569" s="160" t="s">
        <v>179</v>
      </c>
      <c r="H569" s="161">
        <v>1</v>
      </c>
      <c r="I569" s="162"/>
      <c r="J569" s="163">
        <f>ROUND(I569*H569,2)</f>
        <v>0</v>
      </c>
      <c r="K569" s="164"/>
      <c r="L569" s="34"/>
      <c r="M569" s="165" t="s">
        <v>1</v>
      </c>
      <c r="N569" s="166" t="s">
        <v>41</v>
      </c>
      <c r="O569" s="62"/>
      <c r="P569" s="167">
        <f>O569*H569</f>
        <v>0</v>
      </c>
      <c r="Q569" s="167">
        <v>1.58E-3</v>
      </c>
      <c r="R569" s="167">
        <f>Q569*H569</f>
        <v>1.58E-3</v>
      </c>
      <c r="S569" s="167">
        <v>0</v>
      </c>
      <c r="T569" s="168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9" t="s">
        <v>180</v>
      </c>
      <c r="AT569" s="169" t="s">
        <v>176</v>
      </c>
      <c r="AU569" s="169" t="s">
        <v>88</v>
      </c>
      <c r="AY569" s="18" t="s">
        <v>173</v>
      </c>
      <c r="BE569" s="170">
        <f>IF(N569="základná",J569,0)</f>
        <v>0</v>
      </c>
      <c r="BF569" s="170">
        <f>IF(N569="znížená",J569,0)</f>
        <v>0</v>
      </c>
      <c r="BG569" s="170">
        <f>IF(N569="zákl. prenesená",J569,0)</f>
        <v>0</v>
      </c>
      <c r="BH569" s="170">
        <f>IF(N569="zníž. prenesená",J569,0)</f>
        <v>0</v>
      </c>
      <c r="BI569" s="170">
        <f>IF(N569="nulová",J569,0)</f>
        <v>0</v>
      </c>
      <c r="BJ569" s="18" t="s">
        <v>88</v>
      </c>
      <c r="BK569" s="170">
        <f>ROUND(I569*H569,2)</f>
        <v>0</v>
      </c>
      <c r="BL569" s="18" t="s">
        <v>180</v>
      </c>
      <c r="BM569" s="169" t="s">
        <v>1079</v>
      </c>
    </row>
    <row r="570" spans="1:65" s="2" customFormat="1" ht="21.75" customHeight="1">
      <c r="A570" s="33"/>
      <c r="B570" s="156"/>
      <c r="C570" s="157" t="s">
        <v>1080</v>
      </c>
      <c r="D570" s="157" t="s">
        <v>176</v>
      </c>
      <c r="E570" s="158" t="s">
        <v>242</v>
      </c>
      <c r="F570" s="159" t="s">
        <v>243</v>
      </c>
      <c r="G570" s="160" t="s">
        <v>232</v>
      </c>
      <c r="H570" s="161">
        <v>1</v>
      </c>
      <c r="I570" s="162"/>
      <c r="J570" s="163">
        <f>ROUND(I570*H570,2)</f>
        <v>0</v>
      </c>
      <c r="K570" s="164"/>
      <c r="L570" s="34"/>
      <c r="M570" s="165" t="s">
        <v>1</v>
      </c>
      <c r="N570" s="166" t="s">
        <v>41</v>
      </c>
      <c r="O570" s="62"/>
      <c r="P570" s="167">
        <f>O570*H570</f>
        <v>0</v>
      </c>
      <c r="Q570" s="167">
        <v>0</v>
      </c>
      <c r="R570" s="167">
        <f>Q570*H570</f>
        <v>0</v>
      </c>
      <c r="S570" s="167">
        <v>0</v>
      </c>
      <c r="T570" s="168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9" t="s">
        <v>180</v>
      </c>
      <c r="AT570" s="169" t="s">
        <v>176</v>
      </c>
      <c r="AU570" s="169" t="s">
        <v>88</v>
      </c>
      <c r="AY570" s="18" t="s">
        <v>173</v>
      </c>
      <c r="BE570" s="170">
        <f>IF(N570="základná",J570,0)</f>
        <v>0</v>
      </c>
      <c r="BF570" s="170">
        <f>IF(N570="znížená",J570,0)</f>
        <v>0</v>
      </c>
      <c r="BG570" s="170">
        <f>IF(N570="zákl. prenesená",J570,0)</f>
        <v>0</v>
      </c>
      <c r="BH570" s="170">
        <f>IF(N570="zníž. prenesená",J570,0)</f>
        <v>0</v>
      </c>
      <c r="BI570" s="170">
        <f>IF(N570="nulová",J570,0)</f>
        <v>0</v>
      </c>
      <c r="BJ570" s="18" t="s">
        <v>88</v>
      </c>
      <c r="BK570" s="170">
        <f>ROUND(I570*H570,2)</f>
        <v>0</v>
      </c>
      <c r="BL570" s="18" t="s">
        <v>180</v>
      </c>
      <c r="BM570" s="169" t="s">
        <v>1081</v>
      </c>
    </row>
    <row r="571" spans="1:65" s="2" customFormat="1" ht="21.75" customHeight="1">
      <c r="A571" s="33"/>
      <c r="B571" s="156"/>
      <c r="C571" s="157" t="s">
        <v>1082</v>
      </c>
      <c r="D571" s="157" t="s">
        <v>176</v>
      </c>
      <c r="E571" s="158" t="s">
        <v>246</v>
      </c>
      <c r="F571" s="159" t="s">
        <v>247</v>
      </c>
      <c r="G571" s="160" t="s">
        <v>248</v>
      </c>
      <c r="H571" s="161">
        <v>45.393999999999998</v>
      </c>
      <c r="I571" s="162"/>
      <c r="J571" s="163">
        <f>ROUND(I571*H571,2)</f>
        <v>0</v>
      </c>
      <c r="K571" s="164"/>
      <c r="L571" s="34"/>
      <c r="M571" s="165" t="s">
        <v>1</v>
      </c>
      <c r="N571" s="166" t="s">
        <v>41</v>
      </c>
      <c r="O571" s="62"/>
      <c r="P571" s="167">
        <f>O571*H571</f>
        <v>0</v>
      </c>
      <c r="Q571" s="167">
        <v>0</v>
      </c>
      <c r="R571" s="167">
        <f>Q571*H571</f>
        <v>0</v>
      </c>
      <c r="S571" s="167">
        <v>0</v>
      </c>
      <c r="T571" s="168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69" t="s">
        <v>180</v>
      </c>
      <c r="AT571" s="169" t="s">
        <v>176</v>
      </c>
      <c r="AU571" s="169" t="s">
        <v>88</v>
      </c>
      <c r="AY571" s="18" t="s">
        <v>173</v>
      </c>
      <c r="BE571" s="170">
        <f>IF(N571="základná",J571,0)</f>
        <v>0</v>
      </c>
      <c r="BF571" s="170">
        <f>IF(N571="znížená",J571,0)</f>
        <v>0</v>
      </c>
      <c r="BG571" s="170">
        <f>IF(N571="zákl. prenesená",J571,0)</f>
        <v>0</v>
      </c>
      <c r="BH571" s="170">
        <f>IF(N571="zníž. prenesená",J571,0)</f>
        <v>0</v>
      </c>
      <c r="BI571" s="170">
        <f>IF(N571="nulová",J571,0)</f>
        <v>0</v>
      </c>
      <c r="BJ571" s="18" t="s">
        <v>88</v>
      </c>
      <c r="BK571" s="170">
        <f>ROUND(I571*H571,2)</f>
        <v>0</v>
      </c>
      <c r="BL571" s="18" t="s">
        <v>180</v>
      </c>
      <c r="BM571" s="169" t="s">
        <v>1083</v>
      </c>
    </row>
    <row r="572" spans="1:65" s="2" customFormat="1" ht="24.2" customHeight="1">
      <c r="A572" s="33"/>
      <c r="B572" s="156"/>
      <c r="C572" s="157" t="s">
        <v>1084</v>
      </c>
      <c r="D572" s="157" t="s">
        <v>176</v>
      </c>
      <c r="E572" s="158" t="s">
        <v>251</v>
      </c>
      <c r="F572" s="159" t="s">
        <v>252</v>
      </c>
      <c r="G572" s="160" t="s">
        <v>248</v>
      </c>
      <c r="H572" s="161">
        <v>436.62599999999998</v>
      </c>
      <c r="I572" s="162"/>
      <c r="J572" s="163">
        <f>ROUND(I572*H572,2)</f>
        <v>0</v>
      </c>
      <c r="K572" s="164"/>
      <c r="L572" s="34"/>
      <c r="M572" s="165" t="s">
        <v>1</v>
      </c>
      <c r="N572" s="166" t="s">
        <v>41</v>
      </c>
      <c r="O572" s="62"/>
      <c r="P572" s="167">
        <f>O572*H572</f>
        <v>0</v>
      </c>
      <c r="Q572" s="167">
        <v>0</v>
      </c>
      <c r="R572" s="167">
        <f>Q572*H572</f>
        <v>0</v>
      </c>
      <c r="S572" s="167">
        <v>0</v>
      </c>
      <c r="T572" s="168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69" t="s">
        <v>180</v>
      </c>
      <c r="AT572" s="169" t="s">
        <v>176</v>
      </c>
      <c r="AU572" s="169" t="s">
        <v>88</v>
      </c>
      <c r="AY572" s="18" t="s">
        <v>173</v>
      </c>
      <c r="BE572" s="170">
        <f>IF(N572="základná",J572,0)</f>
        <v>0</v>
      </c>
      <c r="BF572" s="170">
        <f>IF(N572="znížená",J572,0)</f>
        <v>0</v>
      </c>
      <c r="BG572" s="170">
        <f>IF(N572="zákl. prenesená",J572,0)</f>
        <v>0</v>
      </c>
      <c r="BH572" s="170">
        <f>IF(N572="zníž. prenesená",J572,0)</f>
        <v>0</v>
      </c>
      <c r="BI572" s="170">
        <f>IF(N572="nulová",J572,0)</f>
        <v>0</v>
      </c>
      <c r="BJ572" s="18" t="s">
        <v>88</v>
      </c>
      <c r="BK572" s="170">
        <f>ROUND(I572*H572,2)</f>
        <v>0</v>
      </c>
      <c r="BL572" s="18" t="s">
        <v>180</v>
      </c>
      <c r="BM572" s="169" t="s">
        <v>1085</v>
      </c>
    </row>
    <row r="573" spans="1:65" s="14" customFormat="1" ht="11.25">
      <c r="B573" s="179"/>
      <c r="D573" s="172" t="s">
        <v>182</v>
      </c>
      <c r="E573" s="180" t="s">
        <v>1</v>
      </c>
      <c r="F573" s="181" t="s">
        <v>1086</v>
      </c>
      <c r="H573" s="182">
        <v>436.62599999999998</v>
      </c>
      <c r="I573" s="183"/>
      <c r="L573" s="179"/>
      <c r="M573" s="184"/>
      <c r="N573" s="185"/>
      <c r="O573" s="185"/>
      <c r="P573" s="185"/>
      <c r="Q573" s="185"/>
      <c r="R573" s="185"/>
      <c r="S573" s="185"/>
      <c r="T573" s="186"/>
      <c r="AT573" s="180" t="s">
        <v>182</v>
      </c>
      <c r="AU573" s="180" t="s">
        <v>88</v>
      </c>
      <c r="AV573" s="14" t="s">
        <v>88</v>
      </c>
      <c r="AW573" s="14" t="s">
        <v>31</v>
      </c>
      <c r="AX573" s="14" t="s">
        <v>75</v>
      </c>
      <c r="AY573" s="180" t="s">
        <v>173</v>
      </c>
    </row>
    <row r="574" spans="1:65" s="15" customFormat="1" ht="11.25">
      <c r="B574" s="187"/>
      <c r="D574" s="172" t="s">
        <v>182</v>
      </c>
      <c r="E574" s="188" t="s">
        <v>1</v>
      </c>
      <c r="F574" s="189" t="s">
        <v>185</v>
      </c>
      <c r="H574" s="190">
        <v>436.62599999999998</v>
      </c>
      <c r="I574" s="191"/>
      <c r="L574" s="187"/>
      <c r="M574" s="192"/>
      <c r="N574" s="193"/>
      <c r="O574" s="193"/>
      <c r="P574" s="193"/>
      <c r="Q574" s="193"/>
      <c r="R574" s="193"/>
      <c r="S574" s="193"/>
      <c r="T574" s="194"/>
      <c r="AT574" s="188" t="s">
        <v>182</v>
      </c>
      <c r="AU574" s="188" t="s">
        <v>88</v>
      </c>
      <c r="AV574" s="15" t="s">
        <v>180</v>
      </c>
      <c r="AW574" s="15" t="s">
        <v>31</v>
      </c>
      <c r="AX574" s="15" t="s">
        <v>82</v>
      </c>
      <c r="AY574" s="188" t="s">
        <v>173</v>
      </c>
    </row>
    <row r="575" spans="1:65" s="2" customFormat="1" ht="24.2" customHeight="1">
      <c r="A575" s="33"/>
      <c r="B575" s="156"/>
      <c r="C575" s="157" t="s">
        <v>1087</v>
      </c>
      <c r="D575" s="157" t="s">
        <v>176</v>
      </c>
      <c r="E575" s="158" t="s">
        <v>256</v>
      </c>
      <c r="F575" s="159" t="s">
        <v>257</v>
      </c>
      <c r="G575" s="160" t="s">
        <v>248</v>
      </c>
      <c r="H575" s="161">
        <v>45.393999999999998</v>
      </c>
      <c r="I575" s="162"/>
      <c r="J575" s="163">
        <f>ROUND(I575*H575,2)</f>
        <v>0</v>
      </c>
      <c r="K575" s="164"/>
      <c r="L575" s="34"/>
      <c r="M575" s="165" t="s">
        <v>1</v>
      </c>
      <c r="N575" s="166" t="s">
        <v>41</v>
      </c>
      <c r="O575" s="62"/>
      <c r="P575" s="167">
        <f>O575*H575</f>
        <v>0</v>
      </c>
      <c r="Q575" s="167">
        <v>0</v>
      </c>
      <c r="R575" s="167">
        <f>Q575*H575</f>
        <v>0</v>
      </c>
      <c r="S575" s="167">
        <v>0</v>
      </c>
      <c r="T575" s="168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69" t="s">
        <v>180</v>
      </c>
      <c r="AT575" s="169" t="s">
        <v>176</v>
      </c>
      <c r="AU575" s="169" t="s">
        <v>88</v>
      </c>
      <c r="AY575" s="18" t="s">
        <v>173</v>
      </c>
      <c r="BE575" s="170">
        <f>IF(N575="základná",J575,0)</f>
        <v>0</v>
      </c>
      <c r="BF575" s="170">
        <f>IF(N575="znížená",J575,0)</f>
        <v>0</v>
      </c>
      <c r="BG575" s="170">
        <f>IF(N575="zákl. prenesená",J575,0)</f>
        <v>0</v>
      </c>
      <c r="BH575" s="170">
        <f>IF(N575="zníž. prenesená",J575,0)</f>
        <v>0</v>
      </c>
      <c r="BI575" s="170">
        <f>IF(N575="nulová",J575,0)</f>
        <v>0</v>
      </c>
      <c r="BJ575" s="18" t="s">
        <v>88</v>
      </c>
      <c r="BK575" s="170">
        <f>ROUND(I575*H575,2)</f>
        <v>0</v>
      </c>
      <c r="BL575" s="18" t="s">
        <v>180</v>
      </c>
      <c r="BM575" s="169" t="s">
        <v>1088</v>
      </c>
    </row>
    <row r="576" spans="1:65" s="2" customFormat="1" ht="24.2" customHeight="1">
      <c r="A576" s="33"/>
      <c r="B576" s="156"/>
      <c r="C576" s="157" t="s">
        <v>1089</v>
      </c>
      <c r="D576" s="157" t="s">
        <v>176</v>
      </c>
      <c r="E576" s="158" t="s">
        <v>260</v>
      </c>
      <c r="F576" s="159" t="s">
        <v>261</v>
      </c>
      <c r="G576" s="160" t="s">
        <v>248</v>
      </c>
      <c r="H576" s="161">
        <v>291.084</v>
      </c>
      <c r="I576" s="162"/>
      <c r="J576" s="163">
        <f>ROUND(I576*H576,2)</f>
        <v>0</v>
      </c>
      <c r="K576" s="164"/>
      <c r="L576" s="34"/>
      <c r="M576" s="165" t="s">
        <v>1</v>
      </c>
      <c r="N576" s="166" t="s">
        <v>41</v>
      </c>
      <c r="O576" s="62"/>
      <c r="P576" s="167">
        <f>O576*H576</f>
        <v>0</v>
      </c>
      <c r="Q576" s="167">
        <v>0</v>
      </c>
      <c r="R576" s="167">
        <f>Q576*H576</f>
        <v>0</v>
      </c>
      <c r="S576" s="167">
        <v>0</v>
      </c>
      <c r="T576" s="168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9" t="s">
        <v>180</v>
      </c>
      <c r="AT576" s="169" t="s">
        <v>176</v>
      </c>
      <c r="AU576" s="169" t="s">
        <v>88</v>
      </c>
      <c r="AY576" s="18" t="s">
        <v>173</v>
      </c>
      <c r="BE576" s="170">
        <f>IF(N576="základná",J576,0)</f>
        <v>0</v>
      </c>
      <c r="BF576" s="170">
        <f>IF(N576="znížená",J576,0)</f>
        <v>0</v>
      </c>
      <c r="BG576" s="170">
        <f>IF(N576="zákl. prenesená",J576,0)</f>
        <v>0</v>
      </c>
      <c r="BH576" s="170">
        <f>IF(N576="zníž. prenesená",J576,0)</f>
        <v>0</v>
      </c>
      <c r="BI576" s="170">
        <f>IF(N576="nulová",J576,0)</f>
        <v>0</v>
      </c>
      <c r="BJ576" s="18" t="s">
        <v>88</v>
      </c>
      <c r="BK576" s="170">
        <f>ROUND(I576*H576,2)</f>
        <v>0</v>
      </c>
      <c r="BL576" s="18" t="s">
        <v>180</v>
      </c>
      <c r="BM576" s="169" t="s">
        <v>1090</v>
      </c>
    </row>
    <row r="577" spans="1:65" s="14" customFormat="1" ht="11.25">
      <c r="B577" s="179"/>
      <c r="D577" s="172" t="s">
        <v>182</v>
      </c>
      <c r="E577" s="180" t="s">
        <v>1</v>
      </c>
      <c r="F577" s="181" t="s">
        <v>1091</v>
      </c>
      <c r="H577" s="182">
        <v>291.084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182</v>
      </c>
      <c r="AU577" s="180" t="s">
        <v>88</v>
      </c>
      <c r="AV577" s="14" t="s">
        <v>88</v>
      </c>
      <c r="AW577" s="14" t="s">
        <v>31</v>
      </c>
      <c r="AX577" s="14" t="s">
        <v>75</v>
      </c>
      <c r="AY577" s="180" t="s">
        <v>173</v>
      </c>
    </row>
    <row r="578" spans="1:65" s="15" customFormat="1" ht="11.25">
      <c r="B578" s="187"/>
      <c r="D578" s="172" t="s">
        <v>182</v>
      </c>
      <c r="E578" s="188" t="s">
        <v>1</v>
      </c>
      <c r="F578" s="189" t="s">
        <v>185</v>
      </c>
      <c r="H578" s="190">
        <v>291.084</v>
      </c>
      <c r="I578" s="191"/>
      <c r="L578" s="187"/>
      <c r="M578" s="192"/>
      <c r="N578" s="193"/>
      <c r="O578" s="193"/>
      <c r="P578" s="193"/>
      <c r="Q578" s="193"/>
      <c r="R578" s="193"/>
      <c r="S578" s="193"/>
      <c r="T578" s="194"/>
      <c r="AT578" s="188" t="s">
        <v>182</v>
      </c>
      <c r="AU578" s="188" t="s">
        <v>88</v>
      </c>
      <c r="AV578" s="15" t="s">
        <v>180</v>
      </c>
      <c r="AW578" s="15" t="s">
        <v>31</v>
      </c>
      <c r="AX578" s="15" t="s">
        <v>82</v>
      </c>
      <c r="AY578" s="188" t="s">
        <v>173</v>
      </c>
    </row>
    <row r="579" spans="1:65" s="2" customFormat="1" ht="24.2" customHeight="1">
      <c r="A579" s="33"/>
      <c r="B579" s="156"/>
      <c r="C579" s="157" t="s">
        <v>1092</v>
      </c>
      <c r="D579" s="157" t="s">
        <v>176</v>
      </c>
      <c r="E579" s="158" t="s">
        <v>265</v>
      </c>
      <c r="F579" s="159" t="s">
        <v>266</v>
      </c>
      <c r="G579" s="160" t="s">
        <v>248</v>
      </c>
      <c r="H579" s="161">
        <v>28</v>
      </c>
      <c r="I579" s="162"/>
      <c r="J579" s="163">
        <f>ROUND(I579*H579,2)</f>
        <v>0</v>
      </c>
      <c r="K579" s="164"/>
      <c r="L579" s="34"/>
      <c r="M579" s="165" t="s">
        <v>1</v>
      </c>
      <c r="N579" s="166" t="s">
        <v>41</v>
      </c>
      <c r="O579" s="62"/>
      <c r="P579" s="167">
        <f>O579*H579</f>
        <v>0</v>
      </c>
      <c r="Q579" s="167">
        <v>0</v>
      </c>
      <c r="R579" s="167">
        <f>Q579*H579</f>
        <v>0</v>
      </c>
      <c r="S579" s="167">
        <v>0</v>
      </c>
      <c r="T579" s="168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9" t="s">
        <v>180</v>
      </c>
      <c r="AT579" s="169" t="s">
        <v>176</v>
      </c>
      <c r="AU579" s="169" t="s">
        <v>88</v>
      </c>
      <c r="AY579" s="18" t="s">
        <v>173</v>
      </c>
      <c r="BE579" s="170">
        <f>IF(N579="základná",J579,0)</f>
        <v>0</v>
      </c>
      <c r="BF579" s="170">
        <f>IF(N579="znížená",J579,0)</f>
        <v>0</v>
      </c>
      <c r="BG579" s="170">
        <f>IF(N579="zákl. prenesená",J579,0)</f>
        <v>0</v>
      </c>
      <c r="BH579" s="170">
        <f>IF(N579="zníž. prenesená",J579,0)</f>
        <v>0</v>
      </c>
      <c r="BI579" s="170">
        <f>IF(N579="nulová",J579,0)</f>
        <v>0</v>
      </c>
      <c r="BJ579" s="18" t="s">
        <v>88</v>
      </c>
      <c r="BK579" s="170">
        <f>ROUND(I579*H579,2)</f>
        <v>0</v>
      </c>
      <c r="BL579" s="18" t="s">
        <v>180</v>
      </c>
      <c r="BM579" s="169" t="s">
        <v>1093</v>
      </c>
    </row>
    <row r="580" spans="1:65" s="2" customFormat="1" ht="24.2" customHeight="1">
      <c r="A580" s="33"/>
      <c r="B580" s="156"/>
      <c r="C580" s="157" t="s">
        <v>1094</v>
      </c>
      <c r="D580" s="157" t="s">
        <v>176</v>
      </c>
      <c r="E580" s="158" t="s">
        <v>270</v>
      </c>
      <c r="F580" s="159" t="s">
        <v>271</v>
      </c>
      <c r="G580" s="160" t="s">
        <v>248</v>
      </c>
      <c r="H580" s="161">
        <v>3.0089999999999999</v>
      </c>
      <c r="I580" s="162"/>
      <c r="J580" s="163">
        <f>ROUND(I580*H580,2)</f>
        <v>0</v>
      </c>
      <c r="K580" s="164"/>
      <c r="L580" s="34"/>
      <c r="M580" s="165" t="s">
        <v>1</v>
      </c>
      <c r="N580" s="166" t="s">
        <v>41</v>
      </c>
      <c r="O580" s="62"/>
      <c r="P580" s="167">
        <f>O580*H580</f>
        <v>0</v>
      </c>
      <c r="Q580" s="167">
        <v>0</v>
      </c>
      <c r="R580" s="167">
        <f>Q580*H580</f>
        <v>0</v>
      </c>
      <c r="S580" s="167">
        <v>0</v>
      </c>
      <c r="T580" s="168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9" t="s">
        <v>180</v>
      </c>
      <c r="AT580" s="169" t="s">
        <v>176</v>
      </c>
      <c r="AU580" s="169" t="s">
        <v>88</v>
      </c>
      <c r="AY580" s="18" t="s">
        <v>173</v>
      </c>
      <c r="BE580" s="170">
        <f>IF(N580="základná",J580,0)</f>
        <v>0</v>
      </c>
      <c r="BF580" s="170">
        <f>IF(N580="znížená",J580,0)</f>
        <v>0</v>
      </c>
      <c r="BG580" s="170">
        <f>IF(N580="zákl. prenesená",J580,0)</f>
        <v>0</v>
      </c>
      <c r="BH580" s="170">
        <f>IF(N580="zníž. prenesená",J580,0)</f>
        <v>0</v>
      </c>
      <c r="BI580" s="170">
        <f>IF(N580="nulová",J580,0)</f>
        <v>0</v>
      </c>
      <c r="BJ580" s="18" t="s">
        <v>88</v>
      </c>
      <c r="BK580" s="170">
        <f>ROUND(I580*H580,2)</f>
        <v>0</v>
      </c>
      <c r="BL580" s="18" t="s">
        <v>180</v>
      </c>
      <c r="BM580" s="169" t="s">
        <v>1095</v>
      </c>
    </row>
    <row r="581" spans="1:65" s="13" customFormat="1" ht="11.25">
      <c r="B581" s="171"/>
      <c r="D581" s="172" t="s">
        <v>182</v>
      </c>
      <c r="E581" s="173" t="s">
        <v>1</v>
      </c>
      <c r="F581" s="174" t="s">
        <v>1096</v>
      </c>
      <c r="H581" s="173" t="s">
        <v>1</v>
      </c>
      <c r="I581" s="175"/>
      <c r="L581" s="171"/>
      <c r="M581" s="176"/>
      <c r="N581" s="177"/>
      <c r="O581" s="177"/>
      <c r="P581" s="177"/>
      <c r="Q581" s="177"/>
      <c r="R581" s="177"/>
      <c r="S581" s="177"/>
      <c r="T581" s="178"/>
      <c r="AT581" s="173" t="s">
        <v>182</v>
      </c>
      <c r="AU581" s="173" t="s">
        <v>88</v>
      </c>
      <c r="AV581" s="13" t="s">
        <v>82</v>
      </c>
      <c r="AW581" s="13" t="s">
        <v>31</v>
      </c>
      <c r="AX581" s="13" t="s">
        <v>75</v>
      </c>
      <c r="AY581" s="173" t="s">
        <v>173</v>
      </c>
    </row>
    <row r="582" spans="1:65" s="14" customFormat="1" ht="11.25">
      <c r="B582" s="179"/>
      <c r="D582" s="172" t="s">
        <v>182</v>
      </c>
      <c r="E582" s="180" t="s">
        <v>1</v>
      </c>
      <c r="F582" s="181" t="s">
        <v>1097</v>
      </c>
      <c r="H582" s="182">
        <v>0.17499999999999999</v>
      </c>
      <c r="I582" s="183"/>
      <c r="L582" s="179"/>
      <c r="M582" s="184"/>
      <c r="N582" s="185"/>
      <c r="O582" s="185"/>
      <c r="P582" s="185"/>
      <c r="Q582" s="185"/>
      <c r="R582" s="185"/>
      <c r="S582" s="185"/>
      <c r="T582" s="186"/>
      <c r="AT582" s="180" t="s">
        <v>182</v>
      </c>
      <c r="AU582" s="180" t="s">
        <v>88</v>
      </c>
      <c r="AV582" s="14" t="s">
        <v>88</v>
      </c>
      <c r="AW582" s="14" t="s">
        <v>31</v>
      </c>
      <c r="AX582" s="14" t="s">
        <v>75</v>
      </c>
      <c r="AY582" s="180" t="s">
        <v>173</v>
      </c>
    </row>
    <row r="583" spans="1:65" s="14" customFormat="1" ht="11.25">
      <c r="B583" s="179"/>
      <c r="D583" s="172" t="s">
        <v>182</v>
      </c>
      <c r="E583" s="180" t="s">
        <v>1</v>
      </c>
      <c r="F583" s="181" t="s">
        <v>1098</v>
      </c>
      <c r="H583" s="182">
        <v>9.6000000000000002E-2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182</v>
      </c>
      <c r="AU583" s="180" t="s">
        <v>88</v>
      </c>
      <c r="AV583" s="14" t="s">
        <v>88</v>
      </c>
      <c r="AW583" s="14" t="s">
        <v>31</v>
      </c>
      <c r="AX583" s="14" t="s">
        <v>75</v>
      </c>
      <c r="AY583" s="180" t="s">
        <v>173</v>
      </c>
    </row>
    <row r="584" spans="1:65" s="14" customFormat="1" ht="11.25">
      <c r="B584" s="179"/>
      <c r="D584" s="172" t="s">
        <v>182</v>
      </c>
      <c r="E584" s="180" t="s">
        <v>1</v>
      </c>
      <c r="F584" s="181" t="s">
        <v>1099</v>
      </c>
      <c r="H584" s="182">
        <v>0.53</v>
      </c>
      <c r="I584" s="183"/>
      <c r="L584" s="179"/>
      <c r="M584" s="184"/>
      <c r="N584" s="185"/>
      <c r="O584" s="185"/>
      <c r="P584" s="185"/>
      <c r="Q584" s="185"/>
      <c r="R584" s="185"/>
      <c r="S584" s="185"/>
      <c r="T584" s="186"/>
      <c r="AT584" s="180" t="s">
        <v>182</v>
      </c>
      <c r="AU584" s="180" t="s">
        <v>88</v>
      </c>
      <c r="AV584" s="14" t="s">
        <v>88</v>
      </c>
      <c r="AW584" s="14" t="s">
        <v>31</v>
      </c>
      <c r="AX584" s="14" t="s">
        <v>75</v>
      </c>
      <c r="AY584" s="180" t="s">
        <v>173</v>
      </c>
    </row>
    <row r="585" spans="1:65" s="14" customFormat="1" ht="11.25">
      <c r="B585" s="179"/>
      <c r="D585" s="172" t="s">
        <v>182</v>
      </c>
      <c r="E585" s="180" t="s">
        <v>1</v>
      </c>
      <c r="F585" s="181" t="s">
        <v>1100</v>
      </c>
      <c r="H585" s="182">
        <v>2.2080000000000002</v>
      </c>
      <c r="I585" s="183"/>
      <c r="L585" s="179"/>
      <c r="M585" s="184"/>
      <c r="N585" s="185"/>
      <c r="O585" s="185"/>
      <c r="P585" s="185"/>
      <c r="Q585" s="185"/>
      <c r="R585" s="185"/>
      <c r="S585" s="185"/>
      <c r="T585" s="186"/>
      <c r="AT585" s="180" t="s">
        <v>182</v>
      </c>
      <c r="AU585" s="180" t="s">
        <v>88</v>
      </c>
      <c r="AV585" s="14" t="s">
        <v>88</v>
      </c>
      <c r="AW585" s="14" t="s">
        <v>31</v>
      </c>
      <c r="AX585" s="14" t="s">
        <v>75</v>
      </c>
      <c r="AY585" s="180" t="s">
        <v>173</v>
      </c>
    </row>
    <row r="586" spans="1:65" s="15" customFormat="1" ht="11.25">
      <c r="B586" s="187"/>
      <c r="D586" s="172" t="s">
        <v>182</v>
      </c>
      <c r="E586" s="188" t="s">
        <v>1</v>
      </c>
      <c r="F586" s="189" t="s">
        <v>185</v>
      </c>
      <c r="H586" s="190">
        <v>3.0089999999999999</v>
      </c>
      <c r="I586" s="191"/>
      <c r="L586" s="187"/>
      <c r="M586" s="192"/>
      <c r="N586" s="193"/>
      <c r="O586" s="193"/>
      <c r="P586" s="193"/>
      <c r="Q586" s="193"/>
      <c r="R586" s="193"/>
      <c r="S586" s="193"/>
      <c r="T586" s="194"/>
      <c r="AT586" s="188" t="s">
        <v>182</v>
      </c>
      <c r="AU586" s="188" t="s">
        <v>88</v>
      </c>
      <c r="AV586" s="15" t="s">
        <v>180</v>
      </c>
      <c r="AW586" s="15" t="s">
        <v>31</v>
      </c>
      <c r="AX586" s="15" t="s">
        <v>82</v>
      </c>
      <c r="AY586" s="188" t="s">
        <v>173</v>
      </c>
    </row>
    <row r="587" spans="1:65" s="2" customFormat="1" ht="24.2" customHeight="1">
      <c r="A587" s="33"/>
      <c r="B587" s="156"/>
      <c r="C587" s="157" t="s">
        <v>1101</v>
      </c>
      <c r="D587" s="157" t="s">
        <v>176</v>
      </c>
      <c r="E587" s="158" t="s">
        <v>1102</v>
      </c>
      <c r="F587" s="159" t="s">
        <v>1103</v>
      </c>
      <c r="G587" s="160" t="s">
        <v>248</v>
      </c>
      <c r="H587" s="161">
        <v>2.786</v>
      </c>
      <c r="I587" s="162"/>
      <c r="J587" s="163">
        <f>ROUND(I587*H587,2)</f>
        <v>0</v>
      </c>
      <c r="K587" s="164"/>
      <c r="L587" s="34"/>
      <c r="M587" s="165" t="s">
        <v>1</v>
      </c>
      <c r="N587" s="166" t="s">
        <v>41</v>
      </c>
      <c r="O587" s="62"/>
      <c r="P587" s="167">
        <f>O587*H587</f>
        <v>0</v>
      </c>
      <c r="Q587" s="167">
        <v>0</v>
      </c>
      <c r="R587" s="167">
        <f>Q587*H587</f>
        <v>0</v>
      </c>
      <c r="S587" s="167">
        <v>0</v>
      </c>
      <c r="T587" s="168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69" t="s">
        <v>180</v>
      </c>
      <c r="AT587" s="169" t="s">
        <v>176</v>
      </c>
      <c r="AU587" s="169" t="s">
        <v>88</v>
      </c>
      <c r="AY587" s="18" t="s">
        <v>173</v>
      </c>
      <c r="BE587" s="170">
        <f>IF(N587="základná",J587,0)</f>
        <v>0</v>
      </c>
      <c r="BF587" s="170">
        <f>IF(N587="znížená",J587,0)</f>
        <v>0</v>
      </c>
      <c r="BG587" s="170">
        <f>IF(N587="zákl. prenesená",J587,0)</f>
        <v>0</v>
      </c>
      <c r="BH587" s="170">
        <f>IF(N587="zníž. prenesená",J587,0)</f>
        <v>0</v>
      </c>
      <c r="BI587" s="170">
        <f>IF(N587="nulová",J587,0)</f>
        <v>0</v>
      </c>
      <c r="BJ587" s="18" t="s">
        <v>88</v>
      </c>
      <c r="BK587" s="170">
        <f>ROUND(I587*H587,2)</f>
        <v>0</v>
      </c>
      <c r="BL587" s="18" t="s">
        <v>180</v>
      </c>
      <c r="BM587" s="169" t="s">
        <v>1104</v>
      </c>
    </row>
    <row r="588" spans="1:65" s="14" customFormat="1" ht="11.25">
      <c r="B588" s="179"/>
      <c r="D588" s="172" t="s">
        <v>182</v>
      </c>
      <c r="E588" s="180" t="s">
        <v>1</v>
      </c>
      <c r="F588" s="181" t="s">
        <v>1105</v>
      </c>
      <c r="H588" s="182">
        <v>2.786</v>
      </c>
      <c r="I588" s="183"/>
      <c r="L588" s="179"/>
      <c r="M588" s="184"/>
      <c r="N588" s="185"/>
      <c r="O588" s="185"/>
      <c r="P588" s="185"/>
      <c r="Q588" s="185"/>
      <c r="R588" s="185"/>
      <c r="S588" s="185"/>
      <c r="T588" s="186"/>
      <c r="AT588" s="180" t="s">
        <v>182</v>
      </c>
      <c r="AU588" s="180" t="s">
        <v>88</v>
      </c>
      <c r="AV588" s="14" t="s">
        <v>88</v>
      </c>
      <c r="AW588" s="14" t="s">
        <v>31</v>
      </c>
      <c r="AX588" s="14" t="s">
        <v>75</v>
      </c>
      <c r="AY588" s="180" t="s">
        <v>173</v>
      </c>
    </row>
    <row r="589" spans="1:65" s="15" customFormat="1" ht="11.25">
      <c r="B589" s="187"/>
      <c r="D589" s="172" t="s">
        <v>182</v>
      </c>
      <c r="E589" s="188" t="s">
        <v>1</v>
      </c>
      <c r="F589" s="189" t="s">
        <v>185</v>
      </c>
      <c r="H589" s="190">
        <v>2.786</v>
      </c>
      <c r="I589" s="191"/>
      <c r="L589" s="187"/>
      <c r="M589" s="192"/>
      <c r="N589" s="193"/>
      <c r="O589" s="193"/>
      <c r="P589" s="193"/>
      <c r="Q589" s="193"/>
      <c r="R589" s="193"/>
      <c r="S589" s="193"/>
      <c r="T589" s="194"/>
      <c r="AT589" s="188" t="s">
        <v>182</v>
      </c>
      <c r="AU589" s="188" t="s">
        <v>88</v>
      </c>
      <c r="AV589" s="15" t="s">
        <v>180</v>
      </c>
      <c r="AW589" s="15" t="s">
        <v>31</v>
      </c>
      <c r="AX589" s="15" t="s">
        <v>82</v>
      </c>
      <c r="AY589" s="188" t="s">
        <v>173</v>
      </c>
    </row>
    <row r="590" spans="1:65" s="2" customFormat="1" ht="24.2" customHeight="1">
      <c r="A590" s="33"/>
      <c r="B590" s="156"/>
      <c r="C590" s="157" t="s">
        <v>1106</v>
      </c>
      <c r="D590" s="157" t="s">
        <v>176</v>
      </c>
      <c r="E590" s="158" t="s">
        <v>1107</v>
      </c>
      <c r="F590" s="159" t="s">
        <v>1108</v>
      </c>
      <c r="G590" s="160" t="s">
        <v>248</v>
      </c>
      <c r="H590" s="161">
        <v>1.4339999999999999</v>
      </c>
      <c r="I590" s="162"/>
      <c r="J590" s="163">
        <f>ROUND(I590*H590,2)</f>
        <v>0</v>
      </c>
      <c r="K590" s="164"/>
      <c r="L590" s="34"/>
      <c r="M590" s="165" t="s">
        <v>1</v>
      </c>
      <c r="N590" s="166" t="s">
        <v>41</v>
      </c>
      <c r="O590" s="62"/>
      <c r="P590" s="167">
        <f>O590*H590</f>
        <v>0</v>
      </c>
      <c r="Q590" s="167">
        <v>0</v>
      </c>
      <c r="R590" s="167">
        <f>Q590*H590</f>
        <v>0</v>
      </c>
      <c r="S590" s="167">
        <v>0</v>
      </c>
      <c r="T590" s="168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9" t="s">
        <v>180</v>
      </c>
      <c r="AT590" s="169" t="s">
        <v>176</v>
      </c>
      <c r="AU590" s="169" t="s">
        <v>88</v>
      </c>
      <c r="AY590" s="18" t="s">
        <v>173</v>
      </c>
      <c r="BE590" s="170">
        <f>IF(N590="základná",J590,0)</f>
        <v>0</v>
      </c>
      <c r="BF590" s="170">
        <f>IF(N590="znížená",J590,0)</f>
        <v>0</v>
      </c>
      <c r="BG590" s="170">
        <f>IF(N590="zákl. prenesená",J590,0)</f>
        <v>0</v>
      </c>
      <c r="BH590" s="170">
        <f>IF(N590="zníž. prenesená",J590,0)</f>
        <v>0</v>
      </c>
      <c r="BI590" s="170">
        <f>IF(N590="nulová",J590,0)</f>
        <v>0</v>
      </c>
      <c r="BJ590" s="18" t="s">
        <v>88</v>
      </c>
      <c r="BK590" s="170">
        <f>ROUND(I590*H590,2)</f>
        <v>0</v>
      </c>
      <c r="BL590" s="18" t="s">
        <v>180</v>
      </c>
      <c r="BM590" s="169" t="s">
        <v>1109</v>
      </c>
    </row>
    <row r="591" spans="1:65" s="14" customFormat="1" ht="11.25">
      <c r="B591" s="179"/>
      <c r="D591" s="172" t="s">
        <v>182</v>
      </c>
      <c r="E591" s="180" t="s">
        <v>1</v>
      </c>
      <c r="F591" s="181" t="s">
        <v>1110</v>
      </c>
      <c r="H591" s="182">
        <v>1.9E-2</v>
      </c>
      <c r="I591" s="183"/>
      <c r="L591" s="179"/>
      <c r="M591" s="184"/>
      <c r="N591" s="185"/>
      <c r="O591" s="185"/>
      <c r="P591" s="185"/>
      <c r="Q591" s="185"/>
      <c r="R591" s="185"/>
      <c r="S591" s="185"/>
      <c r="T591" s="186"/>
      <c r="AT591" s="180" t="s">
        <v>182</v>
      </c>
      <c r="AU591" s="180" t="s">
        <v>88</v>
      </c>
      <c r="AV591" s="14" t="s">
        <v>88</v>
      </c>
      <c r="AW591" s="14" t="s">
        <v>31</v>
      </c>
      <c r="AX591" s="14" t="s">
        <v>75</v>
      </c>
      <c r="AY591" s="180" t="s">
        <v>173</v>
      </c>
    </row>
    <row r="592" spans="1:65" s="14" customFormat="1" ht="11.25">
      <c r="B592" s="179"/>
      <c r="D592" s="172" t="s">
        <v>182</v>
      </c>
      <c r="E592" s="180" t="s">
        <v>1</v>
      </c>
      <c r="F592" s="181" t="s">
        <v>1111</v>
      </c>
      <c r="H592" s="182">
        <v>1.3560000000000001</v>
      </c>
      <c r="I592" s="183"/>
      <c r="L592" s="179"/>
      <c r="M592" s="184"/>
      <c r="N592" s="185"/>
      <c r="O592" s="185"/>
      <c r="P592" s="185"/>
      <c r="Q592" s="185"/>
      <c r="R592" s="185"/>
      <c r="S592" s="185"/>
      <c r="T592" s="186"/>
      <c r="AT592" s="180" t="s">
        <v>182</v>
      </c>
      <c r="AU592" s="180" t="s">
        <v>88</v>
      </c>
      <c r="AV592" s="14" t="s">
        <v>88</v>
      </c>
      <c r="AW592" s="14" t="s">
        <v>31</v>
      </c>
      <c r="AX592" s="14" t="s">
        <v>75</v>
      </c>
      <c r="AY592" s="180" t="s">
        <v>173</v>
      </c>
    </row>
    <row r="593" spans="1:65" s="14" customFormat="1" ht="11.25">
      <c r="B593" s="179"/>
      <c r="D593" s="172" t="s">
        <v>182</v>
      </c>
      <c r="E593" s="180" t="s">
        <v>1</v>
      </c>
      <c r="F593" s="181" t="s">
        <v>1112</v>
      </c>
      <c r="H593" s="182">
        <v>7.0000000000000001E-3</v>
      </c>
      <c r="I593" s="183"/>
      <c r="L593" s="179"/>
      <c r="M593" s="184"/>
      <c r="N593" s="185"/>
      <c r="O593" s="185"/>
      <c r="P593" s="185"/>
      <c r="Q593" s="185"/>
      <c r="R593" s="185"/>
      <c r="S593" s="185"/>
      <c r="T593" s="186"/>
      <c r="AT593" s="180" t="s">
        <v>182</v>
      </c>
      <c r="AU593" s="180" t="s">
        <v>88</v>
      </c>
      <c r="AV593" s="14" t="s">
        <v>88</v>
      </c>
      <c r="AW593" s="14" t="s">
        <v>31</v>
      </c>
      <c r="AX593" s="14" t="s">
        <v>75</v>
      </c>
      <c r="AY593" s="180" t="s">
        <v>173</v>
      </c>
    </row>
    <row r="594" spans="1:65" s="14" customFormat="1" ht="11.25">
      <c r="B594" s="179"/>
      <c r="D594" s="172" t="s">
        <v>182</v>
      </c>
      <c r="E594" s="180" t="s">
        <v>1</v>
      </c>
      <c r="F594" s="181" t="s">
        <v>1113</v>
      </c>
      <c r="H594" s="182">
        <v>5.1999999999999998E-2</v>
      </c>
      <c r="I594" s="183"/>
      <c r="L594" s="179"/>
      <c r="M594" s="184"/>
      <c r="N594" s="185"/>
      <c r="O594" s="185"/>
      <c r="P594" s="185"/>
      <c r="Q594" s="185"/>
      <c r="R594" s="185"/>
      <c r="S594" s="185"/>
      <c r="T594" s="186"/>
      <c r="AT594" s="180" t="s">
        <v>182</v>
      </c>
      <c r="AU594" s="180" t="s">
        <v>88</v>
      </c>
      <c r="AV594" s="14" t="s">
        <v>88</v>
      </c>
      <c r="AW594" s="14" t="s">
        <v>31</v>
      </c>
      <c r="AX594" s="14" t="s">
        <v>75</v>
      </c>
      <c r="AY594" s="180" t="s">
        <v>173</v>
      </c>
    </row>
    <row r="595" spans="1:65" s="15" customFormat="1" ht="11.25">
      <c r="B595" s="187"/>
      <c r="D595" s="172" t="s">
        <v>182</v>
      </c>
      <c r="E595" s="188" t="s">
        <v>1</v>
      </c>
      <c r="F595" s="189" t="s">
        <v>185</v>
      </c>
      <c r="H595" s="190">
        <v>1.4339999999999999</v>
      </c>
      <c r="I595" s="191"/>
      <c r="L595" s="187"/>
      <c r="M595" s="192"/>
      <c r="N595" s="193"/>
      <c r="O595" s="193"/>
      <c r="P595" s="193"/>
      <c r="Q595" s="193"/>
      <c r="R595" s="193"/>
      <c r="S595" s="193"/>
      <c r="T595" s="194"/>
      <c r="AT595" s="188" t="s">
        <v>182</v>
      </c>
      <c r="AU595" s="188" t="s">
        <v>88</v>
      </c>
      <c r="AV595" s="15" t="s">
        <v>180</v>
      </c>
      <c r="AW595" s="15" t="s">
        <v>31</v>
      </c>
      <c r="AX595" s="15" t="s">
        <v>82</v>
      </c>
      <c r="AY595" s="188" t="s">
        <v>173</v>
      </c>
    </row>
    <row r="596" spans="1:65" s="2" customFormat="1" ht="24.2" customHeight="1">
      <c r="A596" s="33"/>
      <c r="B596" s="156"/>
      <c r="C596" s="157" t="s">
        <v>1114</v>
      </c>
      <c r="D596" s="157" t="s">
        <v>176</v>
      </c>
      <c r="E596" s="158" t="s">
        <v>1115</v>
      </c>
      <c r="F596" s="159" t="s">
        <v>1116</v>
      </c>
      <c r="G596" s="160" t="s">
        <v>248</v>
      </c>
      <c r="H596" s="161">
        <v>0.26800000000000002</v>
      </c>
      <c r="I596" s="162"/>
      <c r="J596" s="163">
        <f>ROUND(I596*H596,2)</f>
        <v>0</v>
      </c>
      <c r="K596" s="164"/>
      <c r="L596" s="34"/>
      <c r="M596" s="165" t="s">
        <v>1</v>
      </c>
      <c r="N596" s="166" t="s">
        <v>41</v>
      </c>
      <c r="O596" s="62"/>
      <c r="P596" s="167">
        <f>O596*H596</f>
        <v>0</v>
      </c>
      <c r="Q596" s="167">
        <v>0</v>
      </c>
      <c r="R596" s="167">
        <f>Q596*H596</f>
        <v>0</v>
      </c>
      <c r="S596" s="167">
        <v>0</v>
      </c>
      <c r="T596" s="168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69" t="s">
        <v>180</v>
      </c>
      <c r="AT596" s="169" t="s">
        <v>176</v>
      </c>
      <c r="AU596" s="169" t="s">
        <v>88</v>
      </c>
      <c r="AY596" s="18" t="s">
        <v>173</v>
      </c>
      <c r="BE596" s="170">
        <f>IF(N596="základná",J596,0)</f>
        <v>0</v>
      </c>
      <c r="BF596" s="170">
        <f>IF(N596="znížená",J596,0)</f>
        <v>0</v>
      </c>
      <c r="BG596" s="170">
        <f>IF(N596="zákl. prenesená",J596,0)</f>
        <v>0</v>
      </c>
      <c r="BH596" s="170">
        <f>IF(N596="zníž. prenesená",J596,0)</f>
        <v>0</v>
      </c>
      <c r="BI596" s="170">
        <f>IF(N596="nulová",J596,0)</f>
        <v>0</v>
      </c>
      <c r="BJ596" s="18" t="s">
        <v>88</v>
      </c>
      <c r="BK596" s="170">
        <f>ROUND(I596*H596,2)</f>
        <v>0</v>
      </c>
      <c r="BL596" s="18" t="s">
        <v>180</v>
      </c>
      <c r="BM596" s="169" t="s">
        <v>1117</v>
      </c>
    </row>
    <row r="597" spans="1:65" s="14" customFormat="1" ht="11.25">
      <c r="B597" s="179"/>
      <c r="D597" s="172" t="s">
        <v>182</v>
      </c>
      <c r="E597" s="180" t="s">
        <v>1</v>
      </c>
      <c r="F597" s="181" t="s">
        <v>1118</v>
      </c>
      <c r="H597" s="182">
        <v>0.26800000000000002</v>
      </c>
      <c r="I597" s="183"/>
      <c r="L597" s="179"/>
      <c r="M597" s="184"/>
      <c r="N597" s="185"/>
      <c r="O597" s="185"/>
      <c r="P597" s="185"/>
      <c r="Q597" s="185"/>
      <c r="R597" s="185"/>
      <c r="S597" s="185"/>
      <c r="T597" s="186"/>
      <c r="AT597" s="180" t="s">
        <v>182</v>
      </c>
      <c r="AU597" s="180" t="s">
        <v>88</v>
      </c>
      <c r="AV597" s="14" t="s">
        <v>88</v>
      </c>
      <c r="AW597" s="14" t="s">
        <v>31</v>
      </c>
      <c r="AX597" s="14" t="s">
        <v>75</v>
      </c>
      <c r="AY597" s="180" t="s">
        <v>173</v>
      </c>
    </row>
    <row r="598" spans="1:65" s="15" customFormat="1" ht="11.25">
      <c r="B598" s="187"/>
      <c r="D598" s="172" t="s">
        <v>182</v>
      </c>
      <c r="E598" s="188" t="s">
        <v>1</v>
      </c>
      <c r="F598" s="189" t="s">
        <v>185</v>
      </c>
      <c r="H598" s="190">
        <v>0.26800000000000002</v>
      </c>
      <c r="I598" s="191"/>
      <c r="L598" s="187"/>
      <c r="M598" s="192"/>
      <c r="N598" s="193"/>
      <c r="O598" s="193"/>
      <c r="P598" s="193"/>
      <c r="Q598" s="193"/>
      <c r="R598" s="193"/>
      <c r="S598" s="193"/>
      <c r="T598" s="194"/>
      <c r="AT598" s="188" t="s">
        <v>182</v>
      </c>
      <c r="AU598" s="188" t="s">
        <v>88</v>
      </c>
      <c r="AV598" s="15" t="s">
        <v>180</v>
      </c>
      <c r="AW598" s="15" t="s">
        <v>31</v>
      </c>
      <c r="AX598" s="15" t="s">
        <v>82</v>
      </c>
      <c r="AY598" s="188" t="s">
        <v>173</v>
      </c>
    </row>
    <row r="599" spans="1:65" s="2" customFormat="1" ht="21.75" customHeight="1">
      <c r="A599" s="33"/>
      <c r="B599" s="156"/>
      <c r="C599" s="157" t="s">
        <v>1119</v>
      </c>
      <c r="D599" s="157" t="s">
        <v>176</v>
      </c>
      <c r="E599" s="158" t="s">
        <v>1120</v>
      </c>
      <c r="F599" s="159" t="s">
        <v>1121</v>
      </c>
      <c r="G599" s="160" t="s">
        <v>248</v>
      </c>
      <c r="H599" s="161">
        <v>45.393999999999998</v>
      </c>
      <c r="I599" s="162"/>
      <c r="J599" s="163">
        <f>ROUND(I599*H599,2)</f>
        <v>0</v>
      </c>
      <c r="K599" s="164"/>
      <c r="L599" s="34"/>
      <c r="M599" s="165" t="s">
        <v>1</v>
      </c>
      <c r="N599" s="166" t="s">
        <v>41</v>
      </c>
      <c r="O599" s="62"/>
      <c r="P599" s="167">
        <f>O599*H599</f>
        <v>0</v>
      </c>
      <c r="Q599" s="167">
        <v>0</v>
      </c>
      <c r="R599" s="167">
        <f>Q599*H599</f>
        <v>0</v>
      </c>
      <c r="S599" s="167">
        <v>0</v>
      </c>
      <c r="T599" s="168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9" t="s">
        <v>180</v>
      </c>
      <c r="AT599" s="169" t="s">
        <v>176</v>
      </c>
      <c r="AU599" s="169" t="s">
        <v>88</v>
      </c>
      <c r="AY599" s="18" t="s">
        <v>173</v>
      </c>
      <c r="BE599" s="170">
        <f>IF(N599="základná",J599,0)</f>
        <v>0</v>
      </c>
      <c r="BF599" s="170">
        <f>IF(N599="znížená",J599,0)</f>
        <v>0</v>
      </c>
      <c r="BG599" s="170">
        <f>IF(N599="zákl. prenesená",J599,0)</f>
        <v>0</v>
      </c>
      <c r="BH599" s="170">
        <f>IF(N599="zníž. prenesená",J599,0)</f>
        <v>0</v>
      </c>
      <c r="BI599" s="170">
        <f>IF(N599="nulová",J599,0)</f>
        <v>0</v>
      </c>
      <c r="BJ599" s="18" t="s">
        <v>88</v>
      </c>
      <c r="BK599" s="170">
        <f>ROUND(I599*H599,2)</f>
        <v>0</v>
      </c>
      <c r="BL599" s="18" t="s">
        <v>180</v>
      </c>
      <c r="BM599" s="169" t="s">
        <v>1122</v>
      </c>
    </row>
    <row r="600" spans="1:65" s="2" customFormat="1" ht="24.2" customHeight="1">
      <c r="A600" s="33"/>
      <c r="B600" s="156"/>
      <c r="C600" s="157" t="s">
        <v>1123</v>
      </c>
      <c r="D600" s="157" t="s">
        <v>176</v>
      </c>
      <c r="E600" s="158" t="s">
        <v>275</v>
      </c>
      <c r="F600" s="159" t="s">
        <v>276</v>
      </c>
      <c r="G600" s="160" t="s">
        <v>179</v>
      </c>
      <c r="H600" s="161">
        <v>6</v>
      </c>
      <c r="I600" s="162"/>
      <c r="J600" s="163">
        <f>ROUND(I600*H600,2)</f>
        <v>0</v>
      </c>
      <c r="K600" s="164"/>
      <c r="L600" s="34"/>
      <c r="M600" s="165" t="s">
        <v>1</v>
      </c>
      <c r="N600" s="166" t="s">
        <v>41</v>
      </c>
      <c r="O600" s="62"/>
      <c r="P600" s="167">
        <f>O600*H600</f>
        <v>0</v>
      </c>
      <c r="Q600" s="167">
        <v>0</v>
      </c>
      <c r="R600" s="167">
        <f>Q600*H600</f>
        <v>0</v>
      </c>
      <c r="S600" s="167">
        <v>0</v>
      </c>
      <c r="T600" s="168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69" t="s">
        <v>180</v>
      </c>
      <c r="AT600" s="169" t="s">
        <v>176</v>
      </c>
      <c r="AU600" s="169" t="s">
        <v>88</v>
      </c>
      <c r="AY600" s="18" t="s">
        <v>173</v>
      </c>
      <c r="BE600" s="170">
        <f>IF(N600="základná",J600,0)</f>
        <v>0</v>
      </c>
      <c r="BF600" s="170">
        <f>IF(N600="znížená",J600,0)</f>
        <v>0</v>
      </c>
      <c r="BG600" s="170">
        <f>IF(N600="zákl. prenesená",J600,0)</f>
        <v>0</v>
      </c>
      <c r="BH600" s="170">
        <f>IF(N600="zníž. prenesená",J600,0)</f>
        <v>0</v>
      </c>
      <c r="BI600" s="170">
        <f>IF(N600="nulová",J600,0)</f>
        <v>0</v>
      </c>
      <c r="BJ600" s="18" t="s">
        <v>88</v>
      </c>
      <c r="BK600" s="170">
        <f>ROUND(I600*H600,2)</f>
        <v>0</v>
      </c>
      <c r="BL600" s="18" t="s">
        <v>180</v>
      </c>
      <c r="BM600" s="169" t="s">
        <v>1124</v>
      </c>
    </row>
    <row r="601" spans="1:65" s="2" customFormat="1" ht="16.5" customHeight="1">
      <c r="A601" s="33"/>
      <c r="B601" s="156"/>
      <c r="C601" s="157" t="s">
        <v>1125</v>
      </c>
      <c r="D601" s="157" t="s">
        <v>176</v>
      </c>
      <c r="E601" s="158" t="s">
        <v>278</v>
      </c>
      <c r="F601" s="159" t="s">
        <v>279</v>
      </c>
      <c r="G601" s="160" t="s">
        <v>179</v>
      </c>
      <c r="H601" s="161">
        <v>6</v>
      </c>
      <c r="I601" s="162"/>
      <c r="J601" s="163">
        <f>ROUND(I601*H601,2)</f>
        <v>0</v>
      </c>
      <c r="K601" s="164"/>
      <c r="L601" s="34"/>
      <c r="M601" s="165" t="s">
        <v>1</v>
      </c>
      <c r="N601" s="166" t="s">
        <v>41</v>
      </c>
      <c r="O601" s="62"/>
      <c r="P601" s="167">
        <f>O601*H601</f>
        <v>0</v>
      </c>
      <c r="Q601" s="167">
        <v>0</v>
      </c>
      <c r="R601" s="167">
        <f>Q601*H601</f>
        <v>0</v>
      </c>
      <c r="S601" s="167">
        <v>0</v>
      </c>
      <c r="T601" s="168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69" t="s">
        <v>180</v>
      </c>
      <c r="AT601" s="169" t="s">
        <v>176</v>
      </c>
      <c r="AU601" s="169" t="s">
        <v>88</v>
      </c>
      <c r="AY601" s="18" t="s">
        <v>173</v>
      </c>
      <c r="BE601" s="170">
        <f>IF(N601="základná",J601,0)</f>
        <v>0</v>
      </c>
      <c r="BF601" s="170">
        <f>IF(N601="znížená",J601,0)</f>
        <v>0</v>
      </c>
      <c r="BG601" s="170">
        <f>IF(N601="zákl. prenesená",J601,0)</f>
        <v>0</v>
      </c>
      <c r="BH601" s="170">
        <f>IF(N601="zníž. prenesená",J601,0)</f>
        <v>0</v>
      </c>
      <c r="BI601" s="170">
        <f>IF(N601="nulová",J601,0)</f>
        <v>0</v>
      </c>
      <c r="BJ601" s="18" t="s">
        <v>88</v>
      </c>
      <c r="BK601" s="170">
        <f>ROUND(I601*H601,2)</f>
        <v>0</v>
      </c>
      <c r="BL601" s="18" t="s">
        <v>180</v>
      </c>
      <c r="BM601" s="169" t="s">
        <v>1126</v>
      </c>
    </row>
    <row r="602" spans="1:65" s="2" customFormat="1" ht="16.5" customHeight="1">
      <c r="A602" s="33"/>
      <c r="B602" s="156"/>
      <c r="C602" s="157" t="s">
        <v>1127</v>
      </c>
      <c r="D602" s="157" t="s">
        <v>176</v>
      </c>
      <c r="E602" s="158" t="s">
        <v>726</v>
      </c>
      <c r="F602" s="159" t="s">
        <v>727</v>
      </c>
      <c r="G602" s="160" t="s">
        <v>226</v>
      </c>
      <c r="H602" s="161">
        <v>15.288</v>
      </c>
      <c r="I602" s="162"/>
      <c r="J602" s="163">
        <f>ROUND(I602*H602,2)</f>
        <v>0</v>
      </c>
      <c r="K602" s="164"/>
      <c r="L602" s="34"/>
      <c r="M602" s="165" t="s">
        <v>1</v>
      </c>
      <c r="N602" s="166" t="s">
        <v>41</v>
      </c>
      <c r="O602" s="62"/>
      <c r="P602" s="167">
        <f>O602*H602</f>
        <v>0</v>
      </c>
      <c r="Q602" s="167">
        <v>0</v>
      </c>
      <c r="R602" s="167">
        <f>Q602*H602</f>
        <v>0</v>
      </c>
      <c r="S602" s="167">
        <v>0</v>
      </c>
      <c r="T602" s="168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9" t="s">
        <v>180</v>
      </c>
      <c r="AT602" s="169" t="s">
        <v>176</v>
      </c>
      <c r="AU602" s="169" t="s">
        <v>88</v>
      </c>
      <c r="AY602" s="18" t="s">
        <v>173</v>
      </c>
      <c r="BE602" s="170">
        <f>IF(N602="základná",J602,0)</f>
        <v>0</v>
      </c>
      <c r="BF602" s="170">
        <f>IF(N602="znížená",J602,0)</f>
        <v>0</v>
      </c>
      <c r="BG602" s="170">
        <f>IF(N602="zákl. prenesená",J602,0)</f>
        <v>0</v>
      </c>
      <c r="BH602" s="170">
        <f>IF(N602="zníž. prenesená",J602,0)</f>
        <v>0</v>
      </c>
      <c r="BI602" s="170">
        <f>IF(N602="nulová",J602,0)</f>
        <v>0</v>
      </c>
      <c r="BJ602" s="18" t="s">
        <v>88</v>
      </c>
      <c r="BK602" s="170">
        <f>ROUND(I602*H602,2)</f>
        <v>0</v>
      </c>
      <c r="BL602" s="18" t="s">
        <v>180</v>
      </c>
      <c r="BM602" s="169" t="s">
        <v>1128</v>
      </c>
    </row>
    <row r="603" spans="1:65" s="14" customFormat="1" ht="11.25">
      <c r="B603" s="179"/>
      <c r="D603" s="172" t="s">
        <v>182</v>
      </c>
      <c r="E603" s="180" t="s">
        <v>1</v>
      </c>
      <c r="F603" s="181" t="s">
        <v>1129</v>
      </c>
      <c r="H603" s="182">
        <v>15.288</v>
      </c>
      <c r="I603" s="183"/>
      <c r="L603" s="179"/>
      <c r="M603" s="184"/>
      <c r="N603" s="185"/>
      <c r="O603" s="185"/>
      <c r="P603" s="185"/>
      <c r="Q603" s="185"/>
      <c r="R603" s="185"/>
      <c r="S603" s="185"/>
      <c r="T603" s="186"/>
      <c r="AT603" s="180" t="s">
        <v>182</v>
      </c>
      <c r="AU603" s="180" t="s">
        <v>88</v>
      </c>
      <c r="AV603" s="14" t="s">
        <v>88</v>
      </c>
      <c r="AW603" s="14" t="s">
        <v>31</v>
      </c>
      <c r="AX603" s="14" t="s">
        <v>75</v>
      </c>
      <c r="AY603" s="180" t="s">
        <v>173</v>
      </c>
    </row>
    <row r="604" spans="1:65" s="15" customFormat="1" ht="11.25">
      <c r="B604" s="187"/>
      <c r="D604" s="172" t="s">
        <v>182</v>
      </c>
      <c r="E604" s="188" t="s">
        <v>1</v>
      </c>
      <c r="F604" s="189" t="s">
        <v>185</v>
      </c>
      <c r="H604" s="190">
        <v>15.288</v>
      </c>
      <c r="I604" s="191"/>
      <c r="L604" s="187"/>
      <c r="M604" s="192"/>
      <c r="N604" s="193"/>
      <c r="O604" s="193"/>
      <c r="P604" s="193"/>
      <c r="Q604" s="193"/>
      <c r="R604" s="193"/>
      <c r="S604" s="193"/>
      <c r="T604" s="194"/>
      <c r="AT604" s="188" t="s">
        <v>182</v>
      </c>
      <c r="AU604" s="188" t="s">
        <v>88</v>
      </c>
      <c r="AV604" s="15" t="s">
        <v>180</v>
      </c>
      <c r="AW604" s="15" t="s">
        <v>31</v>
      </c>
      <c r="AX604" s="15" t="s">
        <v>82</v>
      </c>
      <c r="AY604" s="188" t="s">
        <v>173</v>
      </c>
    </row>
    <row r="605" spans="1:65" s="12" customFormat="1" ht="22.9" customHeight="1">
      <c r="B605" s="143"/>
      <c r="D605" s="144" t="s">
        <v>74</v>
      </c>
      <c r="E605" s="154" t="s">
        <v>281</v>
      </c>
      <c r="F605" s="154" t="s">
        <v>282</v>
      </c>
      <c r="I605" s="146"/>
      <c r="J605" s="155">
        <f>BK605</f>
        <v>0</v>
      </c>
      <c r="L605" s="143"/>
      <c r="M605" s="148"/>
      <c r="N605" s="149"/>
      <c r="O605" s="149"/>
      <c r="P605" s="150">
        <f>P606</f>
        <v>0</v>
      </c>
      <c r="Q605" s="149"/>
      <c r="R605" s="150">
        <f>R606</f>
        <v>0</v>
      </c>
      <c r="S605" s="149"/>
      <c r="T605" s="151">
        <f>T606</f>
        <v>0</v>
      </c>
      <c r="AR605" s="144" t="s">
        <v>82</v>
      </c>
      <c r="AT605" s="152" t="s">
        <v>74</v>
      </c>
      <c r="AU605" s="152" t="s">
        <v>82</v>
      </c>
      <c r="AY605" s="144" t="s">
        <v>173</v>
      </c>
      <c r="BK605" s="153">
        <f>BK606</f>
        <v>0</v>
      </c>
    </row>
    <row r="606" spans="1:65" s="2" customFormat="1" ht="24.2" customHeight="1">
      <c r="A606" s="33"/>
      <c r="B606" s="156"/>
      <c r="C606" s="157" t="s">
        <v>1130</v>
      </c>
      <c r="D606" s="157" t="s">
        <v>176</v>
      </c>
      <c r="E606" s="158" t="s">
        <v>1131</v>
      </c>
      <c r="F606" s="159" t="s">
        <v>285</v>
      </c>
      <c r="G606" s="160" t="s">
        <v>248</v>
      </c>
      <c r="H606" s="161">
        <v>59.915999999999997</v>
      </c>
      <c r="I606" s="162"/>
      <c r="J606" s="163">
        <f>ROUND(I606*H606,2)</f>
        <v>0</v>
      </c>
      <c r="K606" s="164"/>
      <c r="L606" s="34"/>
      <c r="M606" s="165" t="s">
        <v>1</v>
      </c>
      <c r="N606" s="166" t="s">
        <v>41</v>
      </c>
      <c r="O606" s="62"/>
      <c r="P606" s="167">
        <f>O606*H606</f>
        <v>0</v>
      </c>
      <c r="Q606" s="167">
        <v>0</v>
      </c>
      <c r="R606" s="167">
        <f>Q606*H606</f>
        <v>0</v>
      </c>
      <c r="S606" s="167">
        <v>0</v>
      </c>
      <c r="T606" s="168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9" t="s">
        <v>180</v>
      </c>
      <c r="AT606" s="169" t="s">
        <v>176</v>
      </c>
      <c r="AU606" s="169" t="s">
        <v>88</v>
      </c>
      <c r="AY606" s="18" t="s">
        <v>173</v>
      </c>
      <c r="BE606" s="170">
        <f>IF(N606="základná",J606,0)</f>
        <v>0</v>
      </c>
      <c r="BF606" s="170">
        <f>IF(N606="znížená",J606,0)</f>
        <v>0</v>
      </c>
      <c r="BG606" s="170">
        <f>IF(N606="zákl. prenesená",J606,0)</f>
        <v>0</v>
      </c>
      <c r="BH606" s="170">
        <f>IF(N606="zníž. prenesená",J606,0)</f>
        <v>0</v>
      </c>
      <c r="BI606" s="170">
        <f>IF(N606="nulová",J606,0)</f>
        <v>0</v>
      </c>
      <c r="BJ606" s="18" t="s">
        <v>88</v>
      </c>
      <c r="BK606" s="170">
        <f>ROUND(I606*H606,2)</f>
        <v>0</v>
      </c>
      <c r="BL606" s="18" t="s">
        <v>180</v>
      </c>
      <c r="BM606" s="169" t="s">
        <v>1132</v>
      </c>
    </row>
    <row r="607" spans="1:65" s="12" customFormat="1" ht="25.9" customHeight="1">
      <c r="B607" s="143"/>
      <c r="D607" s="144" t="s">
        <v>74</v>
      </c>
      <c r="E607" s="145" t="s">
        <v>287</v>
      </c>
      <c r="F607" s="145" t="s">
        <v>288</v>
      </c>
      <c r="I607" s="146"/>
      <c r="J607" s="147">
        <f>BK607</f>
        <v>0</v>
      </c>
      <c r="L607" s="143"/>
      <c r="M607" s="148"/>
      <c r="N607" s="149"/>
      <c r="O607" s="149"/>
      <c r="P607" s="150">
        <f>P608+P647+P700+P715+P748+P778+P936+P944+P1003+P1059+P1107+P1132+P1245+P1265+P1295+P1304</f>
        <v>0</v>
      </c>
      <c r="Q607" s="149"/>
      <c r="R607" s="150">
        <f>R608+R647+R700+R715+R748+R778+R936+R944+R1003+R1059+R1107+R1132+R1245+R1265+R1295+R1304</f>
        <v>39.807539470000009</v>
      </c>
      <c r="S607" s="149"/>
      <c r="T607" s="151">
        <f>T608+T647+T700+T715+T748+T778+T936+T944+T1003+T1059+T1107+T1132+T1245+T1265+T1295+T1304</f>
        <v>4.7101117400000003</v>
      </c>
      <c r="AR607" s="144" t="s">
        <v>88</v>
      </c>
      <c r="AT607" s="152" t="s">
        <v>74</v>
      </c>
      <c r="AU607" s="152" t="s">
        <v>75</v>
      </c>
      <c r="AY607" s="144" t="s">
        <v>173</v>
      </c>
      <c r="BK607" s="153">
        <f>BK608+BK647+BK700+BK715+BK748+BK778+BK936+BK944+BK1003+BK1059+BK1107+BK1132+BK1245+BK1265+BK1295+BK1304</f>
        <v>0</v>
      </c>
    </row>
    <row r="608" spans="1:65" s="12" customFormat="1" ht="22.9" customHeight="1">
      <c r="B608" s="143"/>
      <c r="D608" s="144" t="s">
        <v>74</v>
      </c>
      <c r="E608" s="154" t="s">
        <v>1133</v>
      </c>
      <c r="F608" s="154" t="s">
        <v>1134</v>
      </c>
      <c r="I608" s="146"/>
      <c r="J608" s="155">
        <f>BK608</f>
        <v>0</v>
      </c>
      <c r="L608" s="143"/>
      <c r="M608" s="148"/>
      <c r="N608" s="149"/>
      <c r="O608" s="149"/>
      <c r="P608" s="150">
        <f>SUM(P609:P646)</f>
        <v>0</v>
      </c>
      <c r="Q608" s="149"/>
      <c r="R608" s="150">
        <f>SUM(R609:R646)</f>
        <v>0.16015579999999999</v>
      </c>
      <c r="S608" s="149"/>
      <c r="T608" s="151">
        <f>SUM(T609:T646)</f>
        <v>0</v>
      </c>
      <c r="AR608" s="144" t="s">
        <v>88</v>
      </c>
      <c r="AT608" s="152" t="s">
        <v>74</v>
      </c>
      <c r="AU608" s="152" t="s">
        <v>82</v>
      </c>
      <c r="AY608" s="144" t="s">
        <v>173</v>
      </c>
      <c r="BK608" s="153">
        <f>SUM(BK609:BK646)</f>
        <v>0</v>
      </c>
    </row>
    <row r="609" spans="1:65" s="2" customFormat="1" ht="33" customHeight="1">
      <c r="A609" s="33"/>
      <c r="B609" s="156"/>
      <c r="C609" s="157" t="s">
        <v>1135</v>
      </c>
      <c r="D609" s="157" t="s">
        <v>176</v>
      </c>
      <c r="E609" s="158" t="s">
        <v>1136</v>
      </c>
      <c r="F609" s="159" t="s">
        <v>1137</v>
      </c>
      <c r="G609" s="160" t="s">
        <v>196</v>
      </c>
      <c r="H609" s="161">
        <v>16.367999999999999</v>
      </c>
      <c r="I609" s="162"/>
      <c r="J609" s="163">
        <f>ROUND(I609*H609,2)</f>
        <v>0</v>
      </c>
      <c r="K609" s="164"/>
      <c r="L609" s="34"/>
      <c r="M609" s="165" t="s">
        <v>1</v>
      </c>
      <c r="N609" s="166" t="s">
        <v>41</v>
      </c>
      <c r="O609" s="62"/>
      <c r="P609" s="167">
        <f>O609*H609</f>
        <v>0</v>
      </c>
      <c r="Q609" s="167">
        <v>3.5000000000000001E-3</v>
      </c>
      <c r="R609" s="167">
        <f>Q609*H609</f>
        <v>5.7287999999999999E-2</v>
      </c>
      <c r="S609" s="167">
        <v>0</v>
      </c>
      <c r="T609" s="168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9" t="s">
        <v>259</v>
      </c>
      <c r="AT609" s="169" t="s">
        <v>176</v>
      </c>
      <c r="AU609" s="169" t="s">
        <v>88</v>
      </c>
      <c r="AY609" s="18" t="s">
        <v>173</v>
      </c>
      <c r="BE609" s="170">
        <f>IF(N609="základná",J609,0)</f>
        <v>0</v>
      </c>
      <c r="BF609" s="170">
        <f>IF(N609="znížená",J609,0)</f>
        <v>0</v>
      </c>
      <c r="BG609" s="170">
        <f>IF(N609="zákl. prenesená",J609,0)</f>
        <v>0</v>
      </c>
      <c r="BH609" s="170">
        <f>IF(N609="zníž. prenesená",J609,0)</f>
        <v>0</v>
      </c>
      <c r="BI609" s="170">
        <f>IF(N609="nulová",J609,0)</f>
        <v>0</v>
      </c>
      <c r="BJ609" s="18" t="s">
        <v>88</v>
      </c>
      <c r="BK609" s="170">
        <f>ROUND(I609*H609,2)</f>
        <v>0</v>
      </c>
      <c r="BL609" s="18" t="s">
        <v>259</v>
      </c>
      <c r="BM609" s="169" t="s">
        <v>1138</v>
      </c>
    </row>
    <row r="610" spans="1:65" s="13" customFormat="1" ht="22.5">
      <c r="B610" s="171"/>
      <c r="D610" s="172" t="s">
        <v>182</v>
      </c>
      <c r="E610" s="173" t="s">
        <v>1</v>
      </c>
      <c r="F610" s="174" t="s">
        <v>1139</v>
      </c>
      <c r="H610" s="173" t="s">
        <v>1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3" t="s">
        <v>182</v>
      </c>
      <c r="AU610" s="173" t="s">
        <v>88</v>
      </c>
      <c r="AV610" s="13" t="s">
        <v>82</v>
      </c>
      <c r="AW610" s="13" t="s">
        <v>31</v>
      </c>
      <c r="AX610" s="13" t="s">
        <v>75</v>
      </c>
      <c r="AY610" s="173" t="s">
        <v>173</v>
      </c>
    </row>
    <row r="611" spans="1:65" s="14" customFormat="1" ht="11.25">
      <c r="B611" s="179"/>
      <c r="D611" s="172" t="s">
        <v>182</v>
      </c>
      <c r="E611" s="180" t="s">
        <v>1</v>
      </c>
      <c r="F611" s="181" t="s">
        <v>1140</v>
      </c>
      <c r="H611" s="182">
        <v>9.8699999999999992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182</v>
      </c>
      <c r="AU611" s="180" t="s">
        <v>88</v>
      </c>
      <c r="AV611" s="14" t="s">
        <v>88</v>
      </c>
      <c r="AW611" s="14" t="s">
        <v>31</v>
      </c>
      <c r="AX611" s="14" t="s">
        <v>75</v>
      </c>
      <c r="AY611" s="180" t="s">
        <v>173</v>
      </c>
    </row>
    <row r="612" spans="1:65" s="14" customFormat="1" ht="11.25">
      <c r="B612" s="179"/>
      <c r="D612" s="172" t="s">
        <v>182</v>
      </c>
      <c r="E612" s="180" t="s">
        <v>1</v>
      </c>
      <c r="F612" s="181" t="s">
        <v>1141</v>
      </c>
      <c r="H612" s="182">
        <v>5.4059999999999997</v>
      </c>
      <c r="I612" s="183"/>
      <c r="L612" s="179"/>
      <c r="M612" s="184"/>
      <c r="N612" s="185"/>
      <c r="O612" s="185"/>
      <c r="P612" s="185"/>
      <c r="Q612" s="185"/>
      <c r="R612" s="185"/>
      <c r="S612" s="185"/>
      <c r="T612" s="186"/>
      <c r="AT612" s="180" t="s">
        <v>182</v>
      </c>
      <c r="AU612" s="180" t="s">
        <v>88</v>
      </c>
      <c r="AV612" s="14" t="s">
        <v>88</v>
      </c>
      <c r="AW612" s="14" t="s">
        <v>31</v>
      </c>
      <c r="AX612" s="14" t="s">
        <v>75</v>
      </c>
      <c r="AY612" s="180" t="s">
        <v>173</v>
      </c>
    </row>
    <row r="613" spans="1:65" s="14" customFormat="1" ht="11.25">
      <c r="B613" s="179"/>
      <c r="D613" s="172" t="s">
        <v>182</v>
      </c>
      <c r="E613" s="180" t="s">
        <v>1</v>
      </c>
      <c r="F613" s="181" t="s">
        <v>1142</v>
      </c>
      <c r="H613" s="182">
        <v>1.0920000000000001</v>
      </c>
      <c r="I613" s="183"/>
      <c r="L613" s="179"/>
      <c r="M613" s="184"/>
      <c r="N613" s="185"/>
      <c r="O613" s="185"/>
      <c r="P613" s="185"/>
      <c r="Q613" s="185"/>
      <c r="R613" s="185"/>
      <c r="S613" s="185"/>
      <c r="T613" s="186"/>
      <c r="AT613" s="180" t="s">
        <v>182</v>
      </c>
      <c r="AU613" s="180" t="s">
        <v>88</v>
      </c>
      <c r="AV613" s="14" t="s">
        <v>88</v>
      </c>
      <c r="AW613" s="14" t="s">
        <v>31</v>
      </c>
      <c r="AX613" s="14" t="s">
        <v>75</v>
      </c>
      <c r="AY613" s="180" t="s">
        <v>173</v>
      </c>
    </row>
    <row r="614" spans="1:65" s="15" customFormat="1" ht="11.25">
      <c r="B614" s="187"/>
      <c r="D614" s="172" t="s">
        <v>182</v>
      </c>
      <c r="E614" s="188" t="s">
        <v>1</v>
      </c>
      <c r="F614" s="189" t="s">
        <v>185</v>
      </c>
      <c r="H614" s="190">
        <v>16.367999999999999</v>
      </c>
      <c r="I614" s="191"/>
      <c r="L614" s="187"/>
      <c r="M614" s="192"/>
      <c r="N614" s="193"/>
      <c r="O614" s="193"/>
      <c r="P614" s="193"/>
      <c r="Q614" s="193"/>
      <c r="R614" s="193"/>
      <c r="S614" s="193"/>
      <c r="T614" s="194"/>
      <c r="AT614" s="188" t="s">
        <v>182</v>
      </c>
      <c r="AU614" s="188" t="s">
        <v>88</v>
      </c>
      <c r="AV614" s="15" t="s">
        <v>180</v>
      </c>
      <c r="AW614" s="15" t="s">
        <v>31</v>
      </c>
      <c r="AX614" s="15" t="s">
        <v>82</v>
      </c>
      <c r="AY614" s="188" t="s">
        <v>173</v>
      </c>
    </row>
    <row r="615" spans="1:65" s="2" customFormat="1" ht="33" customHeight="1">
      <c r="A615" s="33"/>
      <c r="B615" s="156"/>
      <c r="C615" s="157" t="s">
        <v>1143</v>
      </c>
      <c r="D615" s="157" t="s">
        <v>176</v>
      </c>
      <c r="E615" s="158" t="s">
        <v>1144</v>
      </c>
      <c r="F615" s="159" t="s">
        <v>1145</v>
      </c>
      <c r="G615" s="160" t="s">
        <v>232</v>
      </c>
      <c r="H615" s="161">
        <v>37.53</v>
      </c>
      <c r="I615" s="162"/>
      <c r="J615" s="163">
        <f>ROUND(I615*H615,2)</f>
        <v>0</v>
      </c>
      <c r="K615" s="164"/>
      <c r="L615" s="34"/>
      <c r="M615" s="165" t="s">
        <v>1</v>
      </c>
      <c r="N615" s="166" t="s">
        <v>41</v>
      </c>
      <c r="O615" s="62"/>
      <c r="P615" s="167">
        <f>O615*H615</f>
        <v>0</v>
      </c>
      <c r="Q615" s="167">
        <v>0</v>
      </c>
      <c r="R615" s="167">
        <f>Q615*H615</f>
        <v>0</v>
      </c>
      <c r="S615" s="167">
        <v>0</v>
      </c>
      <c r="T615" s="168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69" t="s">
        <v>259</v>
      </c>
      <c r="AT615" s="169" t="s">
        <v>176</v>
      </c>
      <c r="AU615" s="169" t="s">
        <v>88</v>
      </c>
      <c r="AY615" s="18" t="s">
        <v>173</v>
      </c>
      <c r="BE615" s="170">
        <f>IF(N615="základná",J615,0)</f>
        <v>0</v>
      </c>
      <c r="BF615" s="170">
        <f>IF(N615="znížená",J615,0)</f>
        <v>0</v>
      </c>
      <c r="BG615" s="170">
        <f>IF(N615="zákl. prenesená",J615,0)</f>
        <v>0</v>
      </c>
      <c r="BH615" s="170">
        <f>IF(N615="zníž. prenesená",J615,0)</f>
        <v>0</v>
      </c>
      <c r="BI615" s="170">
        <f>IF(N615="nulová",J615,0)</f>
        <v>0</v>
      </c>
      <c r="BJ615" s="18" t="s">
        <v>88</v>
      </c>
      <c r="BK615" s="170">
        <f>ROUND(I615*H615,2)</f>
        <v>0</v>
      </c>
      <c r="BL615" s="18" t="s">
        <v>259</v>
      </c>
      <c r="BM615" s="169" t="s">
        <v>1146</v>
      </c>
    </row>
    <row r="616" spans="1:65" s="13" customFormat="1" ht="22.5">
      <c r="B616" s="171"/>
      <c r="D616" s="172" t="s">
        <v>182</v>
      </c>
      <c r="E616" s="173" t="s">
        <v>1</v>
      </c>
      <c r="F616" s="174" t="s">
        <v>1147</v>
      </c>
      <c r="H616" s="173" t="s">
        <v>1</v>
      </c>
      <c r="I616" s="175"/>
      <c r="L616" s="171"/>
      <c r="M616" s="176"/>
      <c r="N616" s="177"/>
      <c r="O616" s="177"/>
      <c r="P616" s="177"/>
      <c r="Q616" s="177"/>
      <c r="R616" s="177"/>
      <c r="S616" s="177"/>
      <c r="T616" s="178"/>
      <c r="AT616" s="173" t="s">
        <v>182</v>
      </c>
      <c r="AU616" s="173" t="s">
        <v>88</v>
      </c>
      <c r="AV616" s="13" t="s">
        <v>82</v>
      </c>
      <c r="AW616" s="13" t="s">
        <v>31</v>
      </c>
      <c r="AX616" s="13" t="s">
        <v>75</v>
      </c>
      <c r="AY616" s="173" t="s">
        <v>173</v>
      </c>
    </row>
    <row r="617" spans="1:65" s="13" customFormat="1" ht="11.25">
      <c r="B617" s="171"/>
      <c r="D617" s="172" t="s">
        <v>182</v>
      </c>
      <c r="E617" s="173" t="s">
        <v>1</v>
      </c>
      <c r="F617" s="174" t="s">
        <v>814</v>
      </c>
      <c r="H617" s="173" t="s">
        <v>1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3" t="s">
        <v>182</v>
      </c>
      <c r="AU617" s="173" t="s">
        <v>88</v>
      </c>
      <c r="AV617" s="13" t="s">
        <v>82</v>
      </c>
      <c r="AW617" s="13" t="s">
        <v>31</v>
      </c>
      <c r="AX617" s="13" t="s">
        <v>75</v>
      </c>
      <c r="AY617" s="173" t="s">
        <v>173</v>
      </c>
    </row>
    <row r="618" spans="1:65" s="14" customFormat="1" ht="11.25">
      <c r="B618" s="179"/>
      <c r="D618" s="172" t="s">
        <v>182</v>
      </c>
      <c r="E618" s="180" t="s">
        <v>1</v>
      </c>
      <c r="F618" s="181" t="s">
        <v>1148</v>
      </c>
      <c r="H618" s="182">
        <v>7.6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182</v>
      </c>
      <c r="AU618" s="180" t="s">
        <v>88</v>
      </c>
      <c r="AV618" s="14" t="s">
        <v>88</v>
      </c>
      <c r="AW618" s="14" t="s">
        <v>31</v>
      </c>
      <c r="AX618" s="14" t="s">
        <v>75</v>
      </c>
      <c r="AY618" s="180" t="s">
        <v>173</v>
      </c>
    </row>
    <row r="619" spans="1:65" s="14" customFormat="1" ht="11.25">
      <c r="B619" s="179"/>
      <c r="D619" s="172" t="s">
        <v>182</v>
      </c>
      <c r="E619" s="180" t="s">
        <v>1</v>
      </c>
      <c r="F619" s="181" t="s">
        <v>1149</v>
      </c>
      <c r="H619" s="182">
        <v>6.95</v>
      </c>
      <c r="I619" s="183"/>
      <c r="L619" s="179"/>
      <c r="M619" s="184"/>
      <c r="N619" s="185"/>
      <c r="O619" s="185"/>
      <c r="P619" s="185"/>
      <c r="Q619" s="185"/>
      <c r="R619" s="185"/>
      <c r="S619" s="185"/>
      <c r="T619" s="186"/>
      <c r="AT619" s="180" t="s">
        <v>182</v>
      </c>
      <c r="AU619" s="180" t="s">
        <v>88</v>
      </c>
      <c r="AV619" s="14" t="s">
        <v>88</v>
      </c>
      <c r="AW619" s="14" t="s">
        <v>31</v>
      </c>
      <c r="AX619" s="14" t="s">
        <v>75</v>
      </c>
      <c r="AY619" s="180" t="s">
        <v>173</v>
      </c>
    </row>
    <row r="620" spans="1:65" s="14" customFormat="1" ht="22.5">
      <c r="B620" s="179"/>
      <c r="D620" s="172" t="s">
        <v>182</v>
      </c>
      <c r="E620" s="180" t="s">
        <v>1</v>
      </c>
      <c r="F620" s="181" t="s">
        <v>1150</v>
      </c>
      <c r="H620" s="182">
        <v>22.98</v>
      </c>
      <c r="I620" s="183"/>
      <c r="L620" s="179"/>
      <c r="M620" s="184"/>
      <c r="N620" s="185"/>
      <c r="O620" s="185"/>
      <c r="P620" s="185"/>
      <c r="Q620" s="185"/>
      <c r="R620" s="185"/>
      <c r="S620" s="185"/>
      <c r="T620" s="186"/>
      <c r="AT620" s="180" t="s">
        <v>182</v>
      </c>
      <c r="AU620" s="180" t="s">
        <v>88</v>
      </c>
      <c r="AV620" s="14" t="s">
        <v>88</v>
      </c>
      <c r="AW620" s="14" t="s">
        <v>31</v>
      </c>
      <c r="AX620" s="14" t="s">
        <v>75</v>
      </c>
      <c r="AY620" s="180" t="s">
        <v>173</v>
      </c>
    </row>
    <row r="621" spans="1:65" s="15" customFormat="1" ht="11.25">
      <c r="B621" s="187"/>
      <c r="D621" s="172" t="s">
        <v>182</v>
      </c>
      <c r="E621" s="188" t="s">
        <v>1</v>
      </c>
      <c r="F621" s="189" t="s">
        <v>185</v>
      </c>
      <c r="H621" s="190">
        <v>37.53</v>
      </c>
      <c r="I621" s="191"/>
      <c r="L621" s="187"/>
      <c r="M621" s="192"/>
      <c r="N621" s="193"/>
      <c r="O621" s="193"/>
      <c r="P621" s="193"/>
      <c r="Q621" s="193"/>
      <c r="R621" s="193"/>
      <c r="S621" s="193"/>
      <c r="T621" s="194"/>
      <c r="AT621" s="188" t="s">
        <v>182</v>
      </c>
      <c r="AU621" s="188" t="s">
        <v>88</v>
      </c>
      <c r="AV621" s="15" t="s">
        <v>180</v>
      </c>
      <c r="AW621" s="15" t="s">
        <v>31</v>
      </c>
      <c r="AX621" s="15" t="s">
        <v>82</v>
      </c>
      <c r="AY621" s="188" t="s">
        <v>173</v>
      </c>
    </row>
    <row r="622" spans="1:65" s="2" customFormat="1" ht="16.5" customHeight="1">
      <c r="A622" s="33"/>
      <c r="B622" s="156"/>
      <c r="C622" s="195" t="s">
        <v>1151</v>
      </c>
      <c r="D622" s="195" t="s">
        <v>186</v>
      </c>
      <c r="E622" s="196" t="s">
        <v>1152</v>
      </c>
      <c r="F622" s="197" t="s">
        <v>1153</v>
      </c>
      <c r="G622" s="198" t="s">
        <v>232</v>
      </c>
      <c r="H622" s="199">
        <v>41.283000000000001</v>
      </c>
      <c r="I622" s="200"/>
      <c r="J622" s="201">
        <f>ROUND(I622*H622,2)</f>
        <v>0</v>
      </c>
      <c r="K622" s="202"/>
      <c r="L622" s="203"/>
      <c r="M622" s="204" t="s">
        <v>1</v>
      </c>
      <c r="N622" s="205" t="s">
        <v>41</v>
      </c>
      <c r="O622" s="62"/>
      <c r="P622" s="167">
        <f>O622*H622</f>
        <v>0</v>
      </c>
      <c r="Q622" s="167">
        <v>1E-4</v>
      </c>
      <c r="R622" s="167">
        <f>Q622*H622</f>
        <v>4.1283000000000005E-3</v>
      </c>
      <c r="S622" s="167">
        <v>0</v>
      </c>
      <c r="T622" s="168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69" t="s">
        <v>314</v>
      </c>
      <c r="AT622" s="169" t="s">
        <v>186</v>
      </c>
      <c r="AU622" s="169" t="s">
        <v>88</v>
      </c>
      <c r="AY622" s="18" t="s">
        <v>173</v>
      </c>
      <c r="BE622" s="170">
        <f>IF(N622="základná",J622,0)</f>
        <v>0</v>
      </c>
      <c r="BF622" s="170">
        <f>IF(N622="znížená",J622,0)</f>
        <v>0</v>
      </c>
      <c r="BG622" s="170">
        <f>IF(N622="zákl. prenesená",J622,0)</f>
        <v>0</v>
      </c>
      <c r="BH622" s="170">
        <f>IF(N622="zníž. prenesená",J622,0)</f>
        <v>0</v>
      </c>
      <c r="BI622" s="170">
        <f>IF(N622="nulová",J622,0)</f>
        <v>0</v>
      </c>
      <c r="BJ622" s="18" t="s">
        <v>88</v>
      </c>
      <c r="BK622" s="170">
        <f>ROUND(I622*H622,2)</f>
        <v>0</v>
      </c>
      <c r="BL622" s="18" t="s">
        <v>259</v>
      </c>
      <c r="BM622" s="169" t="s">
        <v>1154</v>
      </c>
    </row>
    <row r="623" spans="1:65" s="14" customFormat="1" ht="11.25">
      <c r="B623" s="179"/>
      <c r="D623" s="172" t="s">
        <v>182</v>
      </c>
      <c r="E623" s="180" t="s">
        <v>1</v>
      </c>
      <c r="F623" s="181" t="s">
        <v>1155</v>
      </c>
      <c r="H623" s="182">
        <v>41.283000000000001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182</v>
      </c>
      <c r="AU623" s="180" t="s">
        <v>88</v>
      </c>
      <c r="AV623" s="14" t="s">
        <v>88</v>
      </c>
      <c r="AW623" s="14" t="s">
        <v>31</v>
      </c>
      <c r="AX623" s="14" t="s">
        <v>75</v>
      </c>
      <c r="AY623" s="180" t="s">
        <v>173</v>
      </c>
    </row>
    <row r="624" spans="1:65" s="15" customFormat="1" ht="11.25">
      <c r="B624" s="187"/>
      <c r="D624" s="172" t="s">
        <v>182</v>
      </c>
      <c r="E624" s="188" t="s">
        <v>1</v>
      </c>
      <c r="F624" s="189" t="s">
        <v>185</v>
      </c>
      <c r="H624" s="190">
        <v>41.283000000000001</v>
      </c>
      <c r="I624" s="191"/>
      <c r="L624" s="187"/>
      <c r="M624" s="192"/>
      <c r="N624" s="193"/>
      <c r="O624" s="193"/>
      <c r="P624" s="193"/>
      <c r="Q624" s="193"/>
      <c r="R624" s="193"/>
      <c r="S624" s="193"/>
      <c r="T624" s="194"/>
      <c r="AT624" s="188" t="s">
        <v>182</v>
      </c>
      <c r="AU624" s="188" t="s">
        <v>88</v>
      </c>
      <c r="AV624" s="15" t="s">
        <v>180</v>
      </c>
      <c r="AW624" s="15" t="s">
        <v>31</v>
      </c>
      <c r="AX624" s="15" t="s">
        <v>82</v>
      </c>
      <c r="AY624" s="188" t="s">
        <v>173</v>
      </c>
    </row>
    <row r="625" spans="1:65" s="2" customFormat="1" ht="37.9" customHeight="1">
      <c r="A625" s="33"/>
      <c r="B625" s="156"/>
      <c r="C625" s="157" t="s">
        <v>1156</v>
      </c>
      <c r="D625" s="157" t="s">
        <v>176</v>
      </c>
      <c r="E625" s="158" t="s">
        <v>1157</v>
      </c>
      <c r="F625" s="159" t="s">
        <v>1158</v>
      </c>
      <c r="G625" s="160" t="s">
        <v>196</v>
      </c>
      <c r="H625" s="161">
        <v>12.72</v>
      </c>
      <c r="I625" s="162"/>
      <c r="J625" s="163">
        <f>ROUND(I625*H625,2)</f>
        <v>0</v>
      </c>
      <c r="K625" s="164"/>
      <c r="L625" s="34"/>
      <c r="M625" s="165" t="s">
        <v>1</v>
      </c>
      <c r="N625" s="166" t="s">
        <v>41</v>
      </c>
      <c r="O625" s="62"/>
      <c r="P625" s="167">
        <f>O625*H625</f>
        <v>0</v>
      </c>
      <c r="Q625" s="167">
        <v>1.42E-3</v>
      </c>
      <c r="R625" s="167">
        <f>Q625*H625</f>
        <v>1.8062400000000003E-2</v>
      </c>
      <c r="S625" s="167">
        <v>0</v>
      </c>
      <c r="T625" s="168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9" t="s">
        <v>259</v>
      </c>
      <c r="AT625" s="169" t="s">
        <v>176</v>
      </c>
      <c r="AU625" s="169" t="s">
        <v>88</v>
      </c>
      <c r="AY625" s="18" t="s">
        <v>173</v>
      </c>
      <c r="BE625" s="170">
        <f>IF(N625="základná",J625,0)</f>
        <v>0</v>
      </c>
      <c r="BF625" s="170">
        <f>IF(N625="znížená",J625,0)</f>
        <v>0</v>
      </c>
      <c r="BG625" s="170">
        <f>IF(N625="zákl. prenesená",J625,0)</f>
        <v>0</v>
      </c>
      <c r="BH625" s="170">
        <f>IF(N625="zníž. prenesená",J625,0)</f>
        <v>0</v>
      </c>
      <c r="BI625" s="170">
        <f>IF(N625="nulová",J625,0)</f>
        <v>0</v>
      </c>
      <c r="BJ625" s="18" t="s">
        <v>88</v>
      </c>
      <c r="BK625" s="170">
        <f>ROUND(I625*H625,2)</f>
        <v>0</v>
      </c>
      <c r="BL625" s="18" t="s">
        <v>259</v>
      </c>
      <c r="BM625" s="169" t="s">
        <v>1159</v>
      </c>
    </row>
    <row r="626" spans="1:65" s="13" customFormat="1" ht="22.5">
      <c r="B626" s="171"/>
      <c r="D626" s="172" t="s">
        <v>182</v>
      </c>
      <c r="E626" s="173" t="s">
        <v>1</v>
      </c>
      <c r="F626" s="174" t="s">
        <v>1160</v>
      </c>
      <c r="H626" s="173" t="s">
        <v>1</v>
      </c>
      <c r="I626" s="175"/>
      <c r="L626" s="171"/>
      <c r="M626" s="176"/>
      <c r="N626" s="177"/>
      <c r="O626" s="177"/>
      <c r="P626" s="177"/>
      <c r="Q626" s="177"/>
      <c r="R626" s="177"/>
      <c r="S626" s="177"/>
      <c r="T626" s="178"/>
      <c r="AT626" s="173" t="s">
        <v>182</v>
      </c>
      <c r="AU626" s="173" t="s">
        <v>88</v>
      </c>
      <c r="AV626" s="13" t="s">
        <v>82</v>
      </c>
      <c r="AW626" s="13" t="s">
        <v>31</v>
      </c>
      <c r="AX626" s="13" t="s">
        <v>75</v>
      </c>
      <c r="AY626" s="173" t="s">
        <v>173</v>
      </c>
    </row>
    <row r="627" spans="1:65" s="13" customFormat="1" ht="11.25">
      <c r="B627" s="171"/>
      <c r="D627" s="172" t="s">
        <v>182</v>
      </c>
      <c r="E627" s="173" t="s">
        <v>1</v>
      </c>
      <c r="F627" s="174" t="s">
        <v>814</v>
      </c>
      <c r="H627" s="173" t="s">
        <v>1</v>
      </c>
      <c r="I627" s="175"/>
      <c r="L627" s="171"/>
      <c r="M627" s="176"/>
      <c r="N627" s="177"/>
      <c r="O627" s="177"/>
      <c r="P627" s="177"/>
      <c r="Q627" s="177"/>
      <c r="R627" s="177"/>
      <c r="S627" s="177"/>
      <c r="T627" s="178"/>
      <c r="AT627" s="173" t="s">
        <v>182</v>
      </c>
      <c r="AU627" s="173" t="s">
        <v>88</v>
      </c>
      <c r="AV627" s="13" t="s">
        <v>82</v>
      </c>
      <c r="AW627" s="13" t="s">
        <v>31</v>
      </c>
      <c r="AX627" s="13" t="s">
        <v>75</v>
      </c>
      <c r="AY627" s="173" t="s">
        <v>173</v>
      </c>
    </row>
    <row r="628" spans="1:65" s="14" customFormat="1" ht="11.25">
      <c r="B628" s="179"/>
      <c r="D628" s="172" t="s">
        <v>182</v>
      </c>
      <c r="E628" s="180" t="s">
        <v>1</v>
      </c>
      <c r="F628" s="181" t="s">
        <v>1161</v>
      </c>
      <c r="H628" s="182">
        <v>12.72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0" t="s">
        <v>182</v>
      </c>
      <c r="AU628" s="180" t="s">
        <v>88</v>
      </c>
      <c r="AV628" s="14" t="s">
        <v>88</v>
      </c>
      <c r="AW628" s="14" t="s">
        <v>31</v>
      </c>
      <c r="AX628" s="14" t="s">
        <v>75</v>
      </c>
      <c r="AY628" s="180" t="s">
        <v>173</v>
      </c>
    </row>
    <row r="629" spans="1:65" s="15" customFormat="1" ht="11.25">
      <c r="B629" s="187"/>
      <c r="D629" s="172" t="s">
        <v>182</v>
      </c>
      <c r="E629" s="188" t="s">
        <v>1</v>
      </c>
      <c r="F629" s="189" t="s">
        <v>185</v>
      </c>
      <c r="H629" s="190">
        <v>12.72</v>
      </c>
      <c r="I629" s="191"/>
      <c r="L629" s="187"/>
      <c r="M629" s="192"/>
      <c r="N629" s="193"/>
      <c r="O629" s="193"/>
      <c r="P629" s="193"/>
      <c r="Q629" s="193"/>
      <c r="R629" s="193"/>
      <c r="S629" s="193"/>
      <c r="T629" s="194"/>
      <c r="AT629" s="188" t="s">
        <v>182</v>
      </c>
      <c r="AU629" s="188" t="s">
        <v>88</v>
      </c>
      <c r="AV629" s="15" t="s">
        <v>180</v>
      </c>
      <c r="AW629" s="15" t="s">
        <v>31</v>
      </c>
      <c r="AX629" s="15" t="s">
        <v>82</v>
      </c>
      <c r="AY629" s="188" t="s">
        <v>173</v>
      </c>
    </row>
    <row r="630" spans="1:65" s="2" customFormat="1" ht="37.9" customHeight="1">
      <c r="A630" s="33"/>
      <c r="B630" s="156"/>
      <c r="C630" s="157" t="s">
        <v>1162</v>
      </c>
      <c r="D630" s="157" t="s">
        <v>176</v>
      </c>
      <c r="E630" s="158" t="s">
        <v>1163</v>
      </c>
      <c r="F630" s="159" t="s">
        <v>1164</v>
      </c>
      <c r="G630" s="160" t="s">
        <v>196</v>
      </c>
      <c r="H630" s="161">
        <v>6.0460000000000003</v>
      </c>
      <c r="I630" s="162"/>
      <c r="J630" s="163">
        <f>ROUND(I630*H630,2)</f>
        <v>0</v>
      </c>
      <c r="K630" s="164"/>
      <c r="L630" s="34"/>
      <c r="M630" s="165" t="s">
        <v>1</v>
      </c>
      <c r="N630" s="166" t="s">
        <v>41</v>
      </c>
      <c r="O630" s="62"/>
      <c r="P630" s="167">
        <f>O630*H630</f>
        <v>0</v>
      </c>
      <c r="Q630" s="167">
        <v>1.5499999999999999E-3</v>
      </c>
      <c r="R630" s="167">
        <f>Q630*H630</f>
        <v>9.3713000000000008E-3</v>
      </c>
      <c r="S630" s="167">
        <v>0</v>
      </c>
      <c r="T630" s="168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9" t="s">
        <v>259</v>
      </c>
      <c r="AT630" s="169" t="s">
        <v>176</v>
      </c>
      <c r="AU630" s="169" t="s">
        <v>88</v>
      </c>
      <c r="AY630" s="18" t="s">
        <v>173</v>
      </c>
      <c r="BE630" s="170">
        <f>IF(N630="základná",J630,0)</f>
        <v>0</v>
      </c>
      <c r="BF630" s="170">
        <f>IF(N630="znížená",J630,0)</f>
        <v>0</v>
      </c>
      <c r="BG630" s="170">
        <f>IF(N630="zákl. prenesená",J630,0)</f>
        <v>0</v>
      </c>
      <c r="BH630" s="170">
        <f>IF(N630="zníž. prenesená",J630,0)</f>
        <v>0</v>
      </c>
      <c r="BI630" s="170">
        <f>IF(N630="nulová",J630,0)</f>
        <v>0</v>
      </c>
      <c r="BJ630" s="18" t="s">
        <v>88</v>
      </c>
      <c r="BK630" s="170">
        <f>ROUND(I630*H630,2)</f>
        <v>0</v>
      </c>
      <c r="BL630" s="18" t="s">
        <v>259</v>
      </c>
      <c r="BM630" s="169" t="s">
        <v>1165</v>
      </c>
    </row>
    <row r="631" spans="1:65" s="13" customFormat="1" ht="11.25">
      <c r="B631" s="171"/>
      <c r="D631" s="172" t="s">
        <v>182</v>
      </c>
      <c r="E631" s="173" t="s">
        <v>1</v>
      </c>
      <c r="F631" s="174" t="s">
        <v>1166</v>
      </c>
      <c r="H631" s="173" t="s">
        <v>1</v>
      </c>
      <c r="I631" s="175"/>
      <c r="L631" s="171"/>
      <c r="M631" s="176"/>
      <c r="N631" s="177"/>
      <c r="O631" s="177"/>
      <c r="P631" s="177"/>
      <c r="Q631" s="177"/>
      <c r="R631" s="177"/>
      <c r="S631" s="177"/>
      <c r="T631" s="178"/>
      <c r="AT631" s="173" t="s">
        <v>182</v>
      </c>
      <c r="AU631" s="173" t="s">
        <v>88</v>
      </c>
      <c r="AV631" s="13" t="s">
        <v>82</v>
      </c>
      <c r="AW631" s="13" t="s">
        <v>31</v>
      </c>
      <c r="AX631" s="13" t="s">
        <v>75</v>
      </c>
      <c r="AY631" s="173" t="s">
        <v>173</v>
      </c>
    </row>
    <row r="632" spans="1:65" s="13" customFormat="1" ht="11.25">
      <c r="B632" s="171"/>
      <c r="D632" s="172" t="s">
        <v>182</v>
      </c>
      <c r="E632" s="173" t="s">
        <v>1</v>
      </c>
      <c r="F632" s="174" t="s">
        <v>814</v>
      </c>
      <c r="H632" s="173" t="s">
        <v>1</v>
      </c>
      <c r="I632" s="175"/>
      <c r="L632" s="171"/>
      <c r="M632" s="176"/>
      <c r="N632" s="177"/>
      <c r="O632" s="177"/>
      <c r="P632" s="177"/>
      <c r="Q632" s="177"/>
      <c r="R632" s="177"/>
      <c r="S632" s="177"/>
      <c r="T632" s="178"/>
      <c r="AT632" s="173" t="s">
        <v>182</v>
      </c>
      <c r="AU632" s="173" t="s">
        <v>88</v>
      </c>
      <c r="AV632" s="13" t="s">
        <v>82</v>
      </c>
      <c r="AW632" s="13" t="s">
        <v>31</v>
      </c>
      <c r="AX632" s="13" t="s">
        <v>75</v>
      </c>
      <c r="AY632" s="173" t="s">
        <v>173</v>
      </c>
    </row>
    <row r="633" spans="1:65" s="14" customFormat="1" ht="11.25">
      <c r="B633" s="179"/>
      <c r="D633" s="172" t="s">
        <v>182</v>
      </c>
      <c r="E633" s="180" t="s">
        <v>1</v>
      </c>
      <c r="F633" s="181" t="s">
        <v>1167</v>
      </c>
      <c r="H633" s="182">
        <v>1.22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0" t="s">
        <v>182</v>
      </c>
      <c r="AU633" s="180" t="s">
        <v>88</v>
      </c>
      <c r="AV633" s="14" t="s">
        <v>88</v>
      </c>
      <c r="AW633" s="14" t="s">
        <v>31</v>
      </c>
      <c r="AX633" s="14" t="s">
        <v>75</v>
      </c>
      <c r="AY633" s="180" t="s">
        <v>173</v>
      </c>
    </row>
    <row r="634" spans="1:65" s="14" customFormat="1" ht="11.25">
      <c r="B634" s="179"/>
      <c r="D634" s="172" t="s">
        <v>182</v>
      </c>
      <c r="E634" s="180" t="s">
        <v>1</v>
      </c>
      <c r="F634" s="181" t="s">
        <v>1168</v>
      </c>
      <c r="H634" s="182">
        <v>1.0900000000000001</v>
      </c>
      <c r="I634" s="183"/>
      <c r="L634" s="179"/>
      <c r="M634" s="184"/>
      <c r="N634" s="185"/>
      <c r="O634" s="185"/>
      <c r="P634" s="185"/>
      <c r="Q634" s="185"/>
      <c r="R634" s="185"/>
      <c r="S634" s="185"/>
      <c r="T634" s="186"/>
      <c r="AT634" s="180" t="s">
        <v>182</v>
      </c>
      <c r="AU634" s="180" t="s">
        <v>88</v>
      </c>
      <c r="AV634" s="14" t="s">
        <v>88</v>
      </c>
      <c r="AW634" s="14" t="s">
        <v>31</v>
      </c>
      <c r="AX634" s="14" t="s">
        <v>75</v>
      </c>
      <c r="AY634" s="180" t="s">
        <v>173</v>
      </c>
    </row>
    <row r="635" spans="1:65" s="14" customFormat="1" ht="33.75">
      <c r="B635" s="179"/>
      <c r="D635" s="172" t="s">
        <v>182</v>
      </c>
      <c r="E635" s="180" t="s">
        <v>1</v>
      </c>
      <c r="F635" s="181" t="s">
        <v>1169</v>
      </c>
      <c r="H635" s="182">
        <v>3.7360000000000002</v>
      </c>
      <c r="I635" s="183"/>
      <c r="L635" s="179"/>
      <c r="M635" s="184"/>
      <c r="N635" s="185"/>
      <c r="O635" s="185"/>
      <c r="P635" s="185"/>
      <c r="Q635" s="185"/>
      <c r="R635" s="185"/>
      <c r="S635" s="185"/>
      <c r="T635" s="186"/>
      <c r="AT635" s="180" t="s">
        <v>182</v>
      </c>
      <c r="AU635" s="180" t="s">
        <v>88</v>
      </c>
      <c r="AV635" s="14" t="s">
        <v>88</v>
      </c>
      <c r="AW635" s="14" t="s">
        <v>31</v>
      </c>
      <c r="AX635" s="14" t="s">
        <v>75</v>
      </c>
      <c r="AY635" s="180" t="s">
        <v>173</v>
      </c>
    </row>
    <row r="636" spans="1:65" s="15" customFormat="1" ht="11.25">
      <c r="B636" s="187"/>
      <c r="D636" s="172" t="s">
        <v>182</v>
      </c>
      <c r="E636" s="188" t="s">
        <v>1</v>
      </c>
      <c r="F636" s="189" t="s">
        <v>185</v>
      </c>
      <c r="H636" s="190">
        <v>6.0460000000000003</v>
      </c>
      <c r="I636" s="191"/>
      <c r="L636" s="187"/>
      <c r="M636" s="192"/>
      <c r="N636" s="193"/>
      <c r="O636" s="193"/>
      <c r="P636" s="193"/>
      <c r="Q636" s="193"/>
      <c r="R636" s="193"/>
      <c r="S636" s="193"/>
      <c r="T636" s="194"/>
      <c r="AT636" s="188" t="s">
        <v>182</v>
      </c>
      <c r="AU636" s="188" t="s">
        <v>88</v>
      </c>
      <c r="AV636" s="15" t="s">
        <v>180</v>
      </c>
      <c r="AW636" s="15" t="s">
        <v>31</v>
      </c>
      <c r="AX636" s="15" t="s">
        <v>82</v>
      </c>
      <c r="AY636" s="188" t="s">
        <v>173</v>
      </c>
    </row>
    <row r="637" spans="1:65" s="2" customFormat="1" ht="16.5" customHeight="1">
      <c r="A637" s="33"/>
      <c r="B637" s="156"/>
      <c r="C637" s="195" t="s">
        <v>1170</v>
      </c>
      <c r="D637" s="195" t="s">
        <v>186</v>
      </c>
      <c r="E637" s="196" t="s">
        <v>1171</v>
      </c>
      <c r="F637" s="197" t="s">
        <v>1172</v>
      </c>
      <c r="G637" s="198" t="s">
        <v>1173</v>
      </c>
      <c r="H637" s="199">
        <v>28.149000000000001</v>
      </c>
      <c r="I637" s="200"/>
      <c r="J637" s="201">
        <f>ROUND(I637*H637,2)</f>
        <v>0</v>
      </c>
      <c r="K637" s="202"/>
      <c r="L637" s="203"/>
      <c r="M637" s="204" t="s">
        <v>1</v>
      </c>
      <c r="N637" s="205" t="s">
        <v>41</v>
      </c>
      <c r="O637" s="62"/>
      <c r="P637" s="167">
        <f>O637*H637</f>
        <v>0</v>
      </c>
      <c r="Q637" s="167">
        <v>1E-3</v>
      </c>
      <c r="R637" s="167">
        <f>Q637*H637</f>
        <v>2.8149E-2</v>
      </c>
      <c r="S637" s="167">
        <v>0</v>
      </c>
      <c r="T637" s="168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69" t="s">
        <v>314</v>
      </c>
      <c r="AT637" s="169" t="s">
        <v>186</v>
      </c>
      <c r="AU637" s="169" t="s">
        <v>88</v>
      </c>
      <c r="AY637" s="18" t="s">
        <v>173</v>
      </c>
      <c r="BE637" s="170">
        <f>IF(N637="základná",J637,0)</f>
        <v>0</v>
      </c>
      <c r="BF637" s="170">
        <f>IF(N637="znížená",J637,0)</f>
        <v>0</v>
      </c>
      <c r="BG637" s="170">
        <f>IF(N637="zákl. prenesená",J637,0)</f>
        <v>0</v>
      </c>
      <c r="BH637" s="170">
        <f>IF(N637="zníž. prenesená",J637,0)</f>
        <v>0</v>
      </c>
      <c r="BI637" s="170">
        <f>IF(N637="nulová",J637,0)</f>
        <v>0</v>
      </c>
      <c r="BJ637" s="18" t="s">
        <v>88</v>
      </c>
      <c r="BK637" s="170">
        <f>ROUND(I637*H637,2)</f>
        <v>0</v>
      </c>
      <c r="BL637" s="18" t="s">
        <v>259</v>
      </c>
      <c r="BM637" s="169" t="s">
        <v>1174</v>
      </c>
    </row>
    <row r="638" spans="1:65" s="14" customFormat="1" ht="11.25">
      <c r="B638" s="179"/>
      <c r="D638" s="172" t="s">
        <v>182</v>
      </c>
      <c r="E638" s="180" t="s">
        <v>1</v>
      </c>
      <c r="F638" s="181" t="s">
        <v>1175</v>
      </c>
      <c r="H638" s="182">
        <v>28.149000000000001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182</v>
      </c>
      <c r="AU638" s="180" t="s">
        <v>88</v>
      </c>
      <c r="AV638" s="14" t="s">
        <v>88</v>
      </c>
      <c r="AW638" s="14" t="s">
        <v>31</v>
      </c>
      <c r="AX638" s="14" t="s">
        <v>75</v>
      </c>
      <c r="AY638" s="180" t="s">
        <v>173</v>
      </c>
    </row>
    <row r="639" spans="1:65" s="15" customFormat="1" ht="11.25">
      <c r="B639" s="187"/>
      <c r="D639" s="172" t="s">
        <v>182</v>
      </c>
      <c r="E639" s="188" t="s">
        <v>1</v>
      </c>
      <c r="F639" s="189" t="s">
        <v>185</v>
      </c>
      <c r="H639" s="190">
        <v>28.149000000000001</v>
      </c>
      <c r="I639" s="191"/>
      <c r="L639" s="187"/>
      <c r="M639" s="192"/>
      <c r="N639" s="193"/>
      <c r="O639" s="193"/>
      <c r="P639" s="193"/>
      <c r="Q639" s="193"/>
      <c r="R639" s="193"/>
      <c r="S639" s="193"/>
      <c r="T639" s="194"/>
      <c r="AT639" s="188" t="s">
        <v>182</v>
      </c>
      <c r="AU639" s="188" t="s">
        <v>88</v>
      </c>
      <c r="AV639" s="15" t="s">
        <v>180</v>
      </c>
      <c r="AW639" s="15" t="s">
        <v>31</v>
      </c>
      <c r="AX639" s="15" t="s">
        <v>82</v>
      </c>
      <c r="AY639" s="188" t="s">
        <v>173</v>
      </c>
    </row>
    <row r="640" spans="1:65" s="2" customFormat="1" ht="37.9" customHeight="1">
      <c r="A640" s="33"/>
      <c r="B640" s="156"/>
      <c r="C640" s="157" t="s">
        <v>1176</v>
      </c>
      <c r="D640" s="157" t="s">
        <v>176</v>
      </c>
      <c r="E640" s="158" t="s">
        <v>1177</v>
      </c>
      <c r="F640" s="159" t="s">
        <v>1178</v>
      </c>
      <c r="G640" s="160" t="s">
        <v>196</v>
      </c>
      <c r="H640" s="161">
        <v>14.4</v>
      </c>
      <c r="I640" s="162"/>
      <c r="J640" s="163">
        <f>ROUND(I640*H640,2)</f>
        <v>0</v>
      </c>
      <c r="K640" s="164"/>
      <c r="L640" s="34"/>
      <c r="M640" s="165" t="s">
        <v>1</v>
      </c>
      <c r="N640" s="166" t="s">
        <v>41</v>
      </c>
      <c r="O640" s="62"/>
      <c r="P640" s="167">
        <f>O640*H640</f>
        <v>0</v>
      </c>
      <c r="Q640" s="167">
        <v>3.0000000000000001E-5</v>
      </c>
      <c r="R640" s="167">
        <f>Q640*H640</f>
        <v>4.3200000000000004E-4</v>
      </c>
      <c r="S640" s="167">
        <v>0</v>
      </c>
      <c r="T640" s="168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9" t="s">
        <v>259</v>
      </c>
      <c r="AT640" s="169" t="s">
        <v>176</v>
      </c>
      <c r="AU640" s="169" t="s">
        <v>88</v>
      </c>
      <c r="AY640" s="18" t="s">
        <v>173</v>
      </c>
      <c r="BE640" s="170">
        <f>IF(N640="základná",J640,0)</f>
        <v>0</v>
      </c>
      <c r="BF640" s="170">
        <f>IF(N640="znížená",J640,0)</f>
        <v>0</v>
      </c>
      <c r="BG640" s="170">
        <f>IF(N640="zákl. prenesená",J640,0)</f>
        <v>0</v>
      </c>
      <c r="BH640" s="170">
        <f>IF(N640="zníž. prenesená",J640,0)</f>
        <v>0</v>
      </c>
      <c r="BI640" s="170">
        <f>IF(N640="nulová",J640,0)</f>
        <v>0</v>
      </c>
      <c r="BJ640" s="18" t="s">
        <v>88</v>
      </c>
      <c r="BK640" s="170">
        <f>ROUND(I640*H640,2)</f>
        <v>0</v>
      </c>
      <c r="BL640" s="18" t="s">
        <v>259</v>
      </c>
      <c r="BM640" s="169" t="s">
        <v>1179</v>
      </c>
    </row>
    <row r="641" spans="1:65" s="14" customFormat="1" ht="11.25">
      <c r="B641" s="179"/>
      <c r="D641" s="172" t="s">
        <v>182</v>
      </c>
      <c r="E641" s="180" t="s">
        <v>1</v>
      </c>
      <c r="F641" s="181" t="s">
        <v>1180</v>
      </c>
      <c r="H641" s="182">
        <v>14.4</v>
      </c>
      <c r="I641" s="183"/>
      <c r="L641" s="179"/>
      <c r="M641" s="184"/>
      <c r="N641" s="185"/>
      <c r="O641" s="185"/>
      <c r="P641" s="185"/>
      <c r="Q641" s="185"/>
      <c r="R641" s="185"/>
      <c r="S641" s="185"/>
      <c r="T641" s="186"/>
      <c r="AT641" s="180" t="s">
        <v>182</v>
      </c>
      <c r="AU641" s="180" t="s">
        <v>88</v>
      </c>
      <c r="AV641" s="14" t="s">
        <v>88</v>
      </c>
      <c r="AW641" s="14" t="s">
        <v>31</v>
      </c>
      <c r="AX641" s="14" t="s">
        <v>75</v>
      </c>
      <c r="AY641" s="180" t="s">
        <v>173</v>
      </c>
    </row>
    <row r="642" spans="1:65" s="15" customFormat="1" ht="11.25">
      <c r="B642" s="187"/>
      <c r="D642" s="172" t="s">
        <v>182</v>
      </c>
      <c r="E642" s="188" t="s">
        <v>1</v>
      </c>
      <c r="F642" s="189" t="s">
        <v>185</v>
      </c>
      <c r="H642" s="190">
        <v>14.4</v>
      </c>
      <c r="I642" s="191"/>
      <c r="L642" s="187"/>
      <c r="M642" s="192"/>
      <c r="N642" s="193"/>
      <c r="O642" s="193"/>
      <c r="P642" s="193"/>
      <c r="Q642" s="193"/>
      <c r="R642" s="193"/>
      <c r="S642" s="193"/>
      <c r="T642" s="194"/>
      <c r="AT642" s="188" t="s">
        <v>182</v>
      </c>
      <c r="AU642" s="188" t="s">
        <v>88</v>
      </c>
      <c r="AV642" s="15" t="s">
        <v>180</v>
      </c>
      <c r="AW642" s="15" t="s">
        <v>31</v>
      </c>
      <c r="AX642" s="15" t="s">
        <v>82</v>
      </c>
      <c r="AY642" s="188" t="s">
        <v>173</v>
      </c>
    </row>
    <row r="643" spans="1:65" s="2" customFormat="1" ht="24.2" customHeight="1">
      <c r="A643" s="33"/>
      <c r="B643" s="156"/>
      <c r="C643" s="195" t="s">
        <v>281</v>
      </c>
      <c r="D643" s="195" t="s">
        <v>186</v>
      </c>
      <c r="E643" s="196" t="s">
        <v>1181</v>
      </c>
      <c r="F643" s="197" t="s">
        <v>1182</v>
      </c>
      <c r="G643" s="198" t="s">
        <v>196</v>
      </c>
      <c r="H643" s="199">
        <v>16.559999999999999</v>
      </c>
      <c r="I643" s="200"/>
      <c r="J643" s="201">
        <f>ROUND(I643*H643,2)</f>
        <v>0</v>
      </c>
      <c r="K643" s="202"/>
      <c r="L643" s="203"/>
      <c r="M643" s="204" t="s">
        <v>1</v>
      </c>
      <c r="N643" s="205" t="s">
        <v>41</v>
      </c>
      <c r="O643" s="62"/>
      <c r="P643" s="167">
        <f>O643*H643</f>
        <v>0</v>
      </c>
      <c r="Q643" s="167">
        <v>2.5799999999999998E-3</v>
      </c>
      <c r="R643" s="167">
        <f>Q643*H643</f>
        <v>4.2724799999999993E-2</v>
      </c>
      <c r="S643" s="167">
        <v>0</v>
      </c>
      <c r="T643" s="168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9" t="s">
        <v>314</v>
      </c>
      <c r="AT643" s="169" t="s">
        <v>186</v>
      </c>
      <c r="AU643" s="169" t="s">
        <v>88</v>
      </c>
      <c r="AY643" s="18" t="s">
        <v>173</v>
      </c>
      <c r="BE643" s="170">
        <f>IF(N643="základná",J643,0)</f>
        <v>0</v>
      </c>
      <c r="BF643" s="170">
        <f>IF(N643="znížená",J643,0)</f>
        <v>0</v>
      </c>
      <c r="BG643" s="170">
        <f>IF(N643="zákl. prenesená",J643,0)</f>
        <v>0</v>
      </c>
      <c r="BH643" s="170">
        <f>IF(N643="zníž. prenesená",J643,0)</f>
        <v>0</v>
      </c>
      <c r="BI643" s="170">
        <f>IF(N643="nulová",J643,0)</f>
        <v>0</v>
      </c>
      <c r="BJ643" s="18" t="s">
        <v>88</v>
      </c>
      <c r="BK643" s="170">
        <f>ROUND(I643*H643,2)</f>
        <v>0</v>
      </c>
      <c r="BL643" s="18" t="s">
        <v>259</v>
      </c>
      <c r="BM643" s="169" t="s">
        <v>1183</v>
      </c>
    </row>
    <row r="644" spans="1:65" s="14" customFormat="1" ht="11.25">
      <c r="B644" s="179"/>
      <c r="D644" s="172" t="s">
        <v>182</v>
      </c>
      <c r="E644" s="180" t="s">
        <v>1</v>
      </c>
      <c r="F644" s="181" t="s">
        <v>1184</v>
      </c>
      <c r="H644" s="182">
        <v>16.559999999999999</v>
      </c>
      <c r="I644" s="183"/>
      <c r="L644" s="179"/>
      <c r="M644" s="184"/>
      <c r="N644" s="185"/>
      <c r="O644" s="185"/>
      <c r="P644" s="185"/>
      <c r="Q644" s="185"/>
      <c r="R644" s="185"/>
      <c r="S644" s="185"/>
      <c r="T644" s="186"/>
      <c r="AT644" s="180" t="s">
        <v>182</v>
      </c>
      <c r="AU644" s="180" t="s">
        <v>88</v>
      </c>
      <c r="AV644" s="14" t="s">
        <v>88</v>
      </c>
      <c r="AW644" s="14" t="s">
        <v>31</v>
      </c>
      <c r="AX644" s="14" t="s">
        <v>75</v>
      </c>
      <c r="AY644" s="180" t="s">
        <v>173</v>
      </c>
    </row>
    <row r="645" spans="1:65" s="15" customFormat="1" ht="11.25">
      <c r="B645" s="187"/>
      <c r="D645" s="172" t="s">
        <v>182</v>
      </c>
      <c r="E645" s="188" t="s">
        <v>1</v>
      </c>
      <c r="F645" s="189" t="s">
        <v>185</v>
      </c>
      <c r="H645" s="190">
        <v>16.559999999999999</v>
      </c>
      <c r="I645" s="191"/>
      <c r="L645" s="187"/>
      <c r="M645" s="192"/>
      <c r="N645" s="193"/>
      <c r="O645" s="193"/>
      <c r="P645" s="193"/>
      <c r="Q645" s="193"/>
      <c r="R645" s="193"/>
      <c r="S645" s="193"/>
      <c r="T645" s="194"/>
      <c r="AT645" s="188" t="s">
        <v>182</v>
      </c>
      <c r="AU645" s="188" t="s">
        <v>88</v>
      </c>
      <c r="AV645" s="15" t="s">
        <v>180</v>
      </c>
      <c r="AW645" s="15" t="s">
        <v>31</v>
      </c>
      <c r="AX645" s="15" t="s">
        <v>82</v>
      </c>
      <c r="AY645" s="188" t="s">
        <v>173</v>
      </c>
    </row>
    <row r="646" spans="1:65" s="2" customFormat="1" ht="24.2" customHeight="1">
      <c r="A646" s="33"/>
      <c r="B646" s="156"/>
      <c r="C646" s="157" t="s">
        <v>1185</v>
      </c>
      <c r="D646" s="157" t="s">
        <v>176</v>
      </c>
      <c r="E646" s="158" t="s">
        <v>1186</v>
      </c>
      <c r="F646" s="159" t="s">
        <v>1187</v>
      </c>
      <c r="G646" s="160" t="s">
        <v>339</v>
      </c>
      <c r="H646" s="214"/>
      <c r="I646" s="162"/>
      <c r="J646" s="163">
        <f>ROUND(I646*H646,2)</f>
        <v>0</v>
      </c>
      <c r="K646" s="164"/>
      <c r="L646" s="34"/>
      <c r="M646" s="165" t="s">
        <v>1</v>
      </c>
      <c r="N646" s="166" t="s">
        <v>41</v>
      </c>
      <c r="O646" s="62"/>
      <c r="P646" s="167">
        <f>O646*H646</f>
        <v>0</v>
      </c>
      <c r="Q646" s="167">
        <v>0</v>
      </c>
      <c r="R646" s="167">
        <f>Q646*H646</f>
        <v>0</v>
      </c>
      <c r="S646" s="167">
        <v>0</v>
      </c>
      <c r="T646" s="168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69" t="s">
        <v>259</v>
      </c>
      <c r="AT646" s="169" t="s">
        <v>176</v>
      </c>
      <c r="AU646" s="169" t="s">
        <v>88</v>
      </c>
      <c r="AY646" s="18" t="s">
        <v>173</v>
      </c>
      <c r="BE646" s="170">
        <f>IF(N646="základná",J646,0)</f>
        <v>0</v>
      </c>
      <c r="BF646" s="170">
        <f>IF(N646="znížená",J646,0)</f>
        <v>0</v>
      </c>
      <c r="BG646" s="170">
        <f>IF(N646="zákl. prenesená",J646,0)</f>
        <v>0</v>
      </c>
      <c r="BH646" s="170">
        <f>IF(N646="zníž. prenesená",J646,0)</f>
        <v>0</v>
      </c>
      <c r="BI646" s="170">
        <f>IF(N646="nulová",J646,0)</f>
        <v>0</v>
      </c>
      <c r="BJ646" s="18" t="s">
        <v>88</v>
      </c>
      <c r="BK646" s="170">
        <f>ROUND(I646*H646,2)</f>
        <v>0</v>
      </c>
      <c r="BL646" s="18" t="s">
        <v>259</v>
      </c>
      <c r="BM646" s="169" t="s">
        <v>1188</v>
      </c>
    </row>
    <row r="647" spans="1:65" s="12" customFormat="1" ht="22.9" customHeight="1">
      <c r="B647" s="143"/>
      <c r="D647" s="144" t="s">
        <v>74</v>
      </c>
      <c r="E647" s="154" t="s">
        <v>289</v>
      </c>
      <c r="F647" s="154" t="s">
        <v>290</v>
      </c>
      <c r="I647" s="146"/>
      <c r="J647" s="155">
        <f>BK647</f>
        <v>0</v>
      </c>
      <c r="L647" s="143"/>
      <c r="M647" s="148"/>
      <c r="N647" s="149"/>
      <c r="O647" s="149"/>
      <c r="P647" s="150">
        <f>SUM(P648:P699)</f>
        <v>0</v>
      </c>
      <c r="Q647" s="149"/>
      <c r="R647" s="150">
        <f>SUM(R648:R699)</f>
        <v>0.22536</v>
      </c>
      <c r="S647" s="149"/>
      <c r="T647" s="151">
        <f>SUM(T648:T699)</f>
        <v>0</v>
      </c>
      <c r="AR647" s="144" t="s">
        <v>88</v>
      </c>
      <c r="AT647" s="152" t="s">
        <v>74</v>
      </c>
      <c r="AU647" s="152" t="s">
        <v>82</v>
      </c>
      <c r="AY647" s="144" t="s">
        <v>173</v>
      </c>
      <c r="BK647" s="153">
        <f>SUM(BK648:BK699)</f>
        <v>0</v>
      </c>
    </row>
    <row r="648" spans="1:65" s="2" customFormat="1" ht="37.9" customHeight="1">
      <c r="A648" s="33"/>
      <c r="B648" s="156"/>
      <c r="C648" s="157" t="s">
        <v>1189</v>
      </c>
      <c r="D648" s="157" t="s">
        <v>176</v>
      </c>
      <c r="E648" s="158" t="s">
        <v>307</v>
      </c>
      <c r="F648" s="159" t="s">
        <v>308</v>
      </c>
      <c r="G648" s="160" t="s">
        <v>179</v>
      </c>
      <c r="H648" s="161">
        <v>6</v>
      </c>
      <c r="I648" s="162"/>
      <c r="J648" s="163">
        <f>ROUND(I648*H648,2)</f>
        <v>0</v>
      </c>
      <c r="K648" s="164"/>
      <c r="L648" s="34"/>
      <c r="M648" s="165" t="s">
        <v>1</v>
      </c>
      <c r="N648" s="166" t="s">
        <v>41</v>
      </c>
      <c r="O648" s="62"/>
      <c r="P648" s="167">
        <f>O648*H648</f>
        <v>0</v>
      </c>
      <c r="Q648" s="167">
        <v>0</v>
      </c>
      <c r="R648" s="167">
        <f>Q648*H648</f>
        <v>0</v>
      </c>
      <c r="S648" s="167">
        <v>0</v>
      </c>
      <c r="T648" s="168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9" t="s">
        <v>259</v>
      </c>
      <c r="AT648" s="169" t="s">
        <v>176</v>
      </c>
      <c r="AU648" s="169" t="s">
        <v>88</v>
      </c>
      <c r="AY648" s="18" t="s">
        <v>173</v>
      </c>
      <c r="BE648" s="170">
        <f>IF(N648="základná",J648,0)</f>
        <v>0</v>
      </c>
      <c r="BF648" s="170">
        <f>IF(N648="znížená",J648,0)</f>
        <v>0</v>
      </c>
      <c r="BG648" s="170">
        <f>IF(N648="zákl. prenesená",J648,0)</f>
        <v>0</v>
      </c>
      <c r="BH648" s="170">
        <f>IF(N648="zníž. prenesená",J648,0)</f>
        <v>0</v>
      </c>
      <c r="BI648" s="170">
        <f>IF(N648="nulová",J648,0)</f>
        <v>0</v>
      </c>
      <c r="BJ648" s="18" t="s">
        <v>88</v>
      </c>
      <c r="BK648" s="170">
        <f>ROUND(I648*H648,2)</f>
        <v>0</v>
      </c>
      <c r="BL648" s="18" t="s">
        <v>259</v>
      </c>
      <c r="BM648" s="169" t="s">
        <v>1190</v>
      </c>
    </row>
    <row r="649" spans="1:65" s="14" customFormat="1" ht="11.25">
      <c r="B649" s="179"/>
      <c r="D649" s="172" t="s">
        <v>182</v>
      </c>
      <c r="E649" s="180" t="s">
        <v>1</v>
      </c>
      <c r="F649" s="181" t="s">
        <v>1191</v>
      </c>
      <c r="H649" s="182">
        <v>5</v>
      </c>
      <c r="I649" s="183"/>
      <c r="L649" s="179"/>
      <c r="M649" s="184"/>
      <c r="N649" s="185"/>
      <c r="O649" s="185"/>
      <c r="P649" s="185"/>
      <c r="Q649" s="185"/>
      <c r="R649" s="185"/>
      <c r="S649" s="185"/>
      <c r="T649" s="186"/>
      <c r="AT649" s="180" t="s">
        <v>182</v>
      </c>
      <c r="AU649" s="180" t="s">
        <v>88</v>
      </c>
      <c r="AV649" s="14" t="s">
        <v>88</v>
      </c>
      <c r="AW649" s="14" t="s">
        <v>31</v>
      </c>
      <c r="AX649" s="14" t="s">
        <v>75</v>
      </c>
      <c r="AY649" s="180" t="s">
        <v>173</v>
      </c>
    </row>
    <row r="650" spans="1:65" s="14" customFormat="1" ht="11.25">
      <c r="B650" s="179"/>
      <c r="D650" s="172" t="s">
        <v>182</v>
      </c>
      <c r="E650" s="180" t="s">
        <v>1</v>
      </c>
      <c r="F650" s="181" t="s">
        <v>1192</v>
      </c>
      <c r="H650" s="182">
        <v>1</v>
      </c>
      <c r="I650" s="183"/>
      <c r="L650" s="179"/>
      <c r="M650" s="184"/>
      <c r="N650" s="185"/>
      <c r="O650" s="185"/>
      <c r="P650" s="185"/>
      <c r="Q650" s="185"/>
      <c r="R650" s="185"/>
      <c r="S650" s="185"/>
      <c r="T650" s="186"/>
      <c r="AT650" s="180" t="s">
        <v>182</v>
      </c>
      <c r="AU650" s="180" t="s">
        <v>88</v>
      </c>
      <c r="AV650" s="14" t="s">
        <v>88</v>
      </c>
      <c r="AW650" s="14" t="s">
        <v>31</v>
      </c>
      <c r="AX650" s="14" t="s">
        <v>75</v>
      </c>
      <c r="AY650" s="180" t="s">
        <v>173</v>
      </c>
    </row>
    <row r="651" spans="1:65" s="15" customFormat="1" ht="11.25">
      <c r="B651" s="187"/>
      <c r="D651" s="172" t="s">
        <v>182</v>
      </c>
      <c r="E651" s="188" t="s">
        <v>1</v>
      </c>
      <c r="F651" s="189" t="s">
        <v>185</v>
      </c>
      <c r="H651" s="190">
        <v>6</v>
      </c>
      <c r="I651" s="191"/>
      <c r="L651" s="187"/>
      <c r="M651" s="192"/>
      <c r="N651" s="193"/>
      <c r="O651" s="193"/>
      <c r="P651" s="193"/>
      <c r="Q651" s="193"/>
      <c r="R651" s="193"/>
      <c r="S651" s="193"/>
      <c r="T651" s="194"/>
      <c r="AT651" s="188" t="s">
        <v>182</v>
      </c>
      <c r="AU651" s="188" t="s">
        <v>88</v>
      </c>
      <c r="AV651" s="15" t="s">
        <v>180</v>
      </c>
      <c r="AW651" s="15" t="s">
        <v>31</v>
      </c>
      <c r="AX651" s="15" t="s">
        <v>82</v>
      </c>
      <c r="AY651" s="188" t="s">
        <v>173</v>
      </c>
    </row>
    <row r="652" spans="1:65" s="2" customFormat="1" ht="44.25" customHeight="1">
      <c r="A652" s="33"/>
      <c r="B652" s="156"/>
      <c r="C652" s="195" t="s">
        <v>1193</v>
      </c>
      <c r="D652" s="195" t="s">
        <v>186</v>
      </c>
      <c r="E652" s="196" t="s">
        <v>312</v>
      </c>
      <c r="F652" s="197" t="s">
        <v>1194</v>
      </c>
      <c r="G652" s="198" t="s">
        <v>179</v>
      </c>
      <c r="H652" s="199">
        <v>5</v>
      </c>
      <c r="I652" s="200"/>
      <c r="J652" s="201">
        <f>ROUND(I652*H652,2)</f>
        <v>0</v>
      </c>
      <c r="K652" s="202"/>
      <c r="L652" s="203"/>
      <c r="M652" s="204" t="s">
        <v>1</v>
      </c>
      <c r="N652" s="205" t="s">
        <v>41</v>
      </c>
      <c r="O652" s="62"/>
      <c r="P652" s="167">
        <f>O652*H652</f>
        <v>0</v>
      </c>
      <c r="Q652" s="167">
        <v>2.5000000000000001E-2</v>
      </c>
      <c r="R652" s="167">
        <f>Q652*H652</f>
        <v>0.125</v>
      </c>
      <c r="S652" s="167">
        <v>0</v>
      </c>
      <c r="T652" s="168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69" t="s">
        <v>314</v>
      </c>
      <c r="AT652" s="169" t="s">
        <v>186</v>
      </c>
      <c r="AU652" s="169" t="s">
        <v>88</v>
      </c>
      <c r="AY652" s="18" t="s">
        <v>173</v>
      </c>
      <c r="BE652" s="170">
        <f>IF(N652="základná",J652,0)</f>
        <v>0</v>
      </c>
      <c r="BF652" s="170">
        <f>IF(N652="znížená",J652,0)</f>
        <v>0</v>
      </c>
      <c r="BG652" s="170">
        <f>IF(N652="zákl. prenesená",J652,0)</f>
        <v>0</v>
      </c>
      <c r="BH652" s="170">
        <f>IF(N652="zníž. prenesená",J652,0)</f>
        <v>0</v>
      </c>
      <c r="BI652" s="170">
        <f>IF(N652="nulová",J652,0)</f>
        <v>0</v>
      </c>
      <c r="BJ652" s="18" t="s">
        <v>88</v>
      </c>
      <c r="BK652" s="170">
        <f>ROUND(I652*H652,2)</f>
        <v>0</v>
      </c>
      <c r="BL652" s="18" t="s">
        <v>259</v>
      </c>
      <c r="BM652" s="169" t="s">
        <v>1195</v>
      </c>
    </row>
    <row r="653" spans="1:65" s="14" customFormat="1" ht="11.25">
      <c r="B653" s="179"/>
      <c r="D653" s="172" t="s">
        <v>182</v>
      </c>
      <c r="E653" s="180" t="s">
        <v>1</v>
      </c>
      <c r="F653" s="181" t="s">
        <v>1196</v>
      </c>
      <c r="H653" s="182">
        <v>5</v>
      </c>
      <c r="I653" s="183"/>
      <c r="L653" s="179"/>
      <c r="M653" s="184"/>
      <c r="N653" s="185"/>
      <c r="O653" s="185"/>
      <c r="P653" s="185"/>
      <c r="Q653" s="185"/>
      <c r="R653" s="185"/>
      <c r="S653" s="185"/>
      <c r="T653" s="186"/>
      <c r="AT653" s="180" t="s">
        <v>182</v>
      </c>
      <c r="AU653" s="180" t="s">
        <v>88</v>
      </c>
      <c r="AV653" s="14" t="s">
        <v>88</v>
      </c>
      <c r="AW653" s="14" t="s">
        <v>31</v>
      </c>
      <c r="AX653" s="14" t="s">
        <v>75</v>
      </c>
      <c r="AY653" s="180" t="s">
        <v>173</v>
      </c>
    </row>
    <row r="654" spans="1:65" s="13" customFormat="1" ht="11.25">
      <c r="B654" s="171"/>
      <c r="D654" s="172" t="s">
        <v>182</v>
      </c>
      <c r="E654" s="173" t="s">
        <v>1</v>
      </c>
      <c r="F654" s="174" t="s">
        <v>317</v>
      </c>
      <c r="H654" s="173" t="s">
        <v>1</v>
      </c>
      <c r="I654" s="175"/>
      <c r="L654" s="171"/>
      <c r="M654" s="176"/>
      <c r="N654" s="177"/>
      <c r="O654" s="177"/>
      <c r="P654" s="177"/>
      <c r="Q654" s="177"/>
      <c r="R654" s="177"/>
      <c r="S654" s="177"/>
      <c r="T654" s="178"/>
      <c r="AT654" s="173" t="s">
        <v>182</v>
      </c>
      <c r="AU654" s="173" t="s">
        <v>88</v>
      </c>
      <c r="AV654" s="13" t="s">
        <v>82</v>
      </c>
      <c r="AW654" s="13" t="s">
        <v>31</v>
      </c>
      <c r="AX654" s="13" t="s">
        <v>75</v>
      </c>
      <c r="AY654" s="173" t="s">
        <v>173</v>
      </c>
    </row>
    <row r="655" spans="1:65" s="13" customFormat="1" ht="11.25">
      <c r="B655" s="171"/>
      <c r="D655" s="172" t="s">
        <v>182</v>
      </c>
      <c r="E655" s="173" t="s">
        <v>1</v>
      </c>
      <c r="F655" s="174" t="s">
        <v>318</v>
      </c>
      <c r="H655" s="173" t="s">
        <v>1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3" t="s">
        <v>182</v>
      </c>
      <c r="AU655" s="173" t="s">
        <v>88</v>
      </c>
      <c r="AV655" s="13" t="s">
        <v>82</v>
      </c>
      <c r="AW655" s="13" t="s">
        <v>31</v>
      </c>
      <c r="AX655" s="13" t="s">
        <v>75</v>
      </c>
      <c r="AY655" s="173" t="s">
        <v>173</v>
      </c>
    </row>
    <row r="656" spans="1:65" s="13" customFormat="1" ht="11.25">
      <c r="B656" s="171"/>
      <c r="D656" s="172" t="s">
        <v>182</v>
      </c>
      <c r="E656" s="173" t="s">
        <v>1</v>
      </c>
      <c r="F656" s="174" t="s">
        <v>319</v>
      </c>
      <c r="H656" s="173" t="s">
        <v>1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3" t="s">
        <v>182</v>
      </c>
      <c r="AU656" s="173" t="s">
        <v>88</v>
      </c>
      <c r="AV656" s="13" t="s">
        <v>82</v>
      </c>
      <c r="AW656" s="13" t="s">
        <v>31</v>
      </c>
      <c r="AX656" s="13" t="s">
        <v>75</v>
      </c>
      <c r="AY656" s="173" t="s">
        <v>173</v>
      </c>
    </row>
    <row r="657" spans="1:65" s="13" customFormat="1" ht="22.5">
      <c r="B657" s="171"/>
      <c r="D657" s="172" t="s">
        <v>182</v>
      </c>
      <c r="E657" s="173" t="s">
        <v>1</v>
      </c>
      <c r="F657" s="174" t="s">
        <v>320</v>
      </c>
      <c r="H657" s="173" t="s">
        <v>1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3" t="s">
        <v>182</v>
      </c>
      <c r="AU657" s="173" t="s">
        <v>88</v>
      </c>
      <c r="AV657" s="13" t="s">
        <v>82</v>
      </c>
      <c r="AW657" s="13" t="s">
        <v>31</v>
      </c>
      <c r="AX657" s="13" t="s">
        <v>75</v>
      </c>
      <c r="AY657" s="173" t="s">
        <v>173</v>
      </c>
    </row>
    <row r="658" spans="1:65" s="13" customFormat="1" ht="11.25">
      <c r="B658" s="171"/>
      <c r="D658" s="172" t="s">
        <v>182</v>
      </c>
      <c r="E658" s="173" t="s">
        <v>1</v>
      </c>
      <c r="F658" s="174" t="s">
        <v>321</v>
      </c>
      <c r="H658" s="173" t="s">
        <v>1</v>
      </c>
      <c r="I658" s="175"/>
      <c r="L658" s="171"/>
      <c r="M658" s="176"/>
      <c r="N658" s="177"/>
      <c r="O658" s="177"/>
      <c r="P658" s="177"/>
      <c r="Q658" s="177"/>
      <c r="R658" s="177"/>
      <c r="S658" s="177"/>
      <c r="T658" s="178"/>
      <c r="AT658" s="173" t="s">
        <v>182</v>
      </c>
      <c r="AU658" s="173" t="s">
        <v>88</v>
      </c>
      <c r="AV658" s="13" t="s">
        <v>82</v>
      </c>
      <c r="AW658" s="13" t="s">
        <v>31</v>
      </c>
      <c r="AX658" s="13" t="s">
        <v>75</v>
      </c>
      <c r="AY658" s="173" t="s">
        <v>173</v>
      </c>
    </row>
    <row r="659" spans="1:65" s="13" customFormat="1" ht="11.25">
      <c r="B659" s="171"/>
      <c r="D659" s="172" t="s">
        <v>182</v>
      </c>
      <c r="E659" s="173" t="s">
        <v>1</v>
      </c>
      <c r="F659" s="174" t="s">
        <v>322</v>
      </c>
      <c r="H659" s="173" t="s">
        <v>1</v>
      </c>
      <c r="I659" s="175"/>
      <c r="L659" s="171"/>
      <c r="M659" s="176"/>
      <c r="N659" s="177"/>
      <c r="O659" s="177"/>
      <c r="P659" s="177"/>
      <c r="Q659" s="177"/>
      <c r="R659" s="177"/>
      <c r="S659" s="177"/>
      <c r="T659" s="178"/>
      <c r="AT659" s="173" t="s">
        <v>182</v>
      </c>
      <c r="AU659" s="173" t="s">
        <v>88</v>
      </c>
      <c r="AV659" s="13" t="s">
        <v>82</v>
      </c>
      <c r="AW659" s="13" t="s">
        <v>31</v>
      </c>
      <c r="AX659" s="13" t="s">
        <v>75</v>
      </c>
      <c r="AY659" s="173" t="s">
        <v>173</v>
      </c>
    </row>
    <row r="660" spans="1:65" s="13" customFormat="1" ht="11.25">
      <c r="B660" s="171"/>
      <c r="D660" s="172" t="s">
        <v>182</v>
      </c>
      <c r="E660" s="173" t="s">
        <v>1</v>
      </c>
      <c r="F660" s="174" t="s">
        <v>323</v>
      </c>
      <c r="H660" s="173" t="s">
        <v>1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3" t="s">
        <v>182</v>
      </c>
      <c r="AU660" s="173" t="s">
        <v>88</v>
      </c>
      <c r="AV660" s="13" t="s">
        <v>82</v>
      </c>
      <c r="AW660" s="13" t="s">
        <v>31</v>
      </c>
      <c r="AX660" s="13" t="s">
        <v>75</v>
      </c>
      <c r="AY660" s="173" t="s">
        <v>173</v>
      </c>
    </row>
    <row r="661" spans="1:65" s="13" customFormat="1" ht="22.5">
      <c r="B661" s="171"/>
      <c r="D661" s="172" t="s">
        <v>182</v>
      </c>
      <c r="E661" s="173" t="s">
        <v>1</v>
      </c>
      <c r="F661" s="174" t="s">
        <v>1197</v>
      </c>
      <c r="H661" s="173" t="s">
        <v>1</v>
      </c>
      <c r="I661" s="175"/>
      <c r="L661" s="171"/>
      <c r="M661" s="176"/>
      <c r="N661" s="177"/>
      <c r="O661" s="177"/>
      <c r="P661" s="177"/>
      <c r="Q661" s="177"/>
      <c r="R661" s="177"/>
      <c r="S661" s="177"/>
      <c r="T661" s="178"/>
      <c r="AT661" s="173" t="s">
        <v>182</v>
      </c>
      <c r="AU661" s="173" t="s">
        <v>88</v>
      </c>
      <c r="AV661" s="13" t="s">
        <v>82</v>
      </c>
      <c r="AW661" s="13" t="s">
        <v>31</v>
      </c>
      <c r="AX661" s="13" t="s">
        <v>75</v>
      </c>
      <c r="AY661" s="173" t="s">
        <v>173</v>
      </c>
    </row>
    <row r="662" spans="1:65" s="13" customFormat="1" ht="11.25">
      <c r="B662" s="171"/>
      <c r="D662" s="172" t="s">
        <v>182</v>
      </c>
      <c r="E662" s="173" t="s">
        <v>1</v>
      </c>
      <c r="F662" s="174" t="s">
        <v>1198</v>
      </c>
      <c r="H662" s="173" t="s">
        <v>1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3" t="s">
        <v>182</v>
      </c>
      <c r="AU662" s="173" t="s">
        <v>88</v>
      </c>
      <c r="AV662" s="13" t="s">
        <v>82</v>
      </c>
      <c r="AW662" s="13" t="s">
        <v>31</v>
      </c>
      <c r="AX662" s="13" t="s">
        <v>75</v>
      </c>
      <c r="AY662" s="173" t="s">
        <v>173</v>
      </c>
    </row>
    <row r="663" spans="1:65" s="13" customFormat="1" ht="22.5">
      <c r="B663" s="171"/>
      <c r="D663" s="172" t="s">
        <v>182</v>
      </c>
      <c r="E663" s="173" t="s">
        <v>1</v>
      </c>
      <c r="F663" s="174" t="s">
        <v>326</v>
      </c>
      <c r="H663" s="173" t="s">
        <v>1</v>
      </c>
      <c r="I663" s="175"/>
      <c r="L663" s="171"/>
      <c r="M663" s="176"/>
      <c r="N663" s="177"/>
      <c r="O663" s="177"/>
      <c r="P663" s="177"/>
      <c r="Q663" s="177"/>
      <c r="R663" s="177"/>
      <c r="S663" s="177"/>
      <c r="T663" s="178"/>
      <c r="AT663" s="173" t="s">
        <v>182</v>
      </c>
      <c r="AU663" s="173" t="s">
        <v>88</v>
      </c>
      <c r="AV663" s="13" t="s">
        <v>82</v>
      </c>
      <c r="AW663" s="13" t="s">
        <v>31</v>
      </c>
      <c r="AX663" s="13" t="s">
        <v>75</v>
      </c>
      <c r="AY663" s="173" t="s">
        <v>173</v>
      </c>
    </row>
    <row r="664" spans="1:65" s="15" customFormat="1" ht="11.25">
      <c r="B664" s="187"/>
      <c r="D664" s="172" t="s">
        <v>182</v>
      </c>
      <c r="E664" s="188" t="s">
        <v>1</v>
      </c>
      <c r="F664" s="189" t="s">
        <v>185</v>
      </c>
      <c r="H664" s="190">
        <v>5</v>
      </c>
      <c r="I664" s="191"/>
      <c r="L664" s="187"/>
      <c r="M664" s="192"/>
      <c r="N664" s="193"/>
      <c r="O664" s="193"/>
      <c r="P664" s="193"/>
      <c r="Q664" s="193"/>
      <c r="R664" s="193"/>
      <c r="S664" s="193"/>
      <c r="T664" s="194"/>
      <c r="AT664" s="188" t="s">
        <v>182</v>
      </c>
      <c r="AU664" s="188" t="s">
        <v>88</v>
      </c>
      <c r="AV664" s="15" t="s">
        <v>180</v>
      </c>
      <c r="AW664" s="15" t="s">
        <v>31</v>
      </c>
      <c r="AX664" s="15" t="s">
        <v>82</v>
      </c>
      <c r="AY664" s="188" t="s">
        <v>173</v>
      </c>
    </row>
    <row r="665" spans="1:65" s="2" customFormat="1" ht="44.25" customHeight="1">
      <c r="A665" s="33"/>
      <c r="B665" s="156"/>
      <c r="C665" s="195" t="s">
        <v>1199</v>
      </c>
      <c r="D665" s="195" t="s">
        <v>186</v>
      </c>
      <c r="E665" s="196" t="s">
        <v>1200</v>
      </c>
      <c r="F665" s="197" t="s">
        <v>1201</v>
      </c>
      <c r="G665" s="198" t="s">
        <v>179</v>
      </c>
      <c r="H665" s="199">
        <v>1</v>
      </c>
      <c r="I665" s="200"/>
      <c r="J665" s="201">
        <f>ROUND(I665*H665,2)</f>
        <v>0</v>
      </c>
      <c r="K665" s="202"/>
      <c r="L665" s="203"/>
      <c r="M665" s="204" t="s">
        <v>1</v>
      </c>
      <c r="N665" s="205" t="s">
        <v>41</v>
      </c>
      <c r="O665" s="62"/>
      <c r="P665" s="167">
        <f>O665*H665</f>
        <v>0</v>
      </c>
      <c r="Q665" s="167">
        <v>2.5000000000000001E-2</v>
      </c>
      <c r="R665" s="167">
        <f>Q665*H665</f>
        <v>2.5000000000000001E-2</v>
      </c>
      <c r="S665" s="167">
        <v>0</v>
      </c>
      <c r="T665" s="168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9" t="s">
        <v>314</v>
      </c>
      <c r="AT665" s="169" t="s">
        <v>186</v>
      </c>
      <c r="AU665" s="169" t="s">
        <v>88</v>
      </c>
      <c r="AY665" s="18" t="s">
        <v>173</v>
      </c>
      <c r="BE665" s="170">
        <f>IF(N665="základná",J665,0)</f>
        <v>0</v>
      </c>
      <c r="BF665" s="170">
        <f>IF(N665="znížená",J665,0)</f>
        <v>0</v>
      </c>
      <c r="BG665" s="170">
        <f>IF(N665="zákl. prenesená",J665,0)</f>
        <v>0</v>
      </c>
      <c r="BH665" s="170">
        <f>IF(N665="zníž. prenesená",J665,0)</f>
        <v>0</v>
      </c>
      <c r="BI665" s="170">
        <f>IF(N665="nulová",J665,0)</f>
        <v>0</v>
      </c>
      <c r="BJ665" s="18" t="s">
        <v>88</v>
      </c>
      <c r="BK665" s="170">
        <f>ROUND(I665*H665,2)</f>
        <v>0</v>
      </c>
      <c r="BL665" s="18" t="s">
        <v>259</v>
      </c>
      <c r="BM665" s="169" t="s">
        <v>1202</v>
      </c>
    </row>
    <row r="666" spans="1:65" s="14" customFormat="1" ht="11.25">
      <c r="B666" s="179"/>
      <c r="D666" s="172" t="s">
        <v>182</v>
      </c>
      <c r="E666" s="180" t="s">
        <v>1</v>
      </c>
      <c r="F666" s="181" t="s">
        <v>1203</v>
      </c>
      <c r="H666" s="182">
        <v>1</v>
      </c>
      <c r="I666" s="183"/>
      <c r="L666" s="179"/>
      <c r="M666" s="184"/>
      <c r="N666" s="185"/>
      <c r="O666" s="185"/>
      <c r="P666" s="185"/>
      <c r="Q666" s="185"/>
      <c r="R666" s="185"/>
      <c r="S666" s="185"/>
      <c r="T666" s="186"/>
      <c r="AT666" s="180" t="s">
        <v>182</v>
      </c>
      <c r="AU666" s="180" t="s">
        <v>88</v>
      </c>
      <c r="AV666" s="14" t="s">
        <v>88</v>
      </c>
      <c r="AW666" s="14" t="s">
        <v>31</v>
      </c>
      <c r="AX666" s="14" t="s">
        <v>75</v>
      </c>
      <c r="AY666" s="180" t="s">
        <v>173</v>
      </c>
    </row>
    <row r="667" spans="1:65" s="13" customFormat="1" ht="11.25">
      <c r="B667" s="171"/>
      <c r="D667" s="172" t="s">
        <v>182</v>
      </c>
      <c r="E667" s="173" t="s">
        <v>1</v>
      </c>
      <c r="F667" s="174" t="s">
        <v>1204</v>
      </c>
      <c r="H667" s="173" t="s">
        <v>1</v>
      </c>
      <c r="I667" s="175"/>
      <c r="L667" s="171"/>
      <c r="M667" s="176"/>
      <c r="N667" s="177"/>
      <c r="O667" s="177"/>
      <c r="P667" s="177"/>
      <c r="Q667" s="177"/>
      <c r="R667" s="177"/>
      <c r="S667" s="177"/>
      <c r="T667" s="178"/>
      <c r="AT667" s="173" t="s">
        <v>182</v>
      </c>
      <c r="AU667" s="173" t="s">
        <v>88</v>
      </c>
      <c r="AV667" s="13" t="s">
        <v>82</v>
      </c>
      <c r="AW667" s="13" t="s">
        <v>31</v>
      </c>
      <c r="AX667" s="13" t="s">
        <v>75</v>
      </c>
      <c r="AY667" s="173" t="s">
        <v>173</v>
      </c>
    </row>
    <row r="668" spans="1:65" s="13" customFormat="1" ht="11.25">
      <c r="B668" s="171"/>
      <c r="D668" s="172" t="s">
        <v>182</v>
      </c>
      <c r="E668" s="173" t="s">
        <v>1</v>
      </c>
      <c r="F668" s="174" t="s">
        <v>318</v>
      </c>
      <c r="H668" s="173" t="s">
        <v>1</v>
      </c>
      <c r="I668" s="175"/>
      <c r="L668" s="171"/>
      <c r="M668" s="176"/>
      <c r="N668" s="177"/>
      <c r="O668" s="177"/>
      <c r="P668" s="177"/>
      <c r="Q668" s="177"/>
      <c r="R668" s="177"/>
      <c r="S668" s="177"/>
      <c r="T668" s="178"/>
      <c r="AT668" s="173" t="s">
        <v>182</v>
      </c>
      <c r="AU668" s="173" t="s">
        <v>88</v>
      </c>
      <c r="AV668" s="13" t="s">
        <v>82</v>
      </c>
      <c r="AW668" s="13" t="s">
        <v>31</v>
      </c>
      <c r="AX668" s="13" t="s">
        <v>75</v>
      </c>
      <c r="AY668" s="173" t="s">
        <v>173</v>
      </c>
    </row>
    <row r="669" spans="1:65" s="13" customFormat="1" ht="11.25">
      <c r="B669" s="171"/>
      <c r="D669" s="172" t="s">
        <v>182</v>
      </c>
      <c r="E669" s="173" t="s">
        <v>1</v>
      </c>
      <c r="F669" s="174" t="s">
        <v>319</v>
      </c>
      <c r="H669" s="173" t="s">
        <v>1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3" t="s">
        <v>182</v>
      </c>
      <c r="AU669" s="173" t="s">
        <v>88</v>
      </c>
      <c r="AV669" s="13" t="s">
        <v>82</v>
      </c>
      <c r="AW669" s="13" t="s">
        <v>31</v>
      </c>
      <c r="AX669" s="13" t="s">
        <v>75</v>
      </c>
      <c r="AY669" s="173" t="s">
        <v>173</v>
      </c>
    </row>
    <row r="670" spans="1:65" s="13" customFormat="1" ht="22.5">
      <c r="B670" s="171"/>
      <c r="D670" s="172" t="s">
        <v>182</v>
      </c>
      <c r="E670" s="173" t="s">
        <v>1</v>
      </c>
      <c r="F670" s="174" t="s">
        <v>320</v>
      </c>
      <c r="H670" s="173" t="s">
        <v>1</v>
      </c>
      <c r="I670" s="175"/>
      <c r="L670" s="171"/>
      <c r="M670" s="176"/>
      <c r="N670" s="177"/>
      <c r="O670" s="177"/>
      <c r="P670" s="177"/>
      <c r="Q670" s="177"/>
      <c r="R670" s="177"/>
      <c r="S670" s="177"/>
      <c r="T670" s="178"/>
      <c r="AT670" s="173" t="s">
        <v>182</v>
      </c>
      <c r="AU670" s="173" t="s">
        <v>88</v>
      </c>
      <c r="AV670" s="13" t="s">
        <v>82</v>
      </c>
      <c r="AW670" s="13" t="s">
        <v>31</v>
      </c>
      <c r="AX670" s="13" t="s">
        <v>75</v>
      </c>
      <c r="AY670" s="173" t="s">
        <v>173</v>
      </c>
    </row>
    <row r="671" spans="1:65" s="13" customFormat="1" ht="11.25">
      <c r="B671" s="171"/>
      <c r="D671" s="172" t="s">
        <v>182</v>
      </c>
      <c r="E671" s="173" t="s">
        <v>1</v>
      </c>
      <c r="F671" s="174" t="s">
        <v>321</v>
      </c>
      <c r="H671" s="173" t="s">
        <v>1</v>
      </c>
      <c r="I671" s="175"/>
      <c r="L671" s="171"/>
      <c r="M671" s="176"/>
      <c r="N671" s="177"/>
      <c r="O671" s="177"/>
      <c r="P671" s="177"/>
      <c r="Q671" s="177"/>
      <c r="R671" s="177"/>
      <c r="S671" s="177"/>
      <c r="T671" s="178"/>
      <c r="AT671" s="173" t="s">
        <v>182</v>
      </c>
      <c r="AU671" s="173" t="s">
        <v>88</v>
      </c>
      <c r="AV671" s="13" t="s">
        <v>82</v>
      </c>
      <c r="AW671" s="13" t="s">
        <v>31</v>
      </c>
      <c r="AX671" s="13" t="s">
        <v>75</v>
      </c>
      <c r="AY671" s="173" t="s">
        <v>173</v>
      </c>
    </row>
    <row r="672" spans="1:65" s="13" customFormat="1" ht="11.25">
      <c r="B672" s="171"/>
      <c r="D672" s="172" t="s">
        <v>182</v>
      </c>
      <c r="E672" s="173" t="s">
        <v>1</v>
      </c>
      <c r="F672" s="174" t="s">
        <v>322</v>
      </c>
      <c r="H672" s="173" t="s">
        <v>1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3" t="s">
        <v>182</v>
      </c>
      <c r="AU672" s="173" t="s">
        <v>88</v>
      </c>
      <c r="AV672" s="13" t="s">
        <v>82</v>
      </c>
      <c r="AW672" s="13" t="s">
        <v>31</v>
      </c>
      <c r="AX672" s="13" t="s">
        <v>75</v>
      </c>
      <c r="AY672" s="173" t="s">
        <v>173</v>
      </c>
    </row>
    <row r="673" spans="1:65" s="13" customFormat="1" ht="11.25">
      <c r="B673" s="171"/>
      <c r="D673" s="172" t="s">
        <v>182</v>
      </c>
      <c r="E673" s="173" t="s">
        <v>1</v>
      </c>
      <c r="F673" s="174" t="s">
        <v>323</v>
      </c>
      <c r="H673" s="173" t="s">
        <v>1</v>
      </c>
      <c r="I673" s="175"/>
      <c r="L673" s="171"/>
      <c r="M673" s="176"/>
      <c r="N673" s="177"/>
      <c r="O673" s="177"/>
      <c r="P673" s="177"/>
      <c r="Q673" s="177"/>
      <c r="R673" s="177"/>
      <c r="S673" s="177"/>
      <c r="T673" s="178"/>
      <c r="AT673" s="173" t="s">
        <v>182</v>
      </c>
      <c r="AU673" s="173" t="s">
        <v>88</v>
      </c>
      <c r="AV673" s="13" t="s">
        <v>82</v>
      </c>
      <c r="AW673" s="13" t="s">
        <v>31</v>
      </c>
      <c r="AX673" s="13" t="s">
        <v>75</v>
      </c>
      <c r="AY673" s="173" t="s">
        <v>173</v>
      </c>
    </row>
    <row r="674" spans="1:65" s="13" customFormat="1" ht="22.5">
      <c r="B674" s="171"/>
      <c r="D674" s="172" t="s">
        <v>182</v>
      </c>
      <c r="E674" s="173" t="s">
        <v>1</v>
      </c>
      <c r="F674" s="174" t="s">
        <v>1197</v>
      </c>
      <c r="H674" s="173" t="s">
        <v>1</v>
      </c>
      <c r="I674" s="175"/>
      <c r="L674" s="171"/>
      <c r="M674" s="176"/>
      <c r="N674" s="177"/>
      <c r="O674" s="177"/>
      <c r="P674" s="177"/>
      <c r="Q674" s="177"/>
      <c r="R674" s="177"/>
      <c r="S674" s="177"/>
      <c r="T674" s="178"/>
      <c r="AT674" s="173" t="s">
        <v>182</v>
      </c>
      <c r="AU674" s="173" t="s">
        <v>88</v>
      </c>
      <c r="AV674" s="13" t="s">
        <v>82</v>
      </c>
      <c r="AW674" s="13" t="s">
        <v>31</v>
      </c>
      <c r="AX674" s="13" t="s">
        <v>75</v>
      </c>
      <c r="AY674" s="173" t="s">
        <v>173</v>
      </c>
    </row>
    <row r="675" spans="1:65" s="13" customFormat="1" ht="11.25">
      <c r="B675" s="171"/>
      <c r="D675" s="172" t="s">
        <v>182</v>
      </c>
      <c r="E675" s="173" t="s">
        <v>1</v>
      </c>
      <c r="F675" s="174" t="s">
        <v>1198</v>
      </c>
      <c r="H675" s="173" t="s">
        <v>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3" t="s">
        <v>182</v>
      </c>
      <c r="AU675" s="173" t="s">
        <v>88</v>
      </c>
      <c r="AV675" s="13" t="s">
        <v>82</v>
      </c>
      <c r="AW675" s="13" t="s">
        <v>31</v>
      </c>
      <c r="AX675" s="13" t="s">
        <v>75</v>
      </c>
      <c r="AY675" s="173" t="s">
        <v>173</v>
      </c>
    </row>
    <row r="676" spans="1:65" s="13" customFormat="1" ht="22.5">
      <c r="B676" s="171"/>
      <c r="D676" s="172" t="s">
        <v>182</v>
      </c>
      <c r="E676" s="173" t="s">
        <v>1</v>
      </c>
      <c r="F676" s="174" t="s">
        <v>326</v>
      </c>
      <c r="H676" s="173" t="s">
        <v>1</v>
      </c>
      <c r="I676" s="175"/>
      <c r="L676" s="171"/>
      <c r="M676" s="176"/>
      <c r="N676" s="177"/>
      <c r="O676" s="177"/>
      <c r="P676" s="177"/>
      <c r="Q676" s="177"/>
      <c r="R676" s="177"/>
      <c r="S676" s="177"/>
      <c r="T676" s="178"/>
      <c r="AT676" s="173" t="s">
        <v>182</v>
      </c>
      <c r="AU676" s="173" t="s">
        <v>88</v>
      </c>
      <c r="AV676" s="13" t="s">
        <v>82</v>
      </c>
      <c r="AW676" s="13" t="s">
        <v>31</v>
      </c>
      <c r="AX676" s="13" t="s">
        <v>75</v>
      </c>
      <c r="AY676" s="173" t="s">
        <v>173</v>
      </c>
    </row>
    <row r="677" spans="1:65" s="15" customFormat="1" ht="11.25">
      <c r="B677" s="187"/>
      <c r="D677" s="172" t="s">
        <v>182</v>
      </c>
      <c r="E677" s="188" t="s">
        <v>1</v>
      </c>
      <c r="F677" s="189" t="s">
        <v>185</v>
      </c>
      <c r="H677" s="190">
        <v>1</v>
      </c>
      <c r="I677" s="191"/>
      <c r="L677" s="187"/>
      <c r="M677" s="192"/>
      <c r="N677" s="193"/>
      <c r="O677" s="193"/>
      <c r="P677" s="193"/>
      <c r="Q677" s="193"/>
      <c r="R677" s="193"/>
      <c r="S677" s="193"/>
      <c r="T677" s="194"/>
      <c r="AT677" s="188" t="s">
        <v>182</v>
      </c>
      <c r="AU677" s="188" t="s">
        <v>88</v>
      </c>
      <c r="AV677" s="15" t="s">
        <v>180</v>
      </c>
      <c r="AW677" s="15" t="s">
        <v>31</v>
      </c>
      <c r="AX677" s="15" t="s">
        <v>82</v>
      </c>
      <c r="AY677" s="188" t="s">
        <v>173</v>
      </c>
    </row>
    <row r="678" spans="1:65" s="2" customFormat="1" ht="33" customHeight="1">
      <c r="A678" s="33"/>
      <c r="B678" s="156"/>
      <c r="C678" s="157" t="s">
        <v>1205</v>
      </c>
      <c r="D678" s="157" t="s">
        <v>176</v>
      </c>
      <c r="E678" s="158" t="s">
        <v>1206</v>
      </c>
      <c r="F678" s="159" t="s">
        <v>1207</v>
      </c>
      <c r="G678" s="160" t="s">
        <v>179</v>
      </c>
      <c r="H678" s="161">
        <v>1</v>
      </c>
      <c r="I678" s="162"/>
      <c r="J678" s="163">
        <f>ROUND(I678*H678,2)</f>
        <v>0</v>
      </c>
      <c r="K678" s="164"/>
      <c r="L678" s="34"/>
      <c r="M678" s="165" t="s">
        <v>1</v>
      </c>
      <c r="N678" s="166" t="s">
        <v>41</v>
      </c>
      <c r="O678" s="62"/>
      <c r="P678" s="167">
        <f>O678*H678</f>
        <v>0</v>
      </c>
      <c r="Q678" s="167">
        <v>0</v>
      </c>
      <c r="R678" s="167">
        <f>Q678*H678</f>
        <v>0</v>
      </c>
      <c r="S678" s="167">
        <v>0</v>
      </c>
      <c r="T678" s="168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9" t="s">
        <v>259</v>
      </c>
      <c r="AT678" s="169" t="s">
        <v>176</v>
      </c>
      <c r="AU678" s="169" t="s">
        <v>88</v>
      </c>
      <c r="AY678" s="18" t="s">
        <v>173</v>
      </c>
      <c r="BE678" s="170">
        <f>IF(N678="základná",J678,0)</f>
        <v>0</v>
      </c>
      <c r="BF678" s="170">
        <f>IF(N678="znížená",J678,0)</f>
        <v>0</v>
      </c>
      <c r="BG678" s="170">
        <f>IF(N678="zákl. prenesená",J678,0)</f>
        <v>0</v>
      </c>
      <c r="BH678" s="170">
        <f>IF(N678="zníž. prenesená",J678,0)</f>
        <v>0</v>
      </c>
      <c r="BI678" s="170">
        <f>IF(N678="nulová",J678,0)</f>
        <v>0</v>
      </c>
      <c r="BJ678" s="18" t="s">
        <v>88</v>
      </c>
      <c r="BK678" s="170">
        <f>ROUND(I678*H678,2)</f>
        <v>0</v>
      </c>
      <c r="BL678" s="18" t="s">
        <v>259</v>
      </c>
      <c r="BM678" s="169" t="s">
        <v>1208</v>
      </c>
    </row>
    <row r="679" spans="1:65" s="14" customFormat="1" ht="11.25">
      <c r="B679" s="179"/>
      <c r="D679" s="172" t="s">
        <v>182</v>
      </c>
      <c r="E679" s="180" t="s">
        <v>1</v>
      </c>
      <c r="F679" s="181" t="s">
        <v>1209</v>
      </c>
      <c r="H679" s="182">
        <v>1</v>
      </c>
      <c r="I679" s="183"/>
      <c r="L679" s="179"/>
      <c r="M679" s="184"/>
      <c r="N679" s="185"/>
      <c r="O679" s="185"/>
      <c r="P679" s="185"/>
      <c r="Q679" s="185"/>
      <c r="R679" s="185"/>
      <c r="S679" s="185"/>
      <c r="T679" s="186"/>
      <c r="AT679" s="180" t="s">
        <v>182</v>
      </c>
      <c r="AU679" s="180" t="s">
        <v>88</v>
      </c>
      <c r="AV679" s="14" t="s">
        <v>88</v>
      </c>
      <c r="AW679" s="14" t="s">
        <v>31</v>
      </c>
      <c r="AX679" s="14" t="s">
        <v>75</v>
      </c>
      <c r="AY679" s="180" t="s">
        <v>173</v>
      </c>
    </row>
    <row r="680" spans="1:65" s="15" customFormat="1" ht="11.25">
      <c r="B680" s="187"/>
      <c r="D680" s="172" t="s">
        <v>182</v>
      </c>
      <c r="E680" s="188" t="s">
        <v>1</v>
      </c>
      <c r="F680" s="189" t="s">
        <v>185</v>
      </c>
      <c r="H680" s="190">
        <v>1</v>
      </c>
      <c r="I680" s="191"/>
      <c r="L680" s="187"/>
      <c r="M680" s="192"/>
      <c r="N680" s="193"/>
      <c r="O680" s="193"/>
      <c r="P680" s="193"/>
      <c r="Q680" s="193"/>
      <c r="R680" s="193"/>
      <c r="S680" s="193"/>
      <c r="T680" s="194"/>
      <c r="AT680" s="188" t="s">
        <v>182</v>
      </c>
      <c r="AU680" s="188" t="s">
        <v>88</v>
      </c>
      <c r="AV680" s="15" t="s">
        <v>180</v>
      </c>
      <c r="AW680" s="15" t="s">
        <v>31</v>
      </c>
      <c r="AX680" s="15" t="s">
        <v>82</v>
      </c>
      <c r="AY680" s="188" t="s">
        <v>173</v>
      </c>
    </row>
    <row r="681" spans="1:65" s="2" customFormat="1" ht="44.25" customHeight="1">
      <c r="A681" s="33"/>
      <c r="B681" s="156"/>
      <c r="C681" s="195" t="s">
        <v>1210</v>
      </c>
      <c r="D681" s="195" t="s">
        <v>186</v>
      </c>
      <c r="E681" s="196" t="s">
        <v>1211</v>
      </c>
      <c r="F681" s="197" t="s">
        <v>1212</v>
      </c>
      <c r="G681" s="198" t="s">
        <v>179</v>
      </c>
      <c r="H681" s="199">
        <v>1</v>
      </c>
      <c r="I681" s="200"/>
      <c r="J681" s="201">
        <f>ROUND(I681*H681,2)</f>
        <v>0</v>
      </c>
      <c r="K681" s="202"/>
      <c r="L681" s="203"/>
      <c r="M681" s="204" t="s">
        <v>1</v>
      </c>
      <c r="N681" s="205" t="s">
        <v>41</v>
      </c>
      <c r="O681" s="62"/>
      <c r="P681" s="167">
        <f>O681*H681</f>
        <v>0</v>
      </c>
      <c r="Q681" s="167">
        <v>2.5000000000000001E-2</v>
      </c>
      <c r="R681" s="167">
        <f>Q681*H681</f>
        <v>2.5000000000000001E-2</v>
      </c>
      <c r="S681" s="167">
        <v>0</v>
      </c>
      <c r="T681" s="168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69" t="s">
        <v>314</v>
      </c>
      <c r="AT681" s="169" t="s">
        <v>186</v>
      </c>
      <c r="AU681" s="169" t="s">
        <v>88</v>
      </c>
      <c r="AY681" s="18" t="s">
        <v>173</v>
      </c>
      <c r="BE681" s="170">
        <f>IF(N681="základná",J681,0)</f>
        <v>0</v>
      </c>
      <c r="BF681" s="170">
        <f>IF(N681="znížená",J681,0)</f>
        <v>0</v>
      </c>
      <c r="BG681" s="170">
        <f>IF(N681="zákl. prenesená",J681,0)</f>
        <v>0</v>
      </c>
      <c r="BH681" s="170">
        <f>IF(N681="zníž. prenesená",J681,0)</f>
        <v>0</v>
      </c>
      <c r="BI681" s="170">
        <f>IF(N681="nulová",J681,0)</f>
        <v>0</v>
      </c>
      <c r="BJ681" s="18" t="s">
        <v>88</v>
      </c>
      <c r="BK681" s="170">
        <f>ROUND(I681*H681,2)</f>
        <v>0</v>
      </c>
      <c r="BL681" s="18" t="s">
        <v>259</v>
      </c>
      <c r="BM681" s="169" t="s">
        <v>1213</v>
      </c>
    </row>
    <row r="682" spans="1:65" s="14" customFormat="1" ht="11.25">
      <c r="B682" s="179"/>
      <c r="D682" s="172" t="s">
        <v>182</v>
      </c>
      <c r="E682" s="180" t="s">
        <v>1</v>
      </c>
      <c r="F682" s="181" t="s">
        <v>1214</v>
      </c>
      <c r="H682" s="182">
        <v>1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182</v>
      </c>
      <c r="AU682" s="180" t="s">
        <v>88</v>
      </c>
      <c r="AV682" s="14" t="s">
        <v>88</v>
      </c>
      <c r="AW682" s="14" t="s">
        <v>31</v>
      </c>
      <c r="AX682" s="14" t="s">
        <v>75</v>
      </c>
      <c r="AY682" s="180" t="s">
        <v>173</v>
      </c>
    </row>
    <row r="683" spans="1:65" s="13" customFormat="1" ht="11.25">
      <c r="B683" s="171"/>
      <c r="D683" s="172" t="s">
        <v>182</v>
      </c>
      <c r="E683" s="173" t="s">
        <v>1</v>
      </c>
      <c r="F683" s="174" t="s">
        <v>1215</v>
      </c>
      <c r="H683" s="173" t="s">
        <v>1</v>
      </c>
      <c r="I683" s="175"/>
      <c r="L683" s="171"/>
      <c r="M683" s="176"/>
      <c r="N683" s="177"/>
      <c r="O683" s="177"/>
      <c r="P683" s="177"/>
      <c r="Q683" s="177"/>
      <c r="R683" s="177"/>
      <c r="S683" s="177"/>
      <c r="T683" s="178"/>
      <c r="AT683" s="173" t="s">
        <v>182</v>
      </c>
      <c r="AU683" s="173" t="s">
        <v>88</v>
      </c>
      <c r="AV683" s="13" t="s">
        <v>82</v>
      </c>
      <c r="AW683" s="13" t="s">
        <v>31</v>
      </c>
      <c r="AX683" s="13" t="s">
        <v>75</v>
      </c>
      <c r="AY683" s="173" t="s">
        <v>173</v>
      </c>
    </row>
    <row r="684" spans="1:65" s="13" customFormat="1" ht="11.25">
      <c r="B684" s="171"/>
      <c r="D684" s="172" t="s">
        <v>182</v>
      </c>
      <c r="E684" s="173" t="s">
        <v>1</v>
      </c>
      <c r="F684" s="174" t="s">
        <v>318</v>
      </c>
      <c r="H684" s="173" t="s">
        <v>1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3" t="s">
        <v>182</v>
      </c>
      <c r="AU684" s="173" t="s">
        <v>88</v>
      </c>
      <c r="AV684" s="13" t="s">
        <v>82</v>
      </c>
      <c r="AW684" s="13" t="s">
        <v>31</v>
      </c>
      <c r="AX684" s="13" t="s">
        <v>75</v>
      </c>
      <c r="AY684" s="173" t="s">
        <v>173</v>
      </c>
    </row>
    <row r="685" spans="1:65" s="13" customFormat="1" ht="11.25">
      <c r="B685" s="171"/>
      <c r="D685" s="172" t="s">
        <v>182</v>
      </c>
      <c r="E685" s="173" t="s">
        <v>1</v>
      </c>
      <c r="F685" s="174" t="s">
        <v>319</v>
      </c>
      <c r="H685" s="173" t="s">
        <v>1</v>
      </c>
      <c r="I685" s="175"/>
      <c r="L685" s="171"/>
      <c r="M685" s="176"/>
      <c r="N685" s="177"/>
      <c r="O685" s="177"/>
      <c r="P685" s="177"/>
      <c r="Q685" s="177"/>
      <c r="R685" s="177"/>
      <c r="S685" s="177"/>
      <c r="T685" s="178"/>
      <c r="AT685" s="173" t="s">
        <v>182</v>
      </c>
      <c r="AU685" s="173" t="s">
        <v>88</v>
      </c>
      <c r="AV685" s="13" t="s">
        <v>82</v>
      </c>
      <c r="AW685" s="13" t="s">
        <v>31</v>
      </c>
      <c r="AX685" s="13" t="s">
        <v>75</v>
      </c>
      <c r="AY685" s="173" t="s">
        <v>173</v>
      </c>
    </row>
    <row r="686" spans="1:65" s="13" customFormat="1" ht="22.5">
      <c r="B686" s="171"/>
      <c r="D686" s="172" t="s">
        <v>182</v>
      </c>
      <c r="E686" s="173" t="s">
        <v>1</v>
      </c>
      <c r="F686" s="174" t="s">
        <v>320</v>
      </c>
      <c r="H686" s="173" t="s">
        <v>1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3" t="s">
        <v>182</v>
      </c>
      <c r="AU686" s="173" t="s">
        <v>88</v>
      </c>
      <c r="AV686" s="13" t="s">
        <v>82</v>
      </c>
      <c r="AW686" s="13" t="s">
        <v>31</v>
      </c>
      <c r="AX686" s="13" t="s">
        <v>75</v>
      </c>
      <c r="AY686" s="173" t="s">
        <v>173</v>
      </c>
    </row>
    <row r="687" spans="1:65" s="13" customFormat="1" ht="11.25">
      <c r="B687" s="171"/>
      <c r="D687" s="172" t="s">
        <v>182</v>
      </c>
      <c r="E687" s="173" t="s">
        <v>1</v>
      </c>
      <c r="F687" s="174" t="s">
        <v>321</v>
      </c>
      <c r="H687" s="173" t="s">
        <v>1</v>
      </c>
      <c r="I687" s="175"/>
      <c r="L687" s="171"/>
      <c r="M687" s="176"/>
      <c r="N687" s="177"/>
      <c r="O687" s="177"/>
      <c r="P687" s="177"/>
      <c r="Q687" s="177"/>
      <c r="R687" s="177"/>
      <c r="S687" s="177"/>
      <c r="T687" s="178"/>
      <c r="AT687" s="173" t="s">
        <v>182</v>
      </c>
      <c r="AU687" s="173" t="s">
        <v>88</v>
      </c>
      <c r="AV687" s="13" t="s">
        <v>82</v>
      </c>
      <c r="AW687" s="13" t="s">
        <v>31</v>
      </c>
      <c r="AX687" s="13" t="s">
        <v>75</v>
      </c>
      <c r="AY687" s="173" t="s">
        <v>173</v>
      </c>
    </row>
    <row r="688" spans="1:65" s="13" customFormat="1" ht="11.25">
      <c r="B688" s="171"/>
      <c r="D688" s="172" t="s">
        <v>182</v>
      </c>
      <c r="E688" s="173" t="s">
        <v>1</v>
      </c>
      <c r="F688" s="174" t="s">
        <v>322</v>
      </c>
      <c r="H688" s="173" t="s">
        <v>1</v>
      </c>
      <c r="I688" s="175"/>
      <c r="L688" s="171"/>
      <c r="M688" s="176"/>
      <c r="N688" s="177"/>
      <c r="O688" s="177"/>
      <c r="P688" s="177"/>
      <c r="Q688" s="177"/>
      <c r="R688" s="177"/>
      <c r="S688" s="177"/>
      <c r="T688" s="178"/>
      <c r="AT688" s="173" t="s">
        <v>182</v>
      </c>
      <c r="AU688" s="173" t="s">
        <v>88</v>
      </c>
      <c r="AV688" s="13" t="s">
        <v>82</v>
      </c>
      <c r="AW688" s="13" t="s">
        <v>31</v>
      </c>
      <c r="AX688" s="13" t="s">
        <v>75</v>
      </c>
      <c r="AY688" s="173" t="s">
        <v>173</v>
      </c>
    </row>
    <row r="689" spans="1:65" s="13" customFormat="1" ht="11.25">
      <c r="B689" s="171"/>
      <c r="D689" s="172" t="s">
        <v>182</v>
      </c>
      <c r="E689" s="173" t="s">
        <v>1</v>
      </c>
      <c r="F689" s="174" t="s">
        <v>323</v>
      </c>
      <c r="H689" s="173" t="s">
        <v>1</v>
      </c>
      <c r="I689" s="175"/>
      <c r="L689" s="171"/>
      <c r="M689" s="176"/>
      <c r="N689" s="177"/>
      <c r="O689" s="177"/>
      <c r="P689" s="177"/>
      <c r="Q689" s="177"/>
      <c r="R689" s="177"/>
      <c r="S689" s="177"/>
      <c r="T689" s="178"/>
      <c r="AT689" s="173" t="s">
        <v>182</v>
      </c>
      <c r="AU689" s="173" t="s">
        <v>88</v>
      </c>
      <c r="AV689" s="13" t="s">
        <v>82</v>
      </c>
      <c r="AW689" s="13" t="s">
        <v>31</v>
      </c>
      <c r="AX689" s="13" t="s">
        <v>75</v>
      </c>
      <c r="AY689" s="173" t="s">
        <v>173</v>
      </c>
    </row>
    <row r="690" spans="1:65" s="13" customFormat="1" ht="22.5">
      <c r="B690" s="171"/>
      <c r="D690" s="172" t="s">
        <v>182</v>
      </c>
      <c r="E690" s="173" t="s">
        <v>1</v>
      </c>
      <c r="F690" s="174" t="s">
        <v>1197</v>
      </c>
      <c r="H690" s="173" t="s">
        <v>1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3" t="s">
        <v>182</v>
      </c>
      <c r="AU690" s="173" t="s">
        <v>88</v>
      </c>
      <c r="AV690" s="13" t="s">
        <v>82</v>
      </c>
      <c r="AW690" s="13" t="s">
        <v>31</v>
      </c>
      <c r="AX690" s="13" t="s">
        <v>75</v>
      </c>
      <c r="AY690" s="173" t="s">
        <v>173</v>
      </c>
    </row>
    <row r="691" spans="1:65" s="13" customFormat="1" ht="11.25">
      <c r="B691" s="171"/>
      <c r="D691" s="172" t="s">
        <v>182</v>
      </c>
      <c r="E691" s="173" t="s">
        <v>1</v>
      </c>
      <c r="F691" s="174" t="s">
        <v>1216</v>
      </c>
      <c r="H691" s="173" t="s">
        <v>1</v>
      </c>
      <c r="I691" s="175"/>
      <c r="L691" s="171"/>
      <c r="M691" s="176"/>
      <c r="N691" s="177"/>
      <c r="O691" s="177"/>
      <c r="P691" s="177"/>
      <c r="Q691" s="177"/>
      <c r="R691" s="177"/>
      <c r="S691" s="177"/>
      <c r="T691" s="178"/>
      <c r="AT691" s="173" t="s">
        <v>182</v>
      </c>
      <c r="AU691" s="173" t="s">
        <v>88</v>
      </c>
      <c r="AV691" s="13" t="s">
        <v>82</v>
      </c>
      <c r="AW691" s="13" t="s">
        <v>31</v>
      </c>
      <c r="AX691" s="13" t="s">
        <v>75</v>
      </c>
      <c r="AY691" s="173" t="s">
        <v>173</v>
      </c>
    </row>
    <row r="692" spans="1:65" s="13" customFormat="1" ht="11.25">
      <c r="B692" s="171"/>
      <c r="D692" s="172" t="s">
        <v>182</v>
      </c>
      <c r="E692" s="173" t="s">
        <v>1</v>
      </c>
      <c r="F692" s="174" t="s">
        <v>1217</v>
      </c>
      <c r="H692" s="173" t="s">
        <v>1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3" t="s">
        <v>182</v>
      </c>
      <c r="AU692" s="173" t="s">
        <v>88</v>
      </c>
      <c r="AV692" s="13" t="s">
        <v>82</v>
      </c>
      <c r="AW692" s="13" t="s">
        <v>31</v>
      </c>
      <c r="AX692" s="13" t="s">
        <v>75</v>
      </c>
      <c r="AY692" s="173" t="s">
        <v>173</v>
      </c>
    </row>
    <row r="693" spans="1:65" s="13" customFormat="1" ht="22.5">
      <c r="B693" s="171"/>
      <c r="D693" s="172" t="s">
        <v>182</v>
      </c>
      <c r="E693" s="173" t="s">
        <v>1</v>
      </c>
      <c r="F693" s="174" t="s">
        <v>326</v>
      </c>
      <c r="H693" s="173" t="s">
        <v>1</v>
      </c>
      <c r="I693" s="175"/>
      <c r="L693" s="171"/>
      <c r="M693" s="176"/>
      <c r="N693" s="177"/>
      <c r="O693" s="177"/>
      <c r="P693" s="177"/>
      <c r="Q693" s="177"/>
      <c r="R693" s="177"/>
      <c r="S693" s="177"/>
      <c r="T693" s="178"/>
      <c r="AT693" s="173" t="s">
        <v>182</v>
      </c>
      <c r="AU693" s="173" t="s">
        <v>88</v>
      </c>
      <c r="AV693" s="13" t="s">
        <v>82</v>
      </c>
      <c r="AW693" s="13" t="s">
        <v>31</v>
      </c>
      <c r="AX693" s="13" t="s">
        <v>75</v>
      </c>
      <c r="AY693" s="173" t="s">
        <v>173</v>
      </c>
    </row>
    <row r="694" spans="1:65" s="15" customFormat="1" ht="11.25">
      <c r="B694" s="187"/>
      <c r="D694" s="172" t="s">
        <v>182</v>
      </c>
      <c r="E694" s="188" t="s">
        <v>1</v>
      </c>
      <c r="F694" s="189" t="s">
        <v>185</v>
      </c>
      <c r="H694" s="190">
        <v>1</v>
      </c>
      <c r="I694" s="191"/>
      <c r="L694" s="187"/>
      <c r="M694" s="192"/>
      <c r="N694" s="193"/>
      <c r="O694" s="193"/>
      <c r="P694" s="193"/>
      <c r="Q694" s="193"/>
      <c r="R694" s="193"/>
      <c r="S694" s="193"/>
      <c r="T694" s="194"/>
      <c r="AT694" s="188" t="s">
        <v>182</v>
      </c>
      <c r="AU694" s="188" t="s">
        <v>88</v>
      </c>
      <c r="AV694" s="15" t="s">
        <v>180</v>
      </c>
      <c r="AW694" s="15" t="s">
        <v>31</v>
      </c>
      <c r="AX694" s="15" t="s">
        <v>82</v>
      </c>
      <c r="AY694" s="188" t="s">
        <v>173</v>
      </c>
    </row>
    <row r="695" spans="1:65" s="2" customFormat="1" ht="37.9" customHeight="1">
      <c r="A695" s="33"/>
      <c r="B695" s="156"/>
      <c r="C695" s="157" t="s">
        <v>1218</v>
      </c>
      <c r="D695" s="157" t="s">
        <v>176</v>
      </c>
      <c r="E695" s="158" t="s">
        <v>328</v>
      </c>
      <c r="F695" s="159" t="s">
        <v>329</v>
      </c>
      <c r="G695" s="160" t="s">
        <v>179</v>
      </c>
      <c r="H695" s="161">
        <v>2</v>
      </c>
      <c r="I695" s="162"/>
      <c r="J695" s="163">
        <f>ROUND(I695*H695,2)</f>
        <v>0</v>
      </c>
      <c r="K695" s="164"/>
      <c r="L695" s="34"/>
      <c r="M695" s="165" t="s">
        <v>1</v>
      </c>
      <c r="N695" s="166" t="s">
        <v>41</v>
      </c>
      <c r="O695" s="62"/>
      <c r="P695" s="167">
        <f>O695*H695</f>
        <v>0</v>
      </c>
      <c r="Q695" s="167">
        <v>1.8000000000000001E-4</v>
      </c>
      <c r="R695" s="167">
        <f>Q695*H695</f>
        <v>3.6000000000000002E-4</v>
      </c>
      <c r="S695" s="167">
        <v>0</v>
      </c>
      <c r="T695" s="168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69" t="s">
        <v>259</v>
      </c>
      <c r="AT695" s="169" t="s">
        <v>176</v>
      </c>
      <c r="AU695" s="169" t="s">
        <v>88</v>
      </c>
      <c r="AY695" s="18" t="s">
        <v>173</v>
      </c>
      <c r="BE695" s="170">
        <f>IF(N695="základná",J695,0)</f>
        <v>0</v>
      </c>
      <c r="BF695" s="170">
        <f>IF(N695="znížená",J695,0)</f>
        <v>0</v>
      </c>
      <c r="BG695" s="170">
        <f>IF(N695="zákl. prenesená",J695,0)</f>
        <v>0</v>
      </c>
      <c r="BH695" s="170">
        <f>IF(N695="zníž. prenesená",J695,0)</f>
        <v>0</v>
      </c>
      <c r="BI695" s="170">
        <f>IF(N695="nulová",J695,0)</f>
        <v>0</v>
      </c>
      <c r="BJ695" s="18" t="s">
        <v>88</v>
      </c>
      <c r="BK695" s="170">
        <f>ROUND(I695*H695,2)</f>
        <v>0</v>
      </c>
      <c r="BL695" s="18" t="s">
        <v>259</v>
      </c>
      <c r="BM695" s="169" t="s">
        <v>1219</v>
      </c>
    </row>
    <row r="696" spans="1:65" s="14" customFormat="1" ht="11.25">
      <c r="B696" s="179"/>
      <c r="D696" s="172" t="s">
        <v>182</v>
      </c>
      <c r="E696" s="180" t="s">
        <v>1</v>
      </c>
      <c r="F696" s="181" t="s">
        <v>1220</v>
      </c>
      <c r="H696" s="182">
        <v>2</v>
      </c>
      <c r="I696" s="183"/>
      <c r="L696" s="179"/>
      <c r="M696" s="184"/>
      <c r="N696" s="185"/>
      <c r="O696" s="185"/>
      <c r="P696" s="185"/>
      <c r="Q696" s="185"/>
      <c r="R696" s="185"/>
      <c r="S696" s="185"/>
      <c r="T696" s="186"/>
      <c r="AT696" s="180" t="s">
        <v>182</v>
      </c>
      <c r="AU696" s="180" t="s">
        <v>88</v>
      </c>
      <c r="AV696" s="14" t="s">
        <v>88</v>
      </c>
      <c r="AW696" s="14" t="s">
        <v>31</v>
      </c>
      <c r="AX696" s="14" t="s">
        <v>75</v>
      </c>
      <c r="AY696" s="180" t="s">
        <v>173</v>
      </c>
    </row>
    <row r="697" spans="1:65" s="15" customFormat="1" ht="11.25">
      <c r="B697" s="187"/>
      <c r="D697" s="172" t="s">
        <v>182</v>
      </c>
      <c r="E697" s="188" t="s">
        <v>1</v>
      </c>
      <c r="F697" s="189" t="s">
        <v>185</v>
      </c>
      <c r="H697" s="190">
        <v>2</v>
      </c>
      <c r="I697" s="191"/>
      <c r="L697" s="187"/>
      <c r="M697" s="192"/>
      <c r="N697" s="193"/>
      <c r="O697" s="193"/>
      <c r="P697" s="193"/>
      <c r="Q697" s="193"/>
      <c r="R697" s="193"/>
      <c r="S697" s="193"/>
      <c r="T697" s="194"/>
      <c r="AT697" s="188" t="s">
        <v>182</v>
      </c>
      <c r="AU697" s="188" t="s">
        <v>88</v>
      </c>
      <c r="AV697" s="15" t="s">
        <v>180</v>
      </c>
      <c r="AW697" s="15" t="s">
        <v>31</v>
      </c>
      <c r="AX697" s="15" t="s">
        <v>82</v>
      </c>
      <c r="AY697" s="188" t="s">
        <v>173</v>
      </c>
    </row>
    <row r="698" spans="1:65" s="2" customFormat="1" ht="49.15" customHeight="1">
      <c r="A698" s="33"/>
      <c r="B698" s="156"/>
      <c r="C698" s="195" t="s">
        <v>1221</v>
      </c>
      <c r="D698" s="195" t="s">
        <v>186</v>
      </c>
      <c r="E698" s="196" t="s">
        <v>333</v>
      </c>
      <c r="F698" s="197" t="s">
        <v>1222</v>
      </c>
      <c r="G698" s="198" t="s">
        <v>179</v>
      </c>
      <c r="H698" s="199">
        <v>2</v>
      </c>
      <c r="I698" s="200"/>
      <c r="J698" s="201">
        <f>ROUND(I698*H698,2)</f>
        <v>0</v>
      </c>
      <c r="K698" s="202"/>
      <c r="L698" s="203"/>
      <c r="M698" s="204" t="s">
        <v>1</v>
      </c>
      <c r="N698" s="205" t="s">
        <v>41</v>
      </c>
      <c r="O698" s="62"/>
      <c r="P698" s="167">
        <f>O698*H698</f>
        <v>0</v>
      </c>
      <c r="Q698" s="167">
        <v>2.5000000000000001E-2</v>
      </c>
      <c r="R698" s="167">
        <f>Q698*H698</f>
        <v>0.05</v>
      </c>
      <c r="S698" s="167">
        <v>0</v>
      </c>
      <c r="T698" s="168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69" t="s">
        <v>314</v>
      </c>
      <c r="AT698" s="169" t="s">
        <v>186</v>
      </c>
      <c r="AU698" s="169" t="s">
        <v>88</v>
      </c>
      <c r="AY698" s="18" t="s">
        <v>173</v>
      </c>
      <c r="BE698" s="170">
        <f>IF(N698="základná",J698,0)</f>
        <v>0</v>
      </c>
      <c r="BF698" s="170">
        <f>IF(N698="znížená",J698,0)</f>
        <v>0</v>
      </c>
      <c r="BG698" s="170">
        <f>IF(N698="zákl. prenesená",J698,0)</f>
        <v>0</v>
      </c>
      <c r="BH698" s="170">
        <f>IF(N698="zníž. prenesená",J698,0)</f>
        <v>0</v>
      </c>
      <c r="BI698" s="170">
        <f>IF(N698="nulová",J698,0)</f>
        <v>0</v>
      </c>
      <c r="BJ698" s="18" t="s">
        <v>88</v>
      </c>
      <c r="BK698" s="170">
        <f>ROUND(I698*H698,2)</f>
        <v>0</v>
      </c>
      <c r="BL698" s="18" t="s">
        <v>259</v>
      </c>
      <c r="BM698" s="169" t="s">
        <v>1223</v>
      </c>
    </row>
    <row r="699" spans="1:65" s="2" customFormat="1" ht="33" customHeight="1">
      <c r="A699" s="33"/>
      <c r="B699" s="156"/>
      <c r="C699" s="157" t="s">
        <v>1224</v>
      </c>
      <c r="D699" s="157" t="s">
        <v>176</v>
      </c>
      <c r="E699" s="158" t="s">
        <v>337</v>
      </c>
      <c r="F699" s="159" t="s">
        <v>338</v>
      </c>
      <c r="G699" s="160" t="s">
        <v>339</v>
      </c>
      <c r="H699" s="214"/>
      <c r="I699" s="162"/>
      <c r="J699" s="163">
        <f>ROUND(I699*H699,2)</f>
        <v>0</v>
      </c>
      <c r="K699" s="164"/>
      <c r="L699" s="34"/>
      <c r="M699" s="165" t="s">
        <v>1</v>
      </c>
      <c r="N699" s="166" t="s">
        <v>41</v>
      </c>
      <c r="O699" s="62"/>
      <c r="P699" s="167">
        <f>O699*H699</f>
        <v>0</v>
      </c>
      <c r="Q699" s="167">
        <v>0</v>
      </c>
      <c r="R699" s="167">
        <f>Q699*H699</f>
        <v>0</v>
      </c>
      <c r="S699" s="167">
        <v>0</v>
      </c>
      <c r="T699" s="168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69" t="s">
        <v>259</v>
      </c>
      <c r="AT699" s="169" t="s">
        <v>176</v>
      </c>
      <c r="AU699" s="169" t="s">
        <v>88</v>
      </c>
      <c r="AY699" s="18" t="s">
        <v>173</v>
      </c>
      <c r="BE699" s="170">
        <f>IF(N699="základná",J699,0)</f>
        <v>0</v>
      </c>
      <c r="BF699" s="170">
        <f>IF(N699="znížená",J699,0)</f>
        <v>0</v>
      </c>
      <c r="BG699" s="170">
        <f>IF(N699="zákl. prenesená",J699,0)</f>
        <v>0</v>
      </c>
      <c r="BH699" s="170">
        <f>IF(N699="zníž. prenesená",J699,0)</f>
        <v>0</v>
      </c>
      <c r="BI699" s="170">
        <f>IF(N699="nulová",J699,0)</f>
        <v>0</v>
      </c>
      <c r="BJ699" s="18" t="s">
        <v>88</v>
      </c>
      <c r="BK699" s="170">
        <f>ROUND(I699*H699,2)</f>
        <v>0</v>
      </c>
      <c r="BL699" s="18" t="s">
        <v>259</v>
      </c>
      <c r="BM699" s="169" t="s">
        <v>1225</v>
      </c>
    </row>
    <row r="700" spans="1:65" s="12" customFormat="1" ht="22.9" customHeight="1">
      <c r="B700" s="143"/>
      <c r="D700" s="144" t="s">
        <v>74</v>
      </c>
      <c r="E700" s="154" t="s">
        <v>1226</v>
      </c>
      <c r="F700" s="154" t="s">
        <v>1227</v>
      </c>
      <c r="I700" s="146"/>
      <c r="J700" s="155">
        <f>BK700</f>
        <v>0</v>
      </c>
      <c r="L700" s="143"/>
      <c r="M700" s="148"/>
      <c r="N700" s="149"/>
      <c r="O700" s="149"/>
      <c r="P700" s="150">
        <f>SUM(P701:P714)</f>
        <v>0</v>
      </c>
      <c r="Q700" s="149"/>
      <c r="R700" s="150">
        <f>SUM(R701:R714)</f>
        <v>4.0446000000000003E-2</v>
      </c>
      <c r="S700" s="149"/>
      <c r="T700" s="151">
        <f>SUM(T701:T714)</f>
        <v>1.89E-2</v>
      </c>
      <c r="AR700" s="144" t="s">
        <v>88</v>
      </c>
      <c r="AT700" s="152" t="s">
        <v>74</v>
      </c>
      <c r="AU700" s="152" t="s">
        <v>82</v>
      </c>
      <c r="AY700" s="144" t="s">
        <v>173</v>
      </c>
      <c r="BK700" s="153">
        <f>SUM(BK701:BK714)</f>
        <v>0</v>
      </c>
    </row>
    <row r="701" spans="1:65" s="2" customFormat="1" ht="24.2" customHeight="1">
      <c r="A701" s="33"/>
      <c r="B701" s="156"/>
      <c r="C701" s="157" t="s">
        <v>1228</v>
      </c>
      <c r="D701" s="157" t="s">
        <v>176</v>
      </c>
      <c r="E701" s="158" t="s">
        <v>1229</v>
      </c>
      <c r="F701" s="159" t="s">
        <v>1230</v>
      </c>
      <c r="G701" s="160" t="s">
        <v>179</v>
      </c>
      <c r="H701" s="161">
        <v>42</v>
      </c>
      <c r="I701" s="162"/>
      <c r="J701" s="163">
        <f>ROUND(I701*H701,2)</f>
        <v>0</v>
      </c>
      <c r="K701" s="164"/>
      <c r="L701" s="34"/>
      <c r="M701" s="165" t="s">
        <v>1</v>
      </c>
      <c r="N701" s="166" t="s">
        <v>41</v>
      </c>
      <c r="O701" s="62"/>
      <c r="P701" s="167">
        <f>O701*H701</f>
        <v>0</v>
      </c>
      <c r="Q701" s="167">
        <v>9.0000000000000006E-5</v>
      </c>
      <c r="R701" s="167">
        <f>Q701*H701</f>
        <v>3.7800000000000004E-3</v>
      </c>
      <c r="S701" s="167">
        <v>4.4999999999999999E-4</v>
      </c>
      <c r="T701" s="168">
        <f>S701*H701</f>
        <v>1.89E-2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9" t="s">
        <v>259</v>
      </c>
      <c r="AT701" s="169" t="s">
        <v>176</v>
      </c>
      <c r="AU701" s="169" t="s">
        <v>88</v>
      </c>
      <c r="AY701" s="18" t="s">
        <v>173</v>
      </c>
      <c r="BE701" s="170">
        <f>IF(N701="základná",J701,0)</f>
        <v>0</v>
      </c>
      <c r="BF701" s="170">
        <f>IF(N701="znížená",J701,0)</f>
        <v>0</v>
      </c>
      <c r="BG701" s="170">
        <f>IF(N701="zákl. prenesená",J701,0)</f>
        <v>0</v>
      </c>
      <c r="BH701" s="170">
        <f>IF(N701="zníž. prenesená",J701,0)</f>
        <v>0</v>
      </c>
      <c r="BI701" s="170">
        <f>IF(N701="nulová",J701,0)</f>
        <v>0</v>
      </c>
      <c r="BJ701" s="18" t="s">
        <v>88</v>
      </c>
      <c r="BK701" s="170">
        <f>ROUND(I701*H701,2)</f>
        <v>0</v>
      </c>
      <c r="BL701" s="18" t="s">
        <v>259</v>
      </c>
      <c r="BM701" s="169" t="s">
        <v>1231</v>
      </c>
    </row>
    <row r="702" spans="1:65" s="14" customFormat="1" ht="11.25">
      <c r="B702" s="179"/>
      <c r="D702" s="172" t="s">
        <v>182</v>
      </c>
      <c r="E702" s="180" t="s">
        <v>1</v>
      </c>
      <c r="F702" s="181" t="s">
        <v>1232</v>
      </c>
      <c r="H702" s="182">
        <v>42</v>
      </c>
      <c r="I702" s="183"/>
      <c r="L702" s="179"/>
      <c r="M702" s="184"/>
      <c r="N702" s="185"/>
      <c r="O702" s="185"/>
      <c r="P702" s="185"/>
      <c r="Q702" s="185"/>
      <c r="R702" s="185"/>
      <c r="S702" s="185"/>
      <c r="T702" s="186"/>
      <c r="AT702" s="180" t="s">
        <v>182</v>
      </c>
      <c r="AU702" s="180" t="s">
        <v>88</v>
      </c>
      <c r="AV702" s="14" t="s">
        <v>88</v>
      </c>
      <c r="AW702" s="14" t="s">
        <v>31</v>
      </c>
      <c r="AX702" s="14" t="s">
        <v>75</v>
      </c>
      <c r="AY702" s="180" t="s">
        <v>173</v>
      </c>
    </row>
    <row r="703" spans="1:65" s="15" customFormat="1" ht="11.25">
      <c r="B703" s="187"/>
      <c r="D703" s="172" t="s">
        <v>182</v>
      </c>
      <c r="E703" s="188" t="s">
        <v>1</v>
      </c>
      <c r="F703" s="189" t="s">
        <v>185</v>
      </c>
      <c r="H703" s="190">
        <v>42</v>
      </c>
      <c r="I703" s="191"/>
      <c r="L703" s="187"/>
      <c r="M703" s="192"/>
      <c r="N703" s="193"/>
      <c r="O703" s="193"/>
      <c r="P703" s="193"/>
      <c r="Q703" s="193"/>
      <c r="R703" s="193"/>
      <c r="S703" s="193"/>
      <c r="T703" s="194"/>
      <c r="AT703" s="188" t="s">
        <v>182</v>
      </c>
      <c r="AU703" s="188" t="s">
        <v>88</v>
      </c>
      <c r="AV703" s="15" t="s">
        <v>180</v>
      </c>
      <c r="AW703" s="15" t="s">
        <v>31</v>
      </c>
      <c r="AX703" s="15" t="s">
        <v>82</v>
      </c>
      <c r="AY703" s="188" t="s">
        <v>173</v>
      </c>
    </row>
    <row r="704" spans="1:65" s="2" customFormat="1" ht="16.5" customHeight="1">
      <c r="A704" s="33"/>
      <c r="B704" s="156"/>
      <c r="C704" s="157" t="s">
        <v>1233</v>
      </c>
      <c r="D704" s="157" t="s">
        <v>176</v>
      </c>
      <c r="E704" s="158" t="s">
        <v>1234</v>
      </c>
      <c r="F704" s="159" t="s">
        <v>1235</v>
      </c>
      <c r="G704" s="160" t="s">
        <v>179</v>
      </c>
      <c r="H704" s="161">
        <v>42</v>
      </c>
      <c r="I704" s="162"/>
      <c r="J704" s="163">
        <f>ROUND(I704*H704,2)</f>
        <v>0</v>
      </c>
      <c r="K704" s="164"/>
      <c r="L704" s="34"/>
      <c r="M704" s="165" t="s">
        <v>1</v>
      </c>
      <c r="N704" s="166" t="s">
        <v>41</v>
      </c>
      <c r="O704" s="62"/>
      <c r="P704" s="167">
        <f>O704*H704</f>
        <v>0</v>
      </c>
      <c r="Q704" s="167">
        <v>2.0000000000000002E-5</v>
      </c>
      <c r="R704" s="167">
        <f>Q704*H704</f>
        <v>8.4000000000000003E-4</v>
      </c>
      <c r="S704" s="167">
        <v>0</v>
      </c>
      <c r="T704" s="168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9" t="s">
        <v>259</v>
      </c>
      <c r="AT704" s="169" t="s">
        <v>176</v>
      </c>
      <c r="AU704" s="169" t="s">
        <v>88</v>
      </c>
      <c r="AY704" s="18" t="s">
        <v>173</v>
      </c>
      <c r="BE704" s="170">
        <f>IF(N704="základná",J704,0)</f>
        <v>0</v>
      </c>
      <c r="BF704" s="170">
        <f>IF(N704="znížená",J704,0)</f>
        <v>0</v>
      </c>
      <c r="BG704" s="170">
        <f>IF(N704="zákl. prenesená",J704,0)</f>
        <v>0</v>
      </c>
      <c r="BH704" s="170">
        <f>IF(N704="zníž. prenesená",J704,0)</f>
        <v>0</v>
      </c>
      <c r="BI704" s="170">
        <f>IF(N704="nulová",J704,0)</f>
        <v>0</v>
      </c>
      <c r="BJ704" s="18" t="s">
        <v>88</v>
      </c>
      <c r="BK704" s="170">
        <f>ROUND(I704*H704,2)</f>
        <v>0</v>
      </c>
      <c r="BL704" s="18" t="s">
        <v>259</v>
      </c>
      <c r="BM704" s="169" t="s">
        <v>1236</v>
      </c>
    </row>
    <row r="705" spans="1:65" s="14" customFormat="1" ht="11.25">
      <c r="B705" s="179"/>
      <c r="D705" s="172" t="s">
        <v>182</v>
      </c>
      <c r="E705" s="180" t="s">
        <v>1</v>
      </c>
      <c r="F705" s="181" t="s">
        <v>1237</v>
      </c>
      <c r="H705" s="182">
        <v>42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182</v>
      </c>
      <c r="AU705" s="180" t="s">
        <v>88</v>
      </c>
      <c r="AV705" s="14" t="s">
        <v>88</v>
      </c>
      <c r="AW705" s="14" t="s">
        <v>31</v>
      </c>
      <c r="AX705" s="14" t="s">
        <v>75</v>
      </c>
      <c r="AY705" s="180" t="s">
        <v>173</v>
      </c>
    </row>
    <row r="706" spans="1:65" s="15" customFormat="1" ht="11.25">
      <c r="B706" s="187"/>
      <c r="D706" s="172" t="s">
        <v>182</v>
      </c>
      <c r="E706" s="188" t="s">
        <v>1</v>
      </c>
      <c r="F706" s="189" t="s">
        <v>185</v>
      </c>
      <c r="H706" s="190">
        <v>42</v>
      </c>
      <c r="I706" s="191"/>
      <c r="L706" s="187"/>
      <c r="M706" s="192"/>
      <c r="N706" s="193"/>
      <c r="O706" s="193"/>
      <c r="P706" s="193"/>
      <c r="Q706" s="193"/>
      <c r="R706" s="193"/>
      <c r="S706" s="193"/>
      <c r="T706" s="194"/>
      <c r="AT706" s="188" t="s">
        <v>182</v>
      </c>
      <c r="AU706" s="188" t="s">
        <v>88</v>
      </c>
      <c r="AV706" s="15" t="s">
        <v>180</v>
      </c>
      <c r="AW706" s="15" t="s">
        <v>31</v>
      </c>
      <c r="AX706" s="15" t="s">
        <v>82</v>
      </c>
      <c r="AY706" s="188" t="s">
        <v>173</v>
      </c>
    </row>
    <row r="707" spans="1:65" s="2" customFormat="1" ht="24.2" customHeight="1">
      <c r="A707" s="33"/>
      <c r="B707" s="156"/>
      <c r="C707" s="195" t="s">
        <v>1238</v>
      </c>
      <c r="D707" s="195" t="s">
        <v>186</v>
      </c>
      <c r="E707" s="196" t="s">
        <v>1239</v>
      </c>
      <c r="F707" s="197" t="s">
        <v>1240</v>
      </c>
      <c r="G707" s="198" t="s">
        <v>179</v>
      </c>
      <c r="H707" s="199">
        <v>21</v>
      </c>
      <c r="I707" s="200"/>
      <c r="J707" s="201">
        <f>ROUND(I707*H707,2)</f>
        <v>0</v>
      </c>
      <c r="K707" s="202"/>
      <c r="L707" s="203"/>
      <c r="M707" s="204" t="s">
        <v>1</v>
      </c>
      <c r="N707" s="205" t="s">
        <v>41</v>
      </c>
      <c r="O707" s="62"/>
      <c r="P707" s="167">
        <f>O707*H707</f>
        <v>0</v>
      </c>
      <c r="Q707" s="167">
        <v>1.5300000000000001E-4</v>
      </c>
      <c r="R707" s="167">
        <f>Q707*H707</f>
        <v>3.2130000000000001E-3</v>
      </c>
      <c r="S707" s="167">
        <v>0</v>
      </c>
      <c r="T707" s="168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9" t="s">
        <v>314</v>
      </c>
      <c r="AT707" s="169" t="s">
        <v>186</v>
      </c>
      <c r="AU707" s="169" t="s">
        <v>88</v>
      </c>
      <c r="AY707" s="18" t="s">
        <v>173</v>
      </c>
      <c r="BE707" s="170">
        <f>IF(N707="základná",J707,0)</f>
        <v>0</v>
      </c>
      <c r="BF707" s="170">
        <f>IF(N707="znížená",J707,0)</f>
        <v>0</v>
      </c>
      <c r="BG707" s="170">
        <f>IF(N707="zákl. prenesená",J707,0)</f>
        <v>0</v>
      </c>
      <c r="BH707" s="170">
        <f>IF(N707="zníž. prenesená",J707,0)</f>
        <v>0</v>
      </c>
      <c r="BI707" s="170">
        <f>IF(N707="nulová",J707,0)</f>
        <v>0</v>
      </c>
      <c r="BJ707" s="18" t="s">
        <v>88</v>
      </c>
      <c r="BK707" s="170">
        <f>ROUND(I707*H707,2)</f>
        <v>0</v>
      </c>
      <c r="BL707" s="18" t="s">
        <v>259</v>
      </c>
      <c r="BM707" s="169" t="s">
        <v>1241</v>
      </c>
    </row>
    <row r="708" spans="1:65" s="2" customFormat="1" ht="24.2" customHeight="1">
      <c r="A708" s="33"/>
      <c r="B708" s="156"/>
      <c r="C708" s="195" t="s">
        <v>1242</v>
      </c>
      <c r="D708" s="195" t="s">
        <v>186</v>
      </c>
      <c r="E708" s="196" t="s">
        <v>1243</v>
      </c>
      <c r="F708" s="197" t="s">
        <v>1244</v>
      </c>
      <c r="G708" s="198" t="s">
        <v>179</v>
      </c>
      <c r="H708" s="199">
        <v>21</v>
      </c>
      <c r="I708" s="200"/>
      <c r="J708" s="201">
        <f>ROUND(I708*H708,2)</f>
        <v>0</v>
      </c>
      <c r="K708" s="202"/>
      <c r="L708" s="203"/>
      <c r="M708" s="204" t="s">
        <v>1</v>
      </c>
      <c r="N708" s="205" t="s">
        <v>41</v>
      </c>
      <c r="O708" s="62"/>
      <c r="P708" s="167">
        <f>O708*H708</f>
        <v>0</v>
      </c>
      <c r="Q708" s="167">
        <v>1.5300000000000001E-4</v>
      </c>
      <c r="R708" s="167">
        <f>Q708*H708</f>
        <v>3.2130000000000001E-3</v>
      </c>
      <c r="S708" s="167">
        <v>0</v>
      </c>
      <c r="T708" s="168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9" t="s">
        <v>314</v>
      </c>
      <c r="AT708" s="169" t="s">
        <v>186</v>
      </c>
      <c r="AU708" s="169" t="s">
        <v>88</v>
      </c>
      <c r="AY708" s="18" t="s">
        <v>173</v>
      </c>
      <c r="BE708" s="170">
        <f>IF(N708="základná",J708,0)</f>
        <v>0</v>
      </c>
      <c r="BF708" s="170">
        <f>IF(N708="znížená",J708,0)</f>
        <v>0</v>
      </c>
      <c r="BG708" s="170">
        <f>IF(N708="zákl. prenesená",J708,0)</f>
        <v>0</v>
      </c>
      <c r="BH708" s="170">
        <f>IF(N708="zníž. prenesená",J708,0)</f>
        <v>0</v>
      </c>
      <c r="BI708" s="170">
        <f>IF(N708="nulová",J708,0)</f>
        <v>0</v>
      </c>
      <c r="BJ708" s="18" t="s">
        <v>88</v>
      </c>
      <c r="BK708" s="170">
        <f>ROUND(I708*H708,2)</f>
        <v>0</v>
      </c>
      <c r="BL708" s="18" t="s">
        <v>259</v>
      </c>
      <c r="BM708" s="169" t="s">
        <v>1245</v>
      </c>
    </row>
    <row r="709" spans="1:65" s="2" customFormat="1" ht="21.75" customHeight="1">
      <c r="A709" s="33"/>
      <c r="B709" s="156"/>
      <c r="C709" s="157" t="s">
        <v>1246</v>
      </c>
      <c r="D709" s="157" t="s">
        <v>176</v>
      </c>
      <c r="E709" s="158" t="s">
        <v>1247</v>
      </c>
      <c r="F709" s="159" t="s">
        <v>1248</v>
      </c>
      <c r="G709" s="160" t="s">
        <v>1249</v>
      </c>
      <c r="H709" s="161">
        <v>21</v>
      </c>
      <c r="I709" s="162"/>
      <c r="J709" s="163">
        <f>ROUND(I709*H709,2)</f>
        <v>0</v>
      </c>
      <c r="K709" s="164"/>
      <c r="L709" s="34"/>
      <c r="M709" s="165" t="s">
        <v>1</v>
      </c>
      <c r="N709" s="166" t="s">
        <v>41</v>
      </c>
      <c r="O709" s="62"/>
      <c r="P709" s="167">
        <f>O709*H709</f>
        <v>0</v>
      </c>
      <c r="Q709" s="167">
        <v>0</v>
      </c>
      <c r="R709" s="167">
        <f>Q709*H709</f>
        <v>0</v>
      </c>
      <c r="S709" s="167">
        <v>0</v>
      </c>
      <c r="T709" s="168">
        <f>S709*H709</f>
        <v>0</v>
      </c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R709" s="169" t="s">
        <v>259</v>
      </c>
      <c r="AT709" s="169" t="s">
        <v>176</v>
      </c>
      <c r="AU709" s="169" t="s">
        <v>88</v>
      </c>
      <c r="AY709" s="18" t="s">
        <v>173</v>
      </c>
      <c r="BE709" s="170">
        <f>IF(N709="základná",J709,0)</f>
        <v>0</v>
      </c>
      <c r="BF709" s="170">
        <f>IF(N709="znížená",J709,0)</f>
        <v>0</v>
      </c>
      <c r="BG709" s="170">
        <f>IF(N709="zákl. prenesená",J709,0)</f>
        <v>0</v>
      </c>
      <c r="BH709" s="170">
        <f>IF(N709="zníž. prenesená",J709,0)</f>
        <v>0</v>
      </c>
      <c r="BI709" s="170">
        <f>IF(N709="nulová",J709,0)</f>
        <v>0</v>
      </c>
      <c r="BJ709" s="18" t="s">
        <v>88</v>
      </c>
      <c r="BK709" s="170">
        <f>ROUND(I709*H709,2)</f>
        <v>0</v>
      </c>
      <c r="BL709" s="18" t="s">
        <v>259</v>
      </c>
      <c r="BM709" s="169" t="s">
        <v>1250</v>
      </c>
    </row>
    <row r="710" spans="1:65" s="14" customFormat="1" ht="11.25">
      <c r="B710" s="179"/>
      <c r="D710" s="172" t="s">
        <v>182</v>
      </c>
      <c r="E710" s="180" t="s">
        <v>1</v>
      </c>
      <c r="F710" s="181" t="s">
        <v>283</v>
      </c>
      <c r="H710" s="182">
        <v>21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182</v>
      </c>
      <c r="AU710" s="180" t="s">
        <v>88</v>
      </c>
      <c r="AV710" s="14" t="s">
        <v>88</v>
      </c>
      <c r="AW710" s="14" t="s">
        <v>31</v>
      </c>
      <c r="AX710" s="14" t="s">
        <v>75</v>
      </c>
      <c r="AY710" s="180" t="s">
        <v>173</v>
      </c>
    </row>
    <row r="711" spans="1:65" s="15" customFormat="1" ht="11.25">
      <c r="B711" s="187"/>
      <c r="D711" s="172" t="s">
        <v>182</v>
      </c>
      <c r="E711" s="188" t="s">
        <v>1</v>
      </c>
      <c r="F711" s="189" t="s">
        <v>185</v>
      </c>
      <c r="H711" s="190">
        <v>21</v>
      </c>
      <c r="I711" s="191"/>
      <c r="L711" s="187"/>
      <c r="M711" s="192"/>
      <c r="N711" s="193"/>
      <c r="O711" s="193"/>
      <c r="P711" s="193"/>
      <c r="Q711" s="193"/>
      <c r="R711" s="193"/>
      <c r="S711" s="193"/>
      <c r="T711" s="194"/>
      <c r="AT711" s="188" t="s">
        <v>182</v>
      </c>
      <c r="AU711" s="188" t="s">
        <v>88</v>
      </c>
      <c r="AV711" s="15" t="s">
        <v>180</v>
      </c>
      <c r="AW711" s="15" t="s">
        <v>31</v>
      </c>
      <c r="AX711" s="15" t="s">
        <v>82</v>
      </c>
      <c r="AY711" s="188" t="s">
        <v>173</v>
      </c>
    </row>
    <row r="712" spans="1:65" s="2" customFormat="1" ht="24.2" customHeight="1">
      <c r="A712" s="33"/>
      <c r="B712" s="156"/>
      <c r="C712" s="195" t="s">
        <v>1251</v>
      </c>
      <c r="D712" s="195" t="s">
        <v>186</v>
      </c>
      <c r="E712" s="196" t="s">
        <v>1252</v>
      </c>
      <c r="F712" s="197" t="s">
        <v>1253</v>
      </c>
      <c r="G712" s="198" t="s">
        <v>179</v>
      </c>
      <c r="H712" s="199">
        <v>21</v>
      </c>
      <c r="I712" s="200"/>
      <c r="J712" s="201">
        <f>ROUND(I712*H712,2)</f>
        <v>0</v>
      </c>
      <c r="K712" s="202"/>
      <c r="L712" s="203"/>
      <c r="M712" s="204" t="s">
        <v>1</v>
      </c>
      <c r="N712" s="205" t="s">
        <v>41</v>
      </c>
      <c r="O712" s="62"/>
      <c r="P712" s="167">
        <f>O712*H712</f>
        <v>0</v>
      </c>
      <c r="Q712" s="167">
        <v>1.4E-3</v>
      </c>
      <c r="R712" s="167">
        <f>Q712*H712</f>
        <v>2.9399999999999999E-2</v>
      </c>
      <c r="S712" s="167">
        <v>0</v>
      </c>
      <c r="T712" s="168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169" t="s">
        <v>314</v>
      </c>
      <c r="AT712" s="169" t="s">
        <v>186</v>
      </c>
      <c r="AU712" s="169" t="s">
        <v>88</v>
      </c>
      <c r="AY712" s="18" t="s">
        <v>173</v>
      </c>
      <c r="BE712" s="170">
        <f>IF(N712="základná",J712,0)</f>
        <v>0</v>
      </c>
      <c r="BF712" s="170">
        <f>IF(N712="znížená",J712,0)</f>
        <v>0</v>
      </c>
      <c r="BG712" s="170">
        <f>IF(N712="zákl. prenesená",J712,0)</f>
        <v>0</v>
      </c>
      <c r="BH712" s="170">
        <f>IF(N712="zníž. prenesená",J712,0)</f>
        <v>0</v>
      </c>
      <c r="BI712" s="170">
        <f>IF(N712="nulová",J712,0)</f>
        <v>0</v>
      </c>
      <c r="BJ712" s="18" t="s">
        <v>88</v>
      </c>
      <c r="BK712" s="170">
        <f>ROUND(I712*H712,2)</f>
        <v>0</v>
      </c>
      <c r="BL712" s="18" t="s">
        <v>259</v>
      </c>
      <c r="BM712" s="169" t="s">
        <v>1254</v>
      </c>
    </row>
    <row r="713" spans="1:65" s="2" customFormat="1" ht="24.2" customHeight="1">
      <c r="A713" s="33"/>
      <c r="B713" s="156"/>
      <c r="C713" s="157" t="s">
        <v>1255</v>
      </c>
      <c r="D713" s="157" t="s">
        <v>176</v>
      </c>
      <c r="E713" s="158" t="s">
        <v>1256</v>
      </c>
      <c r="F713" s="159" t="s">
        <v>1257</v>
      </c>
      <c r="G713" s="160" t="s">
        <v>248</v>
      </c>
      <c r="H713" s="161">
        <v>0.04</v>
      </c>
      <c r="I713" s="162"/>
      <c r="J713" s="163">
        <f>ROUND(I713*H713,2)</f>
        <v>0</v>
      </c>
      <c r="K713" s="164"/>
      <c r="L713" s="34"/>
      <c r="M713" s="165" t="s">
        <v>1</v>
      </c>
      <c r="N713" s="166" t="s">
        <v>41</v>
      </c>
      <c r="O713" s="62"/>
      <c r="P713" s="167">
        <f>O713*H713</f>
        <v>0</v>
      </c>
      <c r="Q713" s="167">
        <v>0</v>
      </c>
      <c r="R713" s="167">
        <f>Q713*H713</f>
        <v>0</v>
      </c>
      <c r="S713" s="167">
        <v>0</v>
      </c>
      <c r="T713" s="168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9" t="s">
        <v>259</v>
      </c>
      <c r="AT713" s="169" t="s">
        <v>176</v>
      </c>
      <c r="AU713" s="169" t="s">
        <v>88</v>
      </c>
      <c r="AY713" s="18" t="s">
        <v>173</v>
      </c>
      <c r="BE713" s="170">
        <f>IF(N713="základná",J713,0)</f>
        <v>0</v>
      </c>
      <c r="BF713" s="170">
        <f>IF(N713="znížená",J713,0)</f>
        <v>0</v>
      </c>
      <c r="BG713" s="170">
        <f>IF(N713="zákl. prenesená",J713,0)</f>
        <v>0</v>
      </c>
      <c r="BH713" s="170">
        <f>IF(N713="zníž. prenesená",J713,0)</f>
        <v>0</v>
      </c>
      <c r="BI713" s="170">
        <f>IF(N713="nulová",J713,0)</f>
        <v>0</v>
      </c>
      <c r="BJ713" s="18" t="s">
        <v>88</v>
      </c>
      <c r="BK713" s="170">
        <f>ROUND(I713*H713,2)</f>
        <v>0</v>
      </c>
      <c r="BL713" s="18" t="s">
        <v>259</v>
      </c>
      <c r="BM713" s="169" t="s">
        <v>1258</v>
      </c>
    </row>
    <row r="714" spans="1:65" s="2" customFormat="1" ht="24.2" customHeight="1">
      <c r="A714" s="33"/>
      <c r="B714" s="156"/>
      <c r="C714" s="157" t="s">
        <v>1259</v>
      </c>
      <c r="D714" s="157" t="s">
        <v>176</v>
      </c>
      <c r="E714" s="158" t="s">
        <v>1260</v>
      </c>
      <c r="F714" s="159" t="s">
        <v>1261</v>
      </c>
      <c r="G714" s="160" t="s">
        <v>339</v>
      </c>
      <c r="H714" s="214"/>
      <c r="I714" s="162"/>
      <c r="J714" s="163">
        <f>ROUND(I714*H714,2)</f>
        <v>0</v>
      </c>
      <c r="K714" s="164"/>
      <c r="L714" s="34"/>
      <c r="M714" s="165" t="s">
        <v>1</v>
      </c>
      <c r="N714" s="166" t="s">
        <v>41</v>
      </c>
      <c r="O714" s="62"/>
      <c r="P714" s="167">
        <f>O714*H714</f>
        <v>0</v>
      </c>
      <c r="Q714" s="167">
        <v>0</v>
      </c>
      <c r="R714" s="167">
        <f>Q714*H714</f>
        <v>0</v>
      </c>
      <c r="S714" s="167">
        <v>0</v>
      </c>
      <c r="T714" s="168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69" t="s">
        <v>259</v>
      </c>
      <c r="AT714" s="169" t="s">
        <v>176</v>
      </c>
      <c r="AU714" s="169" t="s">
        <v>88</v>
      </c>
      <c r="AY714" s="18" t="s">
        <v>173</v>
      </c>
      <c r="BE714" s="170">
        <f>IF(N714="základná",J714,0)</f>
        <v>0</v>
      </c>
      <c r="BF714" s="170">
        <f>IF(N714="znížená",J714,0)</f>
        <v>0</v>
      </c>
      <c r="BG714" s="170">
        <f>IF(N714="zákl. prenesená",J714,0)</f>
        <v>0</v>
      </c>
      <c r="BH714" s="170">
        <f>IF(N714="zníž. prenesená",J714,0)</f>
        <v>0</v>
      </c>
      <c r="BI714" s="170">
        <f>IF(N714="nulová",J714,0)</f>
        <v>0</v>
      </c>
      <c r="BJ714" s="18" t="s">
        <v>88</v>
      </c>
      <c r="BK714" s="170">
        <f>ROUND(I714*H714,2)</f>
        <v>0</v>
      </c>
      <c r="BL714" s="18" t="s">
        <v>259</v>
      </c>
      <c r="BM714" s="169" t="s">
        <v>1262</v>
      </c>
    </row>
    <row r="715" spans="1:65" s="12" customFormat="1" ht="22.9" customHeight="1">
      <c r="B715" s="143"/>
      <c r="D715" s="144" t="s">
        <v>74</v>
      </c>
      <c r="E715" s="154" t="s">
        <v>1263</v>
      </c>
      <c r="F715" s="154" t="s">
        <v>1264</v>
      </c>
      <c r="I715" s="146"/>
      <c r="J715" s="155">
        <f>BK715</f>
        <v>0</v>
      </c>
      <c r="L715" s="143"/>
      <c r="M715" s="148"/>
      <c r="N715" s="149"/>
      <c r="O715" s="149"/>
      <c r="P715" s="150">
        <f>SUM(P716:P747)</f>
        <v>0</v>
      </c>
      <c r="Q715" s="149"/>
      <c r="R715" s="150">
        <f>SUM(R716:R747)</f>
        <v>0.48255999999999999</v>
      </c>
      <c r="S715" s="149"/>
      <c r="T715" s="151">
        <f>SUM(T716:T747)</f>
        <v>1.3555528000000001</v>
      </c>
      <c r="AR715" s="144" t="s">
        <v>88</v>
      </c>
      <c r="AT715" s="152" t="s">
        <v>74</v>
      </c>
      <c r="AU715" s="152" t="s">
        <v>82</v>
      </c>
      <c r="AY715" s="144" t="s">
        <v>173</v>
      </c>
      <c r="BK715" s="153">
        <f>SUM(BK716:BK747)</f>
        <v>0</v>
      </c>
    </row>
    <row r="716" spans="1:65" s="2" customFormat="1" ht="16.5" customHeight="1">
      <c r="A716" s="33"/>
      <c r="B716" s="156"/>
      <c r="C716" s="157" t="s">
        <v>1265</v>
      </c>
      <c r="D716" s="157" t="s">
        <v>176</v>
      </c>
      <c r="E716" s="158" t="s">
        <v>1266</v>
      </c>
      <c r="F716" s="159" t="s">
        <v>1267</v>
      </c>
      <c r="G716" s="160" t="s">
        <v>196</v>
      </c>
      <c r="H716" s="161">
        <v>56.956000000000003</v>
      </c>
      <c r="I716" s="162"/>
      <c r="J716" s="163">
        <f>ROUND(I716*H716,2)</f>
        <v>0</v>
      </c>
      <c r="K716" s="164"/>
      <c r="L716" s="34"/>
      <c r="M716" s="165" t="s">
        <v>1</v>
      </c>
      <c r="N716" s="166" t="s">
        <v>41</v>
      </c>
      <c r="O716" s="62"/>
      <c r="P716" s="167">
        <f>O716*H716</f>
        <v>0</v>
      </c>
      <c r="Q716" s="167">
        <v>0</v>
      </c>
      <c r="R716" s="167">
        <f>Q716*H716</f>
        <v>0</v>
      </c>
      <c r="S716" s="167">
        <v>2.3800000000000002E-2</v>
      </c>
      <c r="T716" s="168">
        <f>S716*H716</f>
        <v>1.3555528000000001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9" t="s">
        <v>259</v>
      </c>
      <c r="AT716" s="169" t="s">
        <v>176</v>
      </c>
      <c r="AU716" s="169" t="s">
        <v>88</v>
      </c>
      <c r="AY716" s="18" t="s">
        <v>173</v>
      </c>
      <c r="BE716" s="170">
        <f>IF(N716="základná",J716,0)</f>
        <v>0</v>
      </c>
      <c r="BF716" s="170">
        <f>IF(N716="znížená",J716,0)</f>
        <v>0</v>
      </c>
      <c r="BG716" s="170">
        <f>IF(N716="zákl. prenesená",J716,0)</f>
        <v>0</v>
      </c>
      <c r="BH716" s="170">
        <f>IF(N716="zníž. prenesená",J716,0)</f>
        <v>0</v>
      </c>
      <c r="BI716" s="170">
        <f>IF(N716="nulová",J716,0)</f>
        <v>0</v>
      </c>
      <c r="BJ716" s="18" t="s">
        <v>88</v>
      </c>
      <c r="BK716" s="170">
        <f>ROUND(I716*H716,2)</f>
        <v>0</v>
      </c>
      <c r="BL716" s="18" t="s">
        <v>259</v>
      </c>
      <c r="BM716" s="169" t="s">
        <v>1268</v>
      </c>
    </row>
    <row r="717" spans="1:65" s="13" customFormat="1" ht="11.25">
      <c r="B717" s="171"/>
      <c r="D717" s="172" t="s">
        <v>182</v>
      </c>
      <c r="E717" s="173" t="s">
        <v>1</v>
      </c>
      <c r="F717" s="174" t="s">
        <v>814</v>
      </c>
      <c r="H717" s="173" t="s">
        <v>1</v>
      </c>
      <c r="I717" s="175"/>
      <c r="L717" s="171"/>
      <c r="M717" s="176"/>
      <c r="N717" s="177"/>
      <c r="O717" s="177"/>
      <c r="P717" s="177"/>
      <c r="Q717" s="177"/>
      <c r="R717" s="177"/>
      <c r="S717" s="177"/>
      <c r="T717" s="178"/>
      <c r="AT717" s="173" t="s">
        <v>182</v>
      </c>
      <c r="AU717" s="173" t="s">
        <v>88</v>
      </c>
      <c r="AV717" s="13" t="s">
        <v>82</v>
      </c>
      <c r="AW717" s="13" t="s">
        <v>31</v>
      </c>
      <c r="AX717" s="13" t="s">
        <v>75</v>
      </c>
      <c r="AY717" s="173" t="s">
        <v>173</v>
      </c>
    </row>
    <row r="718" spans="1:65" s="14" customFormat="1" ht="11.25">
      <c r="B718" s="179"/>
      <c r="D718" s="172" t="s">
        <v>182</v>
      </c>
      <c r="E718" s="180" t="s">
        <v>1</v>
      </c>
      <c r="F718" s="181" t="s">
        <v>1269</v>
      </c>
      <c r="H718" s="182">
        <v>56.956000000000003</v>
      </c>
      <c r="I718" s="183"/>
      <c r="L718" s="179"/>
      <c r="M718" s="184"/>
      <c r="N718" s="185"/>
      <c r="O718" s="185"/>
      <c r="P718" s="185"/>
      <c r="Q718" s="185"/>
      <c r="R718" s="185"/>
      <c r="S718" s="185"/>
      <c r="T718" s="186"/>
      <c r="AT718" s="180" t="s">
        <v>182</v>
      </c>
      <c r="AU718" s="180" t="s">
        <v>88</v>
      </c>
      <c r="AV718" s="14" t="s">
        <v>88</v>
      </c>
      <c r="AW718" s="14" t="s">
        <v>31</v>
      </c>
      <c r="AX718" s="14" t="s">
        <v>75</v>
      </c>
      <c r="AY718" s="180" t="s">
        <v>173</v>
      </c>
    </row>
    <row r="719" spans="1:65" s="15" customFormat="1" ht="11.25">
      <c r="B719" s="187"/>
      <c r="D719" s="172" t="s">
        <v>182</v>
      </c>
      <c r="E719" s="188" t="s">
        <v>1</v>
      </c>
      <c r="F719" s="189" t="s">
        <v>185</v>
      </c>
      <c r="H719" s="190">
        <v>56.956000000000003</v>
      </c>
      <c r="I719" s="191"/>
      <c r="L719" s="187"/>
      <c r="M719" s="192"/>
      <c r="N719" s="193"/>
      <c r="O719" s="193"/>
      <c r="P719" s="193"/>
      <c r="Q719" s="193"/>
      <c r="R719" s="193"/>
      <c r="S719" s="193"/>
      <c r="T719" s="194"/>
      <c r="AT719" s="188" t="s">
        <v>182</v>
      </c>
      <c r="AU719" s="188" t="s">
        <v>88</v>
      </c>
      <c r="AV719" s="15" t="s">
        <v>180</v>
      </c>
      <c r="AW719" s="15" t="s">
        <v>31</v>
      </c>
      <c r="AX719" s="15" t="s">
        <v>82</v>
      </c>
      <c r="AY719" s="188" t="s">
        <v>173</v>
      </c>
    </row>
    <row r="720" spans="1:65" s="2" customFormat="1" ht="24.2" customHeight="1">
      <c r="A720" s="33"/>
      <c r="B720" s="156"/>
      <c r="C720" s="157" t="s">
        <v>1270</v>
      </c>
      <c r="D720" s="157" t="s">
        <v>176</v>
      </c>
      <c r="E720" s="158" t="s">
        <v>1271</v>
      </c>
      <c r="F720" s="159" t="s">
        <v>1272</v>
      </c>
      <c r="G720" s="160" t="s">
        <v>179</v>
      </c>
      <c r="H720" s="161">
        <v>20</v>
      </c>
      <c r="I720" s="162"/>
      <c r="J720" s="163">
        <f>ROUND(I720*H720,2)</f>
        <v>0</v>
      </c>
      <c r="K720" s="164"/>
      <c r="L720" s="34"/>
      <c r="M720" s="165" t="s">
        <v>1</v>
      </c>
      <c r="N720" s="166" t="s">
        <v>41</v>
      </c>
      <c r="O720" s="62"/>
      <c r="P720" s="167">
        <f>O720*H720</f>
        <v>0</v>
      </c>
      <c r="Q720" s="167">
        <v>2.0000000000000002E-5</v>
      </c>
      <c r="R720" s="167">
        <f>Q720*H720</f>
        <v>4.0000000000000002E-4</v>
      </c>
      <c r="S720" s="167">
        <v>0</v>
      </c>
      <c r="T720" s="168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9" t="s">
        <v>259</v>
      </c>
      <c r="AT720" s="169" t="s">
        <v>176</v>
      </c>
      <c r="AU720" s="169" t="s">
        <v>88</v>
      </c>
      <c r="AY720" s="18" t="s">
        <v>173</v>
      </c>
      <c r="BE720" s="170">
        <f>IF(N720="základná",J720,0)</f>
        <v>0</v>
      </c>
      <c r="BF720" s="170">
        <f>IF(N720="znížená",J720,0)</f>
        <v>0</v>
      </c>
      <c r="BG720" s="170">
        <f>IF(N720="zákl. prenesená",J720,0)</f>
        <v>0</v>
      </c>
      <c r="BH720" s="170">
        <f>IF(N720="zníž. prenesená",J720,0)</f>
        <v>0</v>
      </c>
      <c r="BI720" s="170">
        <f>IF(N720="nulová",J720,0)</f>
        <v>0</v>
      </c>
      <c r="BJ720" s="18" t="s">
        <v>88</v>
      </c>
      <c r="BK720" s="170">
        <f>ROUND(I720*H720,2)</f>
        <v>0</v>
      </c>
      <c r="BL720" s="18" t="s">
        <v>259</v>
      </c>
      <c r="BM720" s="169" t="s">
        <v>1273</v>
      </c>
    </row>
    <row r="721" spans="1:65" s="14" customFormat="1" ht="11.25">
      <c r="B721" s="179"/>
      <c r="D721" s="172" t="s">
        <v>182</v>
      </c>
      <c r="E721" s="180" t="s">
        <v>1</v>
      </c>
      <c r="F721" s="181" t="s">
        <v>1274</v>
      </c>
      <c r="H721" s="182">
        <v>3</v>
      </c>
      <c r="I721" s="183"/>
      <c r="L721" s="179"/>
      <c r="M721" s="184"/>
      <c r="N721" s="185"/>
      <c r="O721" s="185"/>
      <c r="P721" s="185"/>
      <c r="Q721" s="185"/>
      <c r="R721" s="185"/>
      <c r="S721" s="185"/>
      <c r="T721" s="186"/>
      <c r="AT721" s="180" t="s">
        <v>182</v>
      </c>
      <c r="AU721" s="180" t="s">
        <v>88</v>
      </c>
      <c r="AV721" s="14" t="s">
        <v>88</v>
      </c>
      <c r="AW721" s="14" t="s">
        <v>31</v>
      </c>
      <c r="AX721" s="14" t="s">
        <v>75</v>
      </c>
      <c r="AY721" s="180" t="s">
        <v>173</v>
      </c>
    </row>
    <row r="722" spans="1:65" s="14" customFormat="1" ht="11.25">
      <c r="B722" s="179"/>
      <c r="D722" s="172" t="s">
        <v>182</v>
      </c>
      <c r="E722" s="180" t="s">
        <v>1</v>
      </c>
      <c r="F722" s="181" t="s">
        <v>1275</v>
      </c>
      <c r="H722" s="182">
        <v>4</v>
      </c>
      <c r="I722" s="183"/>
      <c r="L722" s="179"/>
      <c r="M722" s="184"/>
      <c r="N722" s="185"/>
      <c r="O722" s="185"/>
      <c r="P722" s="185"/>
      <c r="Q722" s="185"/>
      <c r="R722" s="185"/>
      <c r="S722" s="185"/>
      <c r="T722" s="186"/>
      <c r="AT722" s="180" t="s">
        <v>182</v>
      </c>
      <c r="AU722" s="180" t="s">
        <v>88</v>
      </c>
      <c r="AV722" s="14" t="s">
        <v>88</v>
      </c>
      <c r="AW722" s="14" t="s">
        <v>31</v>
      </c>
      <c r="AX722" s="14" t="s">
        <v>75</v>
      </c>
      <c r="AY722" s="180" t="s">
        <v>173</v>
      </c>
    </row>
    <row r="723" spans="1:65" s="14" customFormat="1" ht="11.25">
      <c r="B723" s="179"/>
      <c r="D723" s="172" t="s">
        <v>182</v>
      </c>
      <c r="E723" s="180" t="s">
        <v>1</v>
      </c>
      <c r="F723" s="181" t="s">
        <v>1276</v>
      </c>
      <c r="H723" s="182">
        <v>13</v>
      </c>
      <c r="I723" s="183"/>
      <c r="L723" s="179"/>
      <c r="M723" s="184"/>
      <c r="N723" s="185"/>
      <c r="O723" s="185"/>
      <c r="P723" s="185"/>
      <c r="Q723" s="185"/>
      <c r="R723" s="185"/>
      <c r="S723" s="185"/>
      <c r="T723" s="186"/>
      <c r="AT723" s="180" t="s">
        <v>182</v>
      </c>
      <c r="AU723" s="180" t="s">
        <v>88</v>
      </c>
      <c r="AV723" s="14" t="s">
        <v>88</v>
      </c>
      <c r="AW723" s="14" t="s">
        <v>31</v>
      </c>
      <c r="AX723" s="14" t="s">
        <v>75</v>
      </c>
      <c r="AY723" s="180" t="s">
        <v>173</v>
      </c>
    </row>
    <row r="724" spans="1:65" s="15" customFormat="1" ht="11.25">
      <c r="B724" s="187"/>
      <c r="D724" s="172" t="s">
        <v>182</v>
      </c>
      <c r="E724" s="188" t="s">
        <v>1</v>
      </c>
      <c r="F724" s="189" t="s">
        <v>185</v>
      </c>
      <c r="H724" s="190">
        <v>20</v>
      </c>
      <c r="I724" s="191"/>
      <c r="L724" s="187"/>
      <c r="M724" s="192"/>
      <c r="N724" s="193"/>
      <c r="O724" s="193"/>
      <c r="P724" s="193"/>
      <c r="Q724" s="193"/>
      <c r="R724" s="193"/>
      <c r="S724" s="193"/>
      <c r="T724" s="194"/>
      <c r="AT724" s="188" t="s">
        <v>182</v>
      </c>
      <c r="AU724" s="188" t="s">
        <v>88</v>
      </c>
      <c r="AV724" s="15" t="s">
        <v>180</v>
      </c>
      <c r="AW724" s="15" t="s">
        <v>31</v>
      </c>
      <c r="AX724" s="15" t="s">
        <v>82</v>
      </c>
      <c r="AY724" s="188" t="s">
        <v>173</v>
      </c>
    </row>
    <row r="725" spans="1:65" s="2" customFormat="1" ht="33" customHeight="1">
      <c r="A725" s="33"/>
      <c r="B725" s="156"/>
      <c r="C725" s="157" t="s">
        <v>1277</v>
      </c>
      <c r="D725" s="157" t="s">
        <v>176</v>
      </c>
      <c r="E725" s="158" t="s">
        <v>1278</v>
      </c>
      <c r="F725" s="159" t="s">
        <v>1279</v>
      </c>
      <c r="G725" s="160" t="s">
        <v>179</v>
      </c>
      <c r="H725" s="161">
        <v>1</v>
      </c>
      <c r="I725" s="162"/>
      <c r="J725" s="163">
        <f>ROUND(I725*H725,2)</f>
        <v>0</v>
      </c>
      <c r="K725" s="164"/>
      <c r="L725" s="34"/>
      <c r="M725" s="165" t="s">
        <v>1</v>
      </c>
      <c r="N725" s="166" t="s">
        <v>41</v>
      </c>
      <c r="O725" s="62"/>
      <c r="P725" s="167">
        <f>O725*H725</f>
        <v>0</v>
      </c>
      <c r="Q725" s="167">
        <v>2.0000000000000002E-5</v>
      </c>
      <c r="R725" s="167">
        <f>Q725*H725</f>
        <v>2.0000000000000002E-5</v>
      </c>
      <c r="S725" s="167">
        <v>0</v>
      </c>
      <c r="T725" s="168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9" t="s">
        <v>259</v>
      </c>
      <c r="AT725" s="169" t="s">
        <v>176</v>
      </c>
      <c r="AU725" s="169" t="s">
        <v>88</v>
      </c>
      <c r="AY725" s="18" t="s">
        <v>173</v>
      </c>
      <c r="BE725" s="170">
        <f>IF(N725="základná",J725,0)</f>
        <v>0</v>
      </c>
      <c r="BF725" s="170">
        <f>IF(N725="znížená",J725,0)</f>
        <v>0</v>
      </c>
      <c r="BG725" s="170">
        <f>IF(N725="zákl. prenesená",J725,0)</f>
        <v>0</v>
      </c>
      <c r="BH725" s="170">
        <f>IF(N725="zníž. prenesená",J725,0)</f>
        <v>0</v>
      </c>
      <c r="BI725" s="170">
        <f>IF(N725="nulová",J725,0)</f>
        <v>0</v>
      </c>
      <c r="BJ725" s="18" t="s">
        <v>88</v>
      </c>
      <c r="BK725" s="170">
        <f>ROUND(I725*H725,2)</f>
        <v>0</v>
      </c>
      <c r="BL725" s="18" t="s">
        <v>259</v>
      </c>
      <c r="BM725" s="169" t="s">
        <v>1280</v>
      </c>
    </row>
    <row r="726" spans="1:65" s="14" customFormat="1" ht="11.25">
      <c r="B726" s="179"/>
      <c r="D726" s="172" t="s">
        <v>182</v>
      </c>
      <c r="E726" s="180" t="s">
        <v>1</v>
      </c>
      <c r="F726" s="181" t="s">
        <v>1281</v>
      </c>
      <c r="H726" s="182">
        <v>1</v>
      </c>
      <c r="I726" s="183"/>
      <c r="L726" s="179"/>
      <c r="M726" s="184"/>
      <c r="N726" s="185"/>
      <c r="O726" s="185"/>
      <c r="P726" s="185"/>
      <c r="Q726" s="185"/>
      <c r="R726" s="185"/>
      <c r="S726" s="185"/>
      <c r="T726" s="186"/>
      <c r="AT726" s="180" t="s">
        <v>182</v>
      </c>
      <c r="AU726" s="180" t="s">
        <v>88</v>
      </c>
      <c r="AV726" s="14" t="s">
        <v>88</v>
      </c>
      <c r="AW726" s="14" t="s">
        <v>31</v>
      </c>
      <c r="AX726" s="14" t="s">
        <v>75</v>
      </c>
      <c r="AY726" s="180" t="s">
        <v>173</v>
      </c>
    </row>
    <row r="727" spans="1:65" s="15" customFormat="1" ht="11.25">
      <c r="B727" s="187"/>
      <c r="D727" s="172" t="s">
        <v>182</v>
      </c>
      <c r="E727" s="188" t="s">
        <v>1</v>
      </c>
      <c r="F727" s="189" t="s">
        <v>185</v>
      </c>
      <c r="H727" s="190">
        <v>1</v>
      </c>
      <c r="I727" s="191"/>
      <c r="L727" s="187"/>
      <c r="M727" s="192"/>
      <c r="N727" s="193"/>
      <c r="O727" s="193"/>
      <c r="P727" s="193"/>
      <c r="Q727" s="193"/>
      <c r="R727" s="193"/>
      <c r="S727" s="193"/>
      <c r="T727" s="194"/>
      <c r="AT727" s="188" t="s">
        <v>182</v>
      </c>
      <c r="AU727" s="188" t="s">
        <v>88</v>
      </c>
      <c r="AV727" s="15" t="s">
        <v>180</v>
      </c>
      <c r="AW727" s="15" t="s">
        <v>31</v>
      </c>
      <c r="AX727" s="15" t="s">
        <v>82</v>
      </c>
      <c r="AY727" s="188" t="s">
        <v>173</v>
      </c>
    </row>
    <row r="728" spans="1:65" s="2" customFormat="1" ht="33" customHeight="1">
      <c r="A728" s="33"/>
      <c r="B728" s="156"/>
      <c r="C728" s="195" t="s">
        <v>1282</v>
      </c>
      <c r="D728" s="195" t="s">
        <v>186</v>
      </c>
      <c r="E728" s="196" t="s">
        <v>1283</v>
      </c>
      <c r="F728" s="197" t="s">
        <v>1284</v>
      </c>
      <c r="G728" s="198" t="s">
        <v>179</v>
      </c>
      <c r="H728" s="199">
        <v>3</v>
      </c>
      <c r="I728" s="200"/>
      <c r="J728" s="201">
        <f t="shared" ref="J728:J734" si="0">ROUND(I728*H728,2)</f>
        <v>0</v>
      </c>
      <c r="K728" s="202"/>
      <c r="L728" s="203"/>
      <c r="M728" s="204" t="s">
        <v>1</v>
      </c>
      <c r="N728" s="205" t="s">
        <v>41</v>
      </c>
      <c r="O728" s="62"/>
      <c r="P728" s="167">
        <f t="shared" ref="P728:P734" si="1">O728*H728</f>
        <v>0</v>
      </c>
      <c r="Q728" s="167">
        <v>2.1139999999999999E-2</v>
      </c>
      <c r="R728" s="167">
        <f t="shared" ref="R728:R734" si="2">Q728*H728</f>
        <v>6.3420000000000004E-2</v>
      </c>
      <c r="S728" s="167">
        <v>0</v>
      </c>
      <c r="T728" s="168">
        <f t="shared" ref="T728:T734" si="3"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69" t="s">
        <v>314</v>
      </c>
      <c r="AT728" s="169" t="s">
        <v>186</v>
      </c>
      <c r="AU728" s="169" t="s">
        <v>88</v>
      </c>
      <c r="AY728" s="18" t="s">
        <v>173</v>
      </c>
      <c r="BE728" s="170">
        <f t="shared" ref="BE728:BE734" si="4">IF(N728="základná",J728,0)</f>
        <v>0</v>
      </c>
      <c r="BF728" s="170">
        <f t="shared" ref="BF728:BF734" si="5">IF(N728="znížená",J728,0)</f>
        <v>0</v>
      </c>
      <c r="BG728" s="170">
        <f t="shared" ref="BG728:BG734" si="6">IF(N728="zákl. prenesená",J728,0)</f>
        <v>0</v>
      </c>
      <c r="BH728" s="170">
        <f t="shared" ref="BH728:BH734" si="7">IF(N728="zníž. prenesená",J728,0)</f>
        <v>0</v>
      </c>
      <c r="BI728" s="170">
        <f t="shared" ref="BI728:BI734" si="8">IF(N728="nulová",J728,0)</f>
        <v>0</v>
      </c>
      <c r="BJ728" s="18" t="s">
        <v>88</v>
      </c>
      <c r="BK728" s="170">
        <f t="shared" ref="BK728:BK734" si="9">ROUND(I728*H728,2)</f>
        <v>0</v>
      </c>
      <c r="BL728" s="18" t="s">
        <v>259</v>
      </c>
      <c r="BM728" s="169" t="s">
        <v>1285</v>
      </c>
    </row>
    <row r="729" spans="1:65" s="2" customFormat="1" ht="33" customHeight="1">
      <c r="A729" s="33"/>
      <c r="B729" s="156"/>
      <c r="C729" s="195" t="s">
        <v>1286</v>
      </c>
      <c r="D729" s="195" t="s">
        <v>186</v>
      </c>
      <c r="E729" s="196" t="s">
        <v>1287</v>
      </c>
      <c r="F729" s="197" t="s">
        <v>1288</v>
      </c>
      <c r="G729" s="198" t="s">
        <v>179</v>
      </c>
      <c r="H729" s="199">
        <v>4</v>
      </c>
      <c r="I729" s="200"/>
      <c r="J729" s="201">
        <f t="shared" si="0"/>
        <v>0</v>
      </c>
      <c r="K729" s="202"/>
      <c r="L729" s="203"/>
      <c r="M729" s="204" t="s">
        <v>1</v>
      </c>
      <c r="N729" s="205" t="s">
        <v>41</v>
      </c>
      <c r="O729" s="62"/>
      <c r="P729" s="167">
        <f t="shared" si="1"/>
        <v>0</v>
      </c>
      <c r="Q729" s="167">
        <v>2.1139999999999999E-2</v>
      </c>
      <c r="R729" s="167">
        <f t="shared" si="2"/>
        <v>8.4559999999999996E-2</v>
      </c>
      <c r="S729" s="167">
        <v>0</v>
      </c>
      <c r="T729" s="168">
        <f t="shared" si="3"/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9" t="s">
        <v>314</v>
      </c>
      <c r="AT729" s="169" t="s">
        <v>186</v>
      </c>
      <c r="AU729" s="169" t="s">
        <v>88</v>
      </c>
      <c r="AY729" s="18" t="s">
        <v>173</v>
      </c>
      <c r="BE729" s="170">
        <f t="shared" si="4"/>
        <v>0</v>
      </c>
      <c r="BF729" s="170">
        <f t="shared" si="5"/>
        <v>0</v>
      </c>
      <c r="BG729" s="170">
        <f t="shared" si="6"/>
        <v>0</v>
      </c>
      <c r="BH729" s="170">
        <f t="shared" si="7"/>
        <v>0</v>
      </c>
      <c r="BI729" s="170">
        <f t="shared" si="8"/>
        <v>0</v>
      </c>
      <c r="BJ729" s="18" t="s">
        <v>88</v>
      </c>
      <c r="BK729" s="170">
        <f t="shared" si="9"/>
        <v>0</v>
      </c>
      <c r="BL729" s="18" t="s">
        <v>259</v>
      </c>
      <c r="BM729" s="169" t="s">
        <v>1289</v>
      </c>
    </row>
    <row r="730" spans="1:65" s="2" customFormat="1" ht="33" customHeight="1">
      <c r="A730" s="33"/>
      <c r="B730" s="156"/>
      <c r="C730" s="195" t="s">
        <v>1290</v>
      </c>
      <c r="D730" s="195" t="s">
        <v>186</v>
      </c>
      <c r="E730" s="196" t="s">
        <v>1291</v>
      </c>
      <c r="F730" s="197" t="s">
        <v>1292</v>
      </c>
      <c r="G730" s="198" t="s">
        <v>179</v>
      </c>
      <c r="H730" s="199">
        <v>11</v>
      </c>
      <c r="I730" s="200"/>
      <c r="J730" s="201">
        <f t="shared" si="0"/>
        <v>0</v>
      </c>
      <c r="K730" s="202"/>
      <c r="L730" s="203"/>
      <c r="M730" s="204" t="s">
        <v>1</v>
      </c>
      <c r="N730" s="205" t="s">
        <v>41</v>
      </c>
      <c r="O730" s="62"/>
      <c r="P730" s="167">
        <f t="shared" si="1"/>
        <v>0</v>
      </c>
      <c r="Q730" s="167">
        <v>2.1139999999999999E-2</v>
      </c>
      <c r="R730" s="167">
        <f t="shared" si="2"/>
        <v>0.23254</v>
      </c>
      <c r="S730" s="167">
        <v>0</v>
      </c>
      <c r="T730" s="168">
        <f t="shared" si="3"/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69" t="s">
        <v>314</v>
      </c>
      <c r="AT730" s="169" t="s">
        <v>186</v>
      </c>
      <c r="AU730" s="169" t="s">
        <v>88</v>
      </c>
      <c r="AY730" s="18" t="s">
        <v>173</v>
      </c>
      <c r="BE730" s="170">
        <f t="shared" si="4"/>
        <v>0</v>
      </c>
      <c r="BF730" s="170">
        <f t="shared" si="5"/>
        <v>0</v>
      </c>
      <c r="BG730" s="170">
        <f t="shared" si="6"/>
        <v>0</v>
      </c>
      <c r="BH730" s="170">
        <f t="shared" si="7"/>
        <v>0</v>
      </c>
      <c r="BI730" s="170">
        <f t="shared" si="8"/>
        <v>0</v>
      </c>
      <c r="BJ730" s="18" t="s">
        <v>88</v>
      </c>
      <c r="BK730" s="170">
        <f t="shared" si="9"/>
        <v>0</v>
      </c>
      <c r="BL730" s="18" t="s">
        <v>259</v>
      </c>
      <c r="BM730" s="169" t="s">
        <v>1293</v>
      </c>
    </row>
    <row r="731" spans="1:65" s="2" customFormat="1" ht="33" customHeight="1">
      <c r="A731" s="33"/>
      <c r="B731" s="156"/>
      <c r="C731" s="195" t="s">
        <v>1294</v>
      </c>
      <c r="D731" s="195" t="s">
        <v>186</v>
      </c>
      <c r="E731" s="196" t="s">
        <v>1295</v>
      </c>
      <c r="F731" s="197" t="s">
        <v>1296</v>
      </c>
      <c r="G731" s="198" t="s">
        <v>179</v>
      </c>
      <c r="H731" s="199">
        <v>1</v>
      </c>
      <c r="I731" s="200"/>
      <c r="J731" s="201">
        <f t="shared" si="0"/>
        <v>0</v>
      </c>
      <c r="K731" s="202"/>
      <c r="L731" s="203"/>
      <c r="M731" s="204" t="s">
        <v>1</v>
      </c>
      <c r="N731" s="205" t="s">
        <v>41</v>
      </c>
      <c r="O731" s="62"/>
      <c r="P731" s="167">
        <f t="shared" si="1"/>
        <v>0</v>
      </c>
      <c r="Q731" s="167">
        <v>2.1139999999999999E-2</v>
      </c>
      <c r="R731" s="167">
        <f t="shared" si="2"/>
        <v>2.1139999999999999E-2</v>
      </c>
      <c r="S731" s="167">
        <v>0</v>
      </c>
      <c r="T731" s="168">
        <f t="shared" si="3"/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69" t="s">
        <v>314</v>
      </c>
      <c r="AT731" s="169" t="s">
        <v>186</v>
      </c>
      <c r="AU731" s="169" t="s">
        <v>88</v>
      </c>
      <c r="AY731" s="18" t="s">
        <v>173</v>
      </c>
      <c r="BE731" s="170">
        <f t="shared" si="4"/>
        <v>0</v>
      </c>
      <c r="BF731" s="170">
        <f t="shared" si="5"/>
        <v>0</v>
      </c>
      <c r="BG731" s="170">
        <f t="shared" si="6"/>
        <v>0</v>
      </c>
      <c r="BH731" s="170">
        <f t="shared" si="7"/>
        <v>0</v>
      </c>
      <c r="BI731" s="170">
        <f t="shared" si="8"/>
        <v>0</v>
      </c>
      <c r="BJ731" s="18" t="s">
        <v>88</v>
      </c>
      <c r="BK731" s="170">
        <f t="shared" si="9"/>
        <v>0</v>
      </c>
      <c r="BL731" s="18" t="s">
        <v>259</v>
      </c>
      <c r="BM731" s="169" t="s">
        <v>1297</v>
      </c>
    </row>
    <row r="732" spans="1:65" s="2" customFormat="1" ht="33" customHeight="1">
      <c r="A732" s="33"/>
      <c r="B732" s="156"/>
      <c r="C732" s="195" t="s">
        <v>1298</v>
      </c>
      <c r="D732" s="195" t="s">
        <v>186</v>
      </c>
      <c r="E732" s="196" t="s">
        <v>1299</v>
      </c>
      <c r="F732" s="197" t="s">
        <v>1300</v>
      </c>
      <c r="G732" s="198" t="s">
        <v>179</v>
      </c>
      <c r="H732" s="199">
        <v>2</v>
      </c>
      <c r="I732" s="200"/>
      <c r="J732" s="201">
        <f t="shared" si="0"/>
        <v>0</v>
      </c>
      <c r="K732" s="202"/>
      <c r="L732" s="203"/>
      <c r="M732" s="204" t="s">
        <v>1</v>
      </c>
      <c r="N732" s="205" t="s">
        <v>41</v>
      </c>
      <c r="O732" s="62"/>
      <c r="P732" s="167">
        <f t="shared" si="1"/>
        <v>0</v>
      </c>
      <c r="Q732" s="167">
        <v>2.1139999999999999E-2</v>
      </c>
      <c r="R732" s="167">
        <f t="shared" si="2"/>
        <v>4.2279999999999998E-2</v>
      </c>
      <c r="S732" s="167">
        <v>0</v>
      </c>
      <c r="T732" s="168">
        <f t="shared" si="3"/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69" t="s">
        <v>314</v>
      </c>
      <c r="AT732" s="169" t="s">
        <v>186</v>
      </c>
      <c r="AU732" s="169" t="s">
        <v>88</v>
      </c>
      <c r="AY732" s="18" t="s">
        <v>173</v>
      </c>
      <c r="BE732" s="170">
        <f t="shared" si="4"/>
        <v>0</v>
      </c>
      <c r="BF732" s="170">
        <f t="shared" si="5"/>
        <v>0</v>
      </c>
      <c r="BG732" s="170">
        <f t="shared" si="6"/>
        <v>0</v>
      </c>
      <c r="BH732" s="170">
        <f t="shared" si="7"/>
        <v>0</v>
      </c>
      <c r="BI732" s="170">
        <f t="shared" si="8"/>
        <v>0</v>
      </c>
      <c r="BJ732" s="18" t="s">
        <v>88</v>
      </c>
      <c r="BK732" s="170">
        <f t="shared" si="9"/>
        <v>0</v>
      </c>
      <c r="BL732" s="18" t="s">
        <v>259</v>
      </c>
      <c r="BM732" s="169" t="s">
        <v>1301</v>
      </c>
    </row>
    <row r="733" spans="1:65" s="2" customFormat="1" ht="24.2" customHeight="1">
      <c r="A733" s="33"/>
      <c r="B733" s="156"/>
      <c r="C733" s="195" t="s">
        <v>1302</v>
      </c>
      <c r="D733" s="195" t="s">
        <v>186</v>
      </c>
      <c r="E733" s="196" t="s">
        <v>1303</v>
      </c>
      <c r="F733" s="197" t="s">
        <v>1304</v>
      </c>
      <c r="G733" s="198" t="s">
        <v>179</v>
      </c>
      <c r="H733" s="199">
        <v>42</v>
      </c>
      <c r="I733" s="200"/>
      <c r="J733" s="201">
        <f t="shared" si="0"/>
        <v>0</v>
      </c>
      <c r="K733" s="202"/>
      <c r="L733" s="203"/>
      <c r="M733" s="204" t="s">
        <v>1</v>
      </c>
      <c r="N733" s="205" t="s">
        <v>41</v>
      </c>
      <c r="O733" s="62"/>
      <c r="P733" s="167">
        <f t="shared" si="1"/>
        <v>0</v>
      </c>
      <c r="Q733" s="167">
        <v>8.9999999999999998E-4</v>
      </c>
      <c r="R733" s="167">
        <f t="shared" si="2"/>
        <v>3.78E-2</v>
      </c>
      <c r="S733" s="167">
        <v>0</v>
      </c>
      <c r="T733" s="168">
        <f t="shared" si="3"/>
        <v>0</v>
      </c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R733" s="169" t="s">
        <v>314</v>
      </c>
      <c r="AT733" s="169" t="s">
        <v>186</v>
      </c>
      <c r="AU733" s="169" t="s">
        <v>88</v>
      </c>
      <c r="AY733" s="18" t="s">
        <v>173</v>
      </c>
      <c r="BE733" s="170">
        <f t="shared" si="4"/>
        <v>0</v>
      </c>
      <c r="BF733" s="170">
        <f t="shared" si="5"/>
        <v>0</v>
      </c>
      <c r="BG733" s="170">
        <f t="shared" si="6"/>
        <v>0</v>
      </c>
      <c r="BH733" s="170">
        <f t="shared" si="7"/>
        <v>0</v>
      </c>
      <c r="BI733" s="170">
        <f t="shared" si="8"/>
        <v>0</v>
      </c>
      <c r="BJ733" s="18" t="s">
        <v>88</v>
      </c>
      <c r="BK733" s="170">
        <f t="shared" si="9"/>
        <v>0</v>
      </c>
      <c r="BL733" s="18" t="s">
        <v>259</v>
      </c>
      <c r="BM733" s="169" t="s">
        <v>1305</v>
      </c>
    </row>
    <row r="734" spans="1:65" s="2" customFormat="1" ht="24.2" customHeight="1">
      <c r="A734" s="33"/>
      <c r="B734" s="156"/>
      <c r="C734" s="157" t="s">
        <v>1306</v>
      </c>
      <c r="D734" s="157" t="s">
        <v>176</v>
      </c>
      <c r="E734" s="158" t="s">
        <v>1307</v>
      </c>
      <c r="F734" s="159" t="s">
        <v>1308</v>
      </c>
      <c r="G734" s="160" t="s">
        <v>196</v>
      </c>
      <c r="H734" s="161">
        <v>9.9550000000000001</v>
      </c>
      <c r="I734" s="162"/>
      <c r="J734" s="163">
        <f t="shared" si="0"/>
        <v>0</v>
      </c>
      <c r="K734" s="164"/>
      <c r="L734" s="34"/>
      <c r="M734" s="165" t="s">
        <v>1</v>
      </c>
      <c r="N734" s="166" t="s">
        <v>41</v>
      </c>
      <c r="O734" s="62"/>
      <c r="P734" s="167">
        <f t="shared" si="1"/>
        <v>0</v>
      </c>
      <c r="Q734" s="167">
        <v>0</v>
      </c>
      <c r="R734" s="167">
        <f t="shared" si="2"/>
        <v>0</v>
      </c>
      <c r="S734" s="167">
        <v>0</v>
      </c>
      <c r="T734" s="168">
        <f t="shared" si="3"/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9" t="s">
        <v>259</v>
      </c>
      <c r="AT734" s="169" t="s">
        <v>176</v>
      </c>
      <c r="AU734" s="169" t="s">
        <v>88</v>
      </c>
      <c r="AY734" s="18" t="s">
        <v>173</v>
      </c>
      <c r="BE734" s="170">
        <f t="shared" si="4"/>
        <v>0</v>
      </c>
      <c r="BF734" s="170">
        <f t="shared" si="5"/>
        <v>0</v>
      </c>
      <c r="BG734" s="170">
        <f t="shared" si="6"/>
        <v>0</v>
      </c>
      <c r="BH734" s="170">
        <f t="shared" si="7"/>
        <v>0</v>
      </c>
      <c r="BI734" s="170">
        <f t="shared" si="8"/>
        <v>0</v>
      </c>
      <c r="BJ734" s="18" t="s">
        <v>88</v>
      </c>
      <c r="BK734" s="170">
        <f t="shared" si="9"/>
        <v>0</v>
      </c>
      <c r="BL734" s="18" t="s">
        <v>259</v>
      </c>
      <c r="BM734" s="169" t="s">
        <v>1309</v>
      </c>
    </row>
    <row r="735" spans="1:65" s="14" customFormat="1" ht="11.25">
      <c r="B735" s="179"/>
      <c r="D735" s="172" t="s">
        <v>182</v>
      </c>
      <c r="E735" s="180" t="s">
        <v>1</v>
      </c>
      <c r="F735" s="181" t="s">
        <v>1310</v>
      </c>
      <c r="H735" s="182">
        <v>1.155</v>
      </c>
      <c r="I735" s="183"/>
      <c r="L735" s="179"/>
      <c r="M735" s="184"/>
      <c r="N735" s="185"/>
      <c r="O735" s="185"/>
      <c r="P735" s="185"/>
      <c r="Q735" s="185"/>
      <c r="R735" s="185"/>
      <c r="S735" s="185"/>
      <c r="T735" s="186"/>
      <c r="AT735" s="180" t="s">
        <v>182</v>
      </c>
      <c r="AU735" s="180" t="s">
        <v>88</v>
      </c>
      <c r="AV735" s="14" t="s">
        <v>88</v>
      </c>
      <c r="AW735" s="14" t="s">
        <v>31</v>
      </c>
      <c r="AX735" s="14" t="s">
        <v>75</v>
      </c>
      <c r="AY735" s="180" t="s">
        <v>173</v>
      </c>
    </row>
    <row r="736" spans="1:65" s="14" customFormat="1" ht="11.25">
      <c r="B736" s="179"/>
      <c r="D736" s="172" t="s">
        <v>182</v>
      </c>
      <c r="E736" s="180" t="s">
        <v>1</v>
      </c>
      <c r="F736" s="181" t="s">
        <v>1311</v>
      </c>
      <c r="H736" s="182">
        <v>1.76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0" t="s">
        <v>182</v>
      </c>
      <c r="AU736" s="180" t="s">
        <v>88</v>
      </c>
      <c r="AV736" s="14" t="s">
        <v>88</v>
      </c>
      <c r="AW736" s="14" t="s">
        <v>31</v>
      </c>
      <c r="AX736" s="14" t="s">
        <v>75</v>
      </c>
      <c r="AY736" s="180" t="s">
        <v>173</v>
      </c>
    </row>
    <row r="737" spans="1:65" s="14" customFormat="1" ht="11.25">
      <c r="B737" s="179"/>
      <c r="D737" s="172" t="s">
        <v>182</v>
      </c>
      <c r="E737" s="180" t="s">
        <v>1</v>
      </c>
      <c r="F737" s="181" t="s">
        <v>1312</v>
      </c>
      <c r="H737" s="182">
        <v>6.4349999999999996</v>
      </c>
      <c r="I737" s="183"/>
      <c r="L737" s="179"/>
      <c r="M737" s="184"/>
      <c r="N737" s="185"/>
      <c r="O737" s="185"/>
      <c r="P737" s="185"/>
      <c r="Q737" s="185"/>
      <c r="R737" s="185"/>
      <c r="S737" s="185"/>
      <c r="T737" s="186"/>
      <c r="AT737" s="180" t="s">
        <v>182</v>
      </c>
      <c r="AU737" s="180" t="s">
        <v>88</v>
      </c>
      <c r="AV737" s="14" t="s">
        <v>88</v>
      </c>
      <c r="AW737" s="14" t="s">
        <v>31</v>
      </c>
      <c r="AX737" s="14" t="s">
        <v>75</v>
      </c>
      <c r="AY737" s="180" t="s">
        <v>173</v>
      </c>
    </row>
    <row r="738" spans="1:65" s="14" customFormat="1" ht="11.25">
      <c r="B738" s="179"/>
      <c r="D738" s="172" t="s">
        <v>182</v>
      </c>
      <c r="E738" s="180" t="s">
        <v>1</v>
      </c>
      <c r="F738" s="181" t="s">
        <v>1313</v>
      </c>
      <c r="H738" s="182">
        <v>0.60499999999999998</v>
      </c>
      <c r="I738" s="183"/>
      <c r="L738" s="179"/>
      <c r="M738" s="184"/>
      <c r="N738" s="185"/>
      <c r="O738" s="185"/>
      <c r="P738" s="185"/>
      <c r="Q738" s="185"/>
      <c r="R738" s="185"/>
      <c r="S738" s="185"/>
      <c r="T738" s="186"/>
      <c r="AT738" s="180" t="s">
        <v>182</v>
      </c>
      <c r="AU738" s="180" t="s">
        <v>88</v>
      </c>
      <c r="AV738" s="14" t="s">
        <v>88</v>
      </c>
      <c r="AW738" s="14" t="s">
        <v>31</v>
      </c>
      <c r="AX738" s="14" t="s">
        <v>75</v>
      </c>
      <c r="AY738" s="180" t="s">
        <v>173</v>
      </c>
    </row>
    <row r="739" spans="1:65" s="15" customFormat="1" ht="11.25">
      <c r="B739" s="187"/>
      <c r="D739" s="172" t="s">
        <v>182</v>
      </c>
      <c r="E739" s="188" t="s">
        <v>1</v>
      </c>
      <c r="F739" s="189" t="s">
        <v>185</v>
      </c>
      <c r="H739" s="190">
        <v>9.9550000000000001</v>
      </c>
      <c r="I739" s="191"/>
      <c r="L739" s="187"/>
      <c r="M739" s="192"/>
      <c r="N739" s="193"/>
      <c r="O739" s="193"/>
      <c r="P739" s="193"/>
      <c r="Q739" s="193"/>
      <c r="R739" s="193"/>
      <c r="S739" s="193"/>
      <c r="T739" s="194"/>
      <c r="AT739" s="188" t="s">
        <v>182</v>
      </c>
      <c r="AU739" s="188" t="s">
        <v>88</v>
      </c>
      <c r="AV739" s="15" t="s">
        <v>180</v>
      </c>
      <c r="AW739" s="15" t="s">
        <v>31</v>
      </c>
      <c r="AX739" s="15" t="s">
        <v>82</v>
      </c>
      <c r="AY739" s="188" t="s">
        <v>173</v>
      </c>
    </row>
    <row r="740" spans="1:65" s="2" customFormat="1" ht="24.2" customHeight="1">
      <c r="A740" s="33"/>
      <c r="B740" s="156"/>
      <c r="C740" s="157" t="s">
        <v>1314</v>
      </c>
      <c r="D740" s="157" t="s">
        <v>176</v>
      </c>
      <c r="E740" s="158" t="s">
        <v>1315</v>
      </c>
      <c r="F740" s="159" t="s">
        <v>1316</v>
      </c>
      <c r="G740" s="160" t="s">
        <v>179</v>
      </c>
      <c r="H740" s="161">
        <v>40</v>
      </c>
      <c r="I740" s="162"/>
      <c r="J740" s="163">
        <f>ROUND(I740*H740,2)</f>
        <v>0</v>
      </c>
      <c r="K740" s="164"/>
      <c r="L740" s="34"/>
      <c r="M740" s="165" t="s">
        <v>1</v>
      </c>
      <c r="N740" s="166" t="s">
        <v>41</v>
      </c>
      <c r="O740" s="62"/>
      <c r="P740" s="167">
        <f>O740*H740</f>
        <v>0</v>
      </c>
      <c r="Q740" s="167">
        <v>1.0000000000000001E-5</v>
      </c>
      <c r="R740" s="167">
        <f>Q740*H740</f>
        <v>4.0000000000000002E-4</v>
      </c>
      <c r="S740" s="167">
        <v>0</v>
      </c>
      <c r="T740" s="168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9" t="s">
        <v>259</v>
      </c>
      <c r="AT740" s="169" t="s">
        <v>176</v>
      </c>
      <c r="AU740" s="169" t="s">
        <v>88</v>
      </c>
      <c r="AY740" s="18" t="s">
        <v>173</v>
      </c>
      <c r="BE740" s="170">
        <f>IF(N740="základná",J740,0)</f>
        <v>0</v>
      </c>
      <c r="BF740" s="170">
        <f>IF(N740="znížená",J740,0)</f>
        <v>0</v>
      </c>
      <c r="BG740" s="170">
        <f>IF(N740="zákl. prenesená",J740,0)</f>
        <v>0</v>
      </c>
      <c r="BH740" s="170">
        <f>IF(N740="zníž. prenesená",J740,0)</f>
        <v>0</v>
      </c>
      <c r="BI740" s="170">
        <f>IF(N740="nulová",J740,0)</f>
        <v>0</v>
      </c>
      <c r="BJ740" s="18" t="s">
        <v>88</v>
      </c>
      <c r="BK740" s="170">
        <f>ROUND(I740*H740,2)</f>
        <v>0</v>
      </c>
      <c r="BL740" s="18" t="s">
        <v>259</v>
      </c>
      <c r="BM740" s="169" t="s">
        <v>1317</v>
      </c>
    </row>
    <row r="741" spans="1:65" s="14" customFormat="1" ht="11.25">
      <c r="B741" s="179"/>
      <c r="D741" s="172" t="s">
        <v>182</v>
      </c>
      <c r="E741" s="180" t="s">
        <v>1</v>
      </c>
      <c r="F741" s="181" t="s">
        <v>1318</v>
      </c>
      <c r="H741" s="182">
        <v>40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0" t="s">
        <v>182</v>
      </c>
      <c r="AU741" s="180" t="s">
        <v>88</v>
      </c>
      <c r="AV741" s="14" t="s">
        <v>88</v>
      </c>
      <c r="AW741" s="14" t="s">
        <v>31</v>
      </c>
      <c r="AX741" s="14" t="s">
        <v>75</v>
      </c>
      <c r="AY741" s="180" t="s">
        <v>173</v>
      </c>
    </row>
    <row r="742" spans="1:65" s="15" customFormat="1" ht="11.25">
      <c r="B742" s="187"/>
      <c r="D742" s="172" t="s">
        <v>182</v>
      </c>
      <c r="E742" s="188" t="s">
        <v>1</v>
      </c>
      <c r="F742" s="189" t="s">
        <v>185</v>
      </c>
      <c r="H742" s="190">
        <v>40</v>
      </c>
      <c r="I742" s="191"/>
      <c r="L742" s="187"/>
      <c r="M742" s="192"/>
      <c r="N742" s="193"/>
      <c r="O742" s="193"/>
      <c r="P742" s="193"/>
      <c r="Q742" s="193"/>
      <c r="R742" s="193"/>
      <c r="S742" s="193"/>
      <c r="T742" s="194"/>
      <c r="AT742" s="188" t="s">
        <v>182</v>
      </c>
      <c r="AU742" s="188" t="s">
        <v>88</v>
      </c>
      <c r="AV742" s="15" t="s">
        <v>180</v>
      </c>
      <c r="AW742" s="15" t="s">
        <v>31</v>
      </c>
      <c r="AX742" s="15" t="s">
        <v>82</v>
      </c>
      <c r="AY742" s="188" t="s">
        <v>173</v>
      </c>
    </row>
    <row r="743" spans="1:65" s="2" customFormat="1" ht="24.2" customHeight="1">
      <c r="A743" s="33"/>
      <c r="B743" s="156"/>
      <c r="C743" s="157" t="s">
        <v>1319</v>
      </c>
      <c r="D743" s="157" t="s">
        <v>176</v>
      </c>
      <c r="E743" s="158" t="s">
        <v>1320</v>
      </c>
      <c r="F743" s="159" t="s">
        <v>1321</v>
      </c>
      <c r="G743" s="160" t="s">
        <v>196</v>
      </c>
      <c r="H743" s="161">
        <v>56.956000000000003</v>
      </c>
      <c r="I743" s="162"/>
      <c r="J743" s="163">
        <f>ROUND(I743*H743,2)</f>
        <v>0</v>
      </c>
      <c r="K743" s="164"/>
      <c r="L743" s="34"/>
      <c r="M743" s="165" t="s">
        <v>1</v>
      </c>
      <c r="N743" s="166" t="s">
        <v>41</v>
      </c>
      <c r="O743" s="62"/>
      <c r="P743" s="167">
        <f>O743*H743</f>
        <v>0</v>
      </c>
      <c r="Q743" s="167">
        <v>0</v>
      </c>
      <c r="R743" s="167">
        <f>Q743*H743</f>
        <v>0</v>
      </c>
      <c r="S743" s="167">
        <v>0</v>
      </c>
      <c r="T743" s="168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9" t="s">
        <v>259</v>
      </c>
      <c r="AT743" s="169" t="s">
        <v>176</v>
      </c>
      <c r="AU743" s="169" t="s">
        <v>88</v>
      </c>
      <c r="AY743" s="18" t="s">
        <v>173</v>
      </c>
      <c r="BE743" s="170">
        <f>IF(N743="základná",J743,0)</f>
        <v>0</v>
      </c>
      <c r="BF743" s="170">
        <f>IF(N743="znížená",J743,0)</f>
        <v>0</v>
      </c>
      <c r="BG743" s="170">
        <f>IF(N743="zákl. prenesená",J743,0)</f>
        <v>0</v>
      </c>
      <c r="BH743" s="170">
        <f>IF(N743="zníž. prenesená",J743,0)</f>
        <v>0</v>
      </c>
      <c r="BI743" s="170">
        <f>IF(N743="nulová",J743,0)</f>
        <v>0</v>
      </c>
      <c r="BJ743" s="18" t="s">
        <v>88</v>
      </c>
      <c r="BK743" s="170">
        <f>ROUND(I743*H743,2)</f>
        <v>0</v>
      </c>
      <c r="BL743" s="18" t="s">
        <v>259</v>
      </c>
      <c r="BM743" s="169" t="s">
        <v>1322</v>
      </c>
    </row>
    <row r="744" spans="1:65" s="14" customFormat="1" ht="11.25">
      <c r="B744" s="179"/>
      <c r="D744" s="172" t="s">
        <v>182</v>
      </c>
      <c r="E744" s="180" t="s">
        <v>1</v>
      </c>
      <c r="F744" s="181" t="s">
        <v>1323</v>
      </c>
      <c r="H744" s="182">
        <v>56.956000000000003</v>
      </c>
      <c r="I744" s="183"/>
      <c r="L744" s="179"/>
      <c r="M744" s="184"/>
      <c r="N744" s="185"/>
      <c r="O744" s="185"/>
      <c r="P744" s="185"/>
      <c r="Q744" s="185"/>
      <c r="R744" s="185"/>
      <c r="S744" s="185"/>
      <c r="T744" s="186"/>
      <c r="AT744" s="180" t="s">
        <v>182</v>
      </c>
      <c r="AU744" s="180" t="s">
        <v>88</v>
      </c>
      <c r="AV744" s="14" t="s">
        <v>88</v>
      </c>
      <c r="AW744" s="14" t="s">
        <v>31</v>
      </c>
      <c r="AX744" s="14" t="s">
        <v>75</v>
      </c>
      <c r="AY744" s="180" t="s">
        <v>173</v>
      </c>
    </row>
    <row r="745" spans="1:65" s="15" customFormat="1" ht="11.25">
      <c r="B745" s="187"/>
      <c r="D745" s="172" t="s">
        <v>182</v>
      </c>
      <c r="E745" s="188" t="s">
        <v>1</v>
      </c>
      <c r="F745" s="189" t="s">
        <v>185</v>
      </c>
      <c r="H745" s="190">
        <v>56.956000000000003</v>
      </c>
      <c r="I745" s="191"/>
      <c r="L745" s="187"/>
      <c r="M745" s="192"/>
      <c r="N745" s="193"/>
      <c r="O745" s="193"/>
      <c r="P745" s="193"/>
      <c r="Q745" s="193"/>
      <c r="R745" s="193"/>
      <c r="S745" s="193"/>
      <c r="T745" s="194"/>
      <c r="AT745" s="188" t="s">
        <v>182</v>
      </c>
      <c r="AU745" s="188" t="s">
        <v>88</v>
      </c>
      <c r="AV745" s="15" t="s">
        <v>180</v>
      </c>
      <c r="AW745" s="15" t="s">
        <v>31</v>
      </c>
      <c r="AX745" s="15" t="s">
        <v>82</v>
      </c>
      <c r="AY745" s="188" t="s">
        <v>173</v>
      </c>
    </row>
    <row r="746" spans="1:65" s="2" customFormat="1" ht="24.2" customHeight="1">
      <c r="A746" s="33"/>
      <c r="B746" s="156"/>
      <c r="C746" s="157" t="s">
        <v>1324</v>
      </c>
      <c r="D746" s="157" t="s">
        <v>176</v>
      </c>
      <c r="E746" s="158" t="s">
        <v>1325</v>
      </c>
      <c r="F746" s="159" t="s">
        <v>1326</v>
      </c>
      <c r="G746" s="160" t="s">
        <v>248</v>
      </c>
      <c r="H746" s="161">
        <v>1.3560000000000001</v>
      </c>
      <c r="I746" s="162"/>
      <c r="J746" s="163">
        <f>ROUND(I746*H746,2)</f>
        <v>0</v>
      </c>
      <c r="K746" s="164"/>
      <c r="L746" s="34"/>
      <c r="M746" s="165" t="s">
        <v>1</v>
      </c>
      <c r="N746" s="166" t="s">
        <v>41</v>
      </c>
      <c r="O746" s="62"/>
      <c r="P746" s="167">
        <f>O746*H746</f>
        <v>0</v>
      </c>
      <c r="Q746" s="167">
        <v>0</v>
      </c>
      <c r="R746" s="167">
        <f>Q746*H746</f>
        <v>0</v>
      </c>
      <c r="S746" s="167">
        <v>0</v>
      </c>
      <c r="T746" s="168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9" t="s">
        <v>259</v>
      </c>
      <c r="AT746" s="169" t="s">
        <v>176</v>
      </c>
      <c r="AU746" s="169" t="s">
        <v>88</v>
      </c>
      <c r="AY746" s="18" t="s">
        <v>173</v>
      </c>
      <c r="BE746" s="170">
        <f>IF(N746="základná",J746,0)</f>
        <v>0</v>
      </c>
      <c r="BF746" s="170">
        <f>IF(N746="znížená",J746,0)</f>
        <v>0</v>
      </c>
      <c r="BG746" s="170">
        <f>IF(N746="zákl. prenesená",J746,0)</f>
        <v>0</v>
      </c>
      <c r="BH746" s="170">
        <f>IF(N746="zníž. prenesená",J746,0)</f>
        <v>0</v>
      </c>
      <c r="BI746" s="170">
        <f>IF(N746="nulová",J746,0)</f>
        <v>0</v>
      </c>
      <c r="BJ746" s="18" t="s">
        <v>88</v>
      </c>
      <c r="BK746" s="170">
        <f>ROUND(I746*H746,2)</f>
        <v>0</v>
      </c>
      <c r="BL746" s="18" t="s">
        <v>259</v>
      </c>
      <c r="BM746" s="169" t="s">
        <v>1327</v>
      </c>
    </row>
    <row r="747" spans="1:65" s="2" customFormat="1" ht="24.2" customHeight="1">
      <c r="A747" s="33"/>
      <c r="B747" s="156"/>
      <c r="C747" s="157" t="s">
        <v>1328</v>
      </c>
      <c r="D747" s="157" t="s">
        <v>176</v>
      </c>
      <c r="E747" s="158" t="s">
        <v>1329</v>
      </c>
      <c r="F747" s="159" t="s">
        <v>1330</v>
      </c>
      <c r="G747" s="160" t="s">
        <v>339</v>
      </c>
      <c r="H747" s="214"/>
      <c r="I747" s="162"/>
      <c r="J747" s="163">
        <f>ROUND(I747*H747,2)</f>
        <v>0</v>
      </c>
      <c r="K747" s="164"/>
      <c r="L747" s="34"/>
      <c r="M747" s="165" t="s">
        <v>1</v>
      </c>
      <c r="N747" s="166" t="s">
        <v>41</v>
      </c>
      <c r="O747" s="62"/>
      <c r="P747" s="167">
        <f>O747*H747</f>
        <v>0</v>
      </c>
      <c r="Q747" s="167">
        <v>0</v>
      </c>
      <c r="R747" s="167">
        <f>Q747*H747</f>
        <v>0</v>
      </c>
      <c r="S747" s="167">
        <v>0</v>
      </c>
      <c r="T747" s="168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69" t="s">
        <v>259</v>
      </c>
      <c r="AT747" s="169" t="s">
        <v>176</v>
      </c>
      <c r="AU747" s="169" t="s">
        <v>88</v>
      </c>
      <c r="AY747" s="18" t="s">
        <v>173</v>
      </c>
      <c r="BE747" s="170">
        <f>IF(N747="základná",J747,0)</f>
        <v>0</v>
      </c>
      <c r="BF747" s="170">
        <f>IF(N747="znížená",J747,0)</f>
        <v>0</v>
      </c>
      <c r="BG747" s="170">
        <f>IF(N747="zákl. prenesená",J747,0)</f>
        <v>0</v>
      </c>
      <c r="BH747" s="170">
        <f>IF(N747="zníž. prenesená",J747,0)</f>
        <v>0</v>
      </c>
      <c r="BI747" s="170">
        <f>IF(N747="nulová",J747,0)</f>
        <v>0</v>
      </c>
      <c r="BJ747" s="18" t="s">
        <v>88</v>
      </c>
      <c r="BK747" s="170">
        <f>ROUND(I747*H747,2)</f>
        <v>0</v>
      </c>
      <c r="BL747" s="18" t="s">
        <v>259</v>
      </c>
      <c r="BM747" s="169" t="s">
        <v>1331</v>
      </c>
    </row>
    <row r="748" spans="1:65" s="12" customFormat="1" ht="22.9" customHeight="1">
      <c r="B748" s="143"/>
      <c r="D748" s="144" t="s">
        <v>74</v>
      </c>
      <c r="E748" s="154" t="s">
        <v>1332</v>
      </c>
      <c r="F748" s="154" t="s">
        <v>1333</v>
      </c>
      <c r="I748" s="146"/>
      <c r="J748" s="155">
        <f>BK748</f>
        <v>0</v>
      </c>
      <c r="L748" s="143"/>
      <c r="M748" s="148"/>
      <c r="N748" s="149"/>
      <c r="O748" s="149"/>
      <c r="P748" s="150">
        <f>SUM(P749:P777)</f>
        <v>0</v>
      </c>
      <c r="Q748" s="149"/>
      <c r="R748" s="150">
        <f>SUM(R749:R777)</f>
        <v>0.26287907000000005</v>
      </c>
      <c r="S748" s="149"/>
      <c r="T748" s="151">
        <f>SUM(T749:T777)</f>
        <v>0.17496</v>
      </c>
      <c r="AR748" s="144" t="s">
        <v>88</v>
      </c>
      <c r="AT748" s="152" t="s">
        <v>74</v>
      </c>
      <c r="AU748" s="152" t="s">
        <v>82</v>
      </c>
      <c r="AY748" s="144" t="s">
        <v>173</v>
      </c>
      <c r="BK748" s="153">
        <f>SUM(BK749:BK777)</f>
        <v>0</v>
      </c>
    </row>
    <row r="749" spans="1:65" s="2" customFormat="1" ht="24.2" customHeight="1">
      <c r="A749" s="33"/>
      <c r="B749" s="156"/>
      <c r="C749" s="157" t="s">
        <v>1334</v>
      </c>
      <c r="D749" s="157" t="s">
        <v>176</v>
      </c>
      <c r="E749" s="158" t="s">
        <v>1335</v>
      </c>
      <c r="F749" s="159" t="s">
        <v>1336</v>
      </c>
      <c r="G749" s="160" t="s">
        <v>196</v>
      </c>
      <c r="H749" s="161">
        <v>12.911</v>
      </c>
      <c r="I749" s="162"/>
      <c r="J749" s="163">
        <f>ROUND(I749*H749,2)</f>
        <v>0</v>
      </c>
      <c r="K749" s="164"/>
      <c r="L749" s="34"/>
      <c r="M749" s="165" t="s">
        <v>1</v>
      </c>
      <c r="N749" s="166" t="s">
        <v>41</v>
      </c>
      <c r="O749" s="62"/>
      <c r="P749" s="167">
        <f>O749*H749</f>
        <v>0</v>
      </c>
      <c r="Q749" s="167">
        <v>0</v>
      </c>
      <c r="R749" s="167">
        <f>Q749*H749</f>
        <v>0</v>
      </c>
      <c r="S749" s="167">
        <v>0</v>
      </c>
      <c r="T749" s="168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69" t="s">
        <v>259</v>
      </c>
      <c r="AT749" s="169" t="s">
        <v>176</v>
      </c>
      <c r="AU749" s="169" t="s">
        <v>88</v>
      </c>
      <c r="AY749" s="18" t="s">
        <v>173</v>
      </c>
      <c r="BE749" s="170">
        <f>IF(N749="základná",J749,0)</f>
        <v>0</v>
      </c>
      <c r="BF749" s="170">
        <f>IF(N749="znížená",J749,0)</f>
        <v>0</v>
      </c>
      <c r="BG749" s="170">
        <f>IF(N749="zákl. prenesená",J749,0)</f>
        <v>0</v>
      </c>
      <c r="BH749" s="170">
        <f>IF(N749="zníž. prenesená",J749,0)</f>
        <v>0</v>
      </c>
      <c r="BI749" s="170">
        <f>IF(N749="nulová",J749,0)</f>
        <v>0</v>
      </c>
      <c r="BJ749" s="18" t="s">
        <v>88</v>
      </c>
      <c r="BK749" s="170">
        <f>ROUND(I749*H749,2)</f>
        <v>0</v>
      </c>
      <c r="BL749" s="18" t="s">
        <v>259</v>
      </c>
      <c r="BM749" s="169" t="s">
        <v>1337</v>
      </c>
    </row>
    <row r="750" spans="1:65" s="13" customFormat="1" ht="11.25">
      <c r="B750" s="171"/>
      <c r="D750" s="172" t="s">
        <v>182</v>
      </c>
      <c r="E750" s="173" t="s">
        <v>1</v>
      </c>
      <c r="F750" s="174" t="s">
        <v>1338</v>
      </c>
      <c r="H750" s="173" t="s">
        <v>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3" t="s">
        <v>182</v>
      </c>
      <c r="AU750" s="173" t="s">
        <v>88</v>
      </c>
      <c r="AV750" s="13" t="s">
        <v>82</v>
      </c>
      <c r="AW750" s="13" t="s">
        <v>31</v>
      </c>
      <c r="AX750" s="13" t="s">
        <v>75</v>
      </c>
      <c r="AY750" s="173" t="s">
        <v>173</v>
      </c>
    </row>
    <row r="751" spans="1:65" s="14" customFormat="1" ht="11.25">
      <c r="B751" s="179"/>
      <c r="D751" s="172" t="s">
        <v>182</v>
      </c>
      <c r="E751" s="180" t="s">
        <v>1</v>
      </c>
      <c r="F751" s="181" t="s">
        <v>1339</v>
      </c>
      <c r="H751" s="182">
        <v>12.911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0" t="s">
        <v>182</v>
      </c>
      <c r="AU751" s="180" t="s">
        <v>88</v>
      </c>
      <c r="AV751" s="14" t="s">
        <v>88</v>
      </c>
      <c r="AW751" s="14" t="s">
        <v>31</v>
      </c>
      <c r="AX751" s="14" t="s">
        <v>75</v>
      </c>
      <c r="AY751" s="180" t="s">
        <v>173</v>
      </c>
    </row>
    <row r="752" spans="1:65" s="15" customFormat="1" ht="11.25">
      <c r="B752" s="187"/>
      <c r="D752" s="172" t="s">
        <v>182</v>
      </c>
      <c r="E752" s="188" t="s">
        <v>1</v>
      </c>
      <c r="F752" s="189" t="s">
        <v>185</v>
      </c>
      <c r="H752" s="190">
        <v>12.911</v>
      </c>
      <c r="I752" s="191"/>
      <c r="L752" s="187"/>
      <c r="M752" s="192"/>
      <c r="N752" s="193"/>
      <c r="O752" s="193"/>
      <c r="P752" s="193"/>
      <c r="Q752" s="193"/>
      <c r="R752" s="193"/>
      <c r="S752" s="193"/>
      <c r="T752" s="194"/>
      <c r="AT752" s="188" t="s">
        <v>182</v>
      </c>
      <c r="AU752" s="188" t="s">
        <v>88</v>
      </c>
      <c r="AV752" s="15" t="s">
        <v>180</v>
      </c>
      <c r="AW752" s="15" t="s">
        <v>31</v>
      </c>
      <c r="AX752" s="15" t="s">
        <v>82</v>
      </c>
      <c r="AY752" s="188" t="s">
        <v>173</v>
      </c>
    </row>
    <row r="753" spans="1:65" s="2" customFormat="1" ht="24.2" customHeight="1">
      <c r="A753" s="33"/>
      <c r="B753" s="156"/>
      <c r="C753" s="195" t="s">
        <v>1340</v>
      </c>
      <c r="D753" s="195" t="s">
        <v>186</v>
      </c>
      <c r="E753" s="196" t="s">
        <v>1341</v>
      </c>
      <c r="F753" s="197" t="s">
        <v>1342</v>
      </c>
      <c r="G753" s="198" t="s">
        <v>196</v>
      </c>
      <c r="H753" s="199">
        <v>15.625</v>
      </c>
      <c r="I753" s="200"/>
      <c r="J753" s="201">
        <f>ROUND(I753*H753,2)</f>
        <v>0</v>
      </c>
      <c r="K753" s="202"/>
      <c r="L753" s="203"/>
      <c r="M753" s="204" t="s">
        <v>1</v>
      </c>
      <c r="N753" s="205" t="s">
        <v>41</v>
      </c>
      <c r="O753" s="62"/>
      <c r="P753" s="167">
        <f>O753*H753</f>
        <v>0</v>
      </c>
      <c r="Q753" s="167">
        <v>1.0999999999999999E-2</v>
      </c>
      <c r="R753" s="167">
        <f>Q753*H753</f>
        <v>0.171875</v>
      </c>
      <c r="S753" s="167">
        <v>0</v>
      </c>
      <c r="T753" s="168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69" t="s">
        <v>314</v>
      </c>
      <c r="AT753" s="169" t="s">
        <v>186</v>
      </c>
      <c r="AU753" s="169" t="s">
        <v>88</v>
      </c>
      <c r="AY753" s="18" t="s">
        <v>173</v>
      </c>
      <c r="BE753" s="170">
        <f>IF(N753="základná",J753,0)</f>
        <v>0</v>
      </c>
      <c r="BF753" s="170">
        <f>IF(N753="znížená",J753,0)</f>
        <v>0</v>
      </c>
      <c r="BG753" s="170">
        <f>IF(N753="zákl. prenesená",J753,0)</f>
        <v>0</v>
      </c>
      <c r="BH753" s="170">
        <f>IF(N753="zníž. prenesená",J753,0)</f>
        <v>0</v>
      </c>
      <c r="BI753" s="170">
        <f>IF(N753="nulová",J753,0)</f>
        <v>0</v>
      </c>
      <c r="BJ753" s="18" t="s">
        <v>88</v>
      </c>
      <c r="BK753" s="170">
        <f>ROUND(I753*H753,2)</f>
        <v>0</v>
      </c>
      <c r="BL753" s="18" t="s">
        <v>259</v>
      </c>
      <c r="BM753" s="169" t="s">
        <v>1343</v>
      </c>
    </row>
    <row r="754" spans="1:65" s="14" customFormat="1" ht="11.25">
      <c r="B754" s="179"/>
      <c r="D754" s="172" t="s">
        <v>182</v>
      </c>
      <c r="E754" s="180" t="s">
        <v>1</v>
      </c>
      <c r="F754" s="181" t="s">
        <v>1344</v>
      </c>
      <c r="H754" s="182">
        <v>15.625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182</v>
      </c>
      <c r="AU754" s="180" t="s">
        <v>88</v>
      </c>
      <c r="AV754" s="14" t="s">
        <v>88</v>
      </c>
      <c r="AW754" s="14" t="s">
        <v>31</v>
      </c>
      <c r="AX754" s="14" t="s">
        <v>75</v>
      </c>
      <c r="AY754" s="180" t="s">
        <v>173</v>
      </c>
    </row>
    <row r="755" spans="1:65" s="15" customFormat="1" ht="11.25">
      <c r="B755" s="187"/>
      <c r="D755" s="172" t="s">
        <v>182</v>
      </c>
      <c r="E755" s="188" t="s">
        <v>1</v>
      </c>
      <c r="F755" s="189" t="s">
        <v>185</v>
      </c>
      <c r="H755" s="190">
        <v>15.625</v>
      </c>
      <c r="I755" s="191"/>
      <c r="L755" s="187"/>
      <c r="M755" s="192"/>
      <c r="N755" s="193"/>
      <c r="O755" s="193"/>
      <c r="P755" s="193"/>
      <c r="Q755" s="193"/>
      <c r="R755" s="193"/>
      <c r="S755" s="193"/>
      <c r="T755" s="194"/>
      <c r="AT755" s="188" t="s">
        <v>182</v>
      </c>
      <c r="AU755" s="188" t="s">
        <v>88</v>
      </c>
      <c r="AV755" s="15" t="s">
        <v>180</v>
      </c>
      <c r="AW755" s="15" t="s">
        <v>31</v>
      </c>
      <c r="AX755" s="15" t="s">
        <v>82</v>
      </c>
      <c r="AY755" s="188" t="s">
        <v>173</v>
      </c>
    </row>
    <row r="756" spans="1:65" s="2" customFormat="1" ht="24.2" customHeight="1">
      <c r="A756" s="33"/>
      <c r="B756" s="156"/>
      <c r="C756" s="157" t="s">
        <v>1345</v>
      </c>
      <c r="D756" s="157" t="s">
        <v>176</v>
      </c>
      <c r="E756" s="158" t="s">
        <v>1346</v>
      </c>
      <c r="F756" s="159" t="s">
        <v>1347</v>
      </c>
      <c r="G756" s="160" t="s">
        <v>196</v>
      </c>
      <c r="H756" s="161">
        <v>9.7200000000000006</v>
      </c>
      <c r="I756" s="162"/>
      <c r="J756" s="163">
        <f>ROUND(I756*H756,2)</f>
        <v>0</v>
      </c>
      <c r="K756" s="164"/>
      <c r="L756" s="34"/>
      <c r="M756" s="165" t="s">
        <v>1</v>
      </c>
      <c r="N756" s="166" t="s">
        <v>41</v>
      </c>
      <c r="O756" s="62"/>
      <c r="P756" s="167">
        <f>O756*H756</f>
        <v>0</v>
      </c>
      <c r="Q756" s="167">
        <v>0</v>
      </c>
      <c r="R756" s="167">
        <f>Q756*H756</f>
        <v>0</v>
      </c>
      <c r="S756" s="167">
        <v>1.7999999999999999E-2</v>
      </c>
      <c r="T756" s="168">
        <f>S756*H756</f>
        <v>0.17496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9" t="s">
        <v>259</v>
      </c>
      <c r="AT756" s="169" t="s">
        <v>176</v>
      </c>
      <c r="AU756" s="169" t="s">
        <v>88</v>
      </c>
      <c r="AY756" s="18" t="s">
        <v>173</v>
      </c>
      <c r="BE756" s="170">
        <f>IF(N756="základná",J756,0)</f>
        <v>0</v>
      </c>
      <c r="BF756" s="170">
        <f>IF(N756="znížená",J756,0)</f>
        <v>0</v>
      </c>
      <c r="BG756" s="170">
        <f>IF(N756="zákl. prenesená",J756,0)</f>
        <v>0</v>
      </c>
      <c r="BH756" s="170">
        <f>IF(N756="zníž. prenesená",J756,0)</f>
        <v>0</v>
      </c>
      <c r="BI756" s="170">
        <f>IF(N756="nulová",J756,0)</f>
        <v>0</v>
      </c>
      <c r="BJ756" s="18" t="s">
        <v>88</v>
      </c>
      <c r="BK756" s="170">
        <f>ROUND(I756*H756,2)</f>
        <v>0</v>
      </c>
      <c r="BL756" s="18" t="s">
        <v>259</v>
      </c>
      <c r="BM756" s="169" t="s">
        <v>1348</v>
      </c>
    </row>
    <row r="757" spans="1:65" s="13" customFormat="1" ht="11.25">
      <c r="B757" s="171"/>
      <c r="D757" s="172" t="s">
        <v>182</v>
      </c>
      <c r="E757" s="173" t="s">
        <v>1</v>
      </c>
      <c r="F757" s="174" t="s">
        <v>1349</v>
      </c>
      <c r="H757" s="173" t="s">
        <v>1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3" t="s">
        <v>182</v>
      </c>
      <c r="AU757" s="173" t="s">
        <v>88</v>
      </c>
      <c r="AV757" s="13" t="s">
        <v>82</v>
      </c>
      <c r="AW757" s="13" t="s">
        <v>31</v>
      </c>
      <c r="AX757" s="13" t="s">
        <v>75</v>
      </c>
      <c r="AY757" s="173" t="s">
        <v>173</v>
      </c>
    </row>
    <row r="758" spans="1:65" s="13" customFormat="1" ht="11.25">
      <c r="B758" s="171"/>
      <c r="D758" s="172" t="s">
        <v>182</v>
      </c>
      <c r="E758" s="173" t="s">
        <v>1</v>
      </c>
      <c r="F758" s="174" t="s">
        <v>814</v>
      </c>
      <c r="H758" s="173" t="s">
        <v>1</v>
      </c>
      <c r="I758" s="175"/>
      <c r="L758" s="171"/>
      <c r="M758" s="176"/>
      <c r="N758" s="177"/>
      <c r="O758" s="177"/>
      <c r="P758" s="177"/>
      <c r="Q758" s="177"/>
      <c r="R758" s="177"/>
      <c r="S758" s="177"/>
      <c r="T758" s="178"/>
      <c r="AT758" s="173" t="s">
        <v>182</v>
      </c>
      <c r="AU758" s="173" t="s">
        <v>88</v>
      </c>
      <c r="AV758" s="13" t="s">
        <v>82</v>
      </c>
      <c r="AW758" s="13" t="s">
        <v>31</v>
      </c>
      <c r="AX758" s="13" t="s">
        <v>75</v>
      </c>
      <c r="AY758" s="173" t="s">
        <v>173</v>
      </c>
    </row>
    <row r="759" spans="1:65" s="14" customFormat="1" ht="11.25">
      <c r="B759" s="179"/>
      <c r="D759" s="172" t="s">
        <v>182</v>
      </c>
      <c r="E759" s="180" t="s">
        <v>1</v>
      </c>
      <c r="F759" s="181" t="s">
        <v>1350</v>
      </c>
      <c r="H759" s="182">
        <v>9.7200000000000006</v>
      </c>
      <c r="I759" s="183"/>
      <c r="L759" s="179"/>
      <c r="M759" s="184"/>
      <c r="N759" s="185"/>
      <c r="O759" s="185"/>
      <c r="P759" s="185"/>
      <c r="Q759" s="185"/>
      <c r="R759" s="185"/>
      <c r="S759" s="185"/>
      <c r="T759" s="186"/>
      <c r="AT759" s="180" t="s">
        <v>182</v>
      </c>
      <c r="AU759" s="180" t="s">
        <v>88</v>
      </c>
      <c r="AV759" s="14" t="s">
        <v>88</v>
      </c>
      <c r="AW759" s="14" t="s">
        <v>31</v>
      </c>
      <c r="AX759" s="14" t="s">
        <v>75</v>
      </c>
      <c r="AY759" s="180" t="s">
        <v>173</v>
      </c>
    </row>
    <row r="760" spans="1:65" s="15" customFormat="1" ht="11.25">
      <c r="B760" s="187"/>
      <c r="D760" s="172" t="s">
        <v>182</v>
      </c>
      <c r="E760" s="188" t="s">
        <v>1</v>
      </c>
      <c r="F760" s="189" t="s">
        <v>185</v>
      </c>
      <c r="H760" s="190">
        <v>9.7200000000000006</v>
      </c>
      <c r="I760" s="191"/>
      <c r="L760" s="187"/>
      <c r="M760" s="192"/>
      <c r="N760" s="193"/>
      <c r="O760" s="193"/>
      <c r="P760" s="193"/>
      <c r="Q760" s="193"/>
      <c r="R760" s="193"/>
      <c r="S760" s="193"/>
      <c r="T760" s="194"/>
      <c r="AT760" s="188" t="s">
        <v>182</v>
      </c>
      <c r="AU760" s="188" t="s">
        <v>88</v>
      </c>
      <c r="AV760" s="15" t="s">
        <v>180</v>
      </c>
      <c r="AW760" s="15" t="s">
        <v>31</v>
      </c>
      <c r="AX760" s="15" t="s">
        <v>82</v>
      </c>
      <c r="AY760" s="188" t="s">
        <v>173</v>
      </c>
    </row>
    <row r="761" spans="1:65" s="2" customFormat="1" ht="24.2" customHeight="1">
      <c r="A761" s="33"/>
      <c r="B761" s="156"/>
      <c r="C761" s="157" t="s">
        <v>1351</v>
      </c>
      <c r="D761" s="157" t="s">
        <v>176</v>
      </c>
      <c r="E761" s="158" t="s">
        <v>1352</v>
      </c>
      <c r="F761" s="159" t="s">
        <v>1353</v>
      </c>
      <c r="G761" s="160" t="s">
        <v>196</v>
      </c>
      <c r="H761" s="161">
        <v>11.55</v>
      </c>
      <c r="I761" s="162"/>
      <c r="J761" s="163">
        <f>ROUND(I761*H761,2)</f>
        <v>0</v>
      </c>
      <c r="K761" s="164"/>
      <c r="L761" s="34"/>
      <c r="M761" s="165" t="s">
        <v>1</v>
      </c>
      <c r="N761" s="166" t="s">
        <v>41</v>
      </c>
      <c r="O761" s="62"/>
      <c r="P761" s="167">
        <f>O761*H761</f>
        <v>0</v>
      </c>
      <c r="Q761" s="167">
        <v>0</v>
      </c>
      <c r="R761" s="167">
        <f>Q761*H761</f>
        <v>0</v>
      </c>
      <c r="S761" s="167">
        <v>0</v>
      </c>
      <c r="T761" s="168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9" t="s">
        <v>259</v>
      </c>
      <c r="AT761" s="169" t="s">
        <v>176</v>
      </c>
      <c r="AU761" s="169" t="s">
        <v>88</v>
      </c>
      <c r="AY761" s="18" t="s">
        <v>173</v>
      </c>
      <c r="BE761" s="170">
        <f>IF(N761="základná",J761,0)</f>
        <v>0</v>
      </c>
      <c r="BF761" s="170">
        <f>IF(N761="znížená",J761,0)</f>
        <v>0</v>
      </c>
      <c r="BG761" s="170">
        <f>IF(N761="zákl. prenesená",J761,0)</f>
        <v>0</v>
      </c>
      <c r="BH761" s="170">
        <f>IF(N761="zníž. prenesená",J761,0)</f>
        <v>0</v>
      </c>
      <c r="BI761" s="170">
        <f>IF(N761="nulová",J761,0)</f>
        <v>0</v>
      </c>
      <c r="BJ761" s="18" t="s">
        <v>88</v>
      </c>
      <c r="BK761" s="170">
        <f>ROUND(I761*H761,2)</f>
        <v>0</v>
      </c>
      <c r="BL761" s="18" t="s">
        <v>259</v>
      </c>
      <c r="BM761" s="169" t="s">
        <v>1354</v>
      </c>
    </row>
    <row r="762" spans="1:65" s="13" customFormat="1" ht="11.25">
      <c r="B762" s="171"/>
      <c r="D762" s="172" t="s">
        <v>182</v>
      </c>
      <c r="E762" s="173" t="s">
        <v>1</v>
      </c>
      <c r="F762" s="174" t="s">
        <v>1355</v>
      </c>
      <c r="H762" s="173" t="s">
        <v>1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3" t="s">
        <v>182</v>
      </c>
      <c r="AU762" s="173" t="s">
        <v>88</v>
      </c>
      <c r="AV762" s="13" t="s">
        <v>82</v>
      </c>
      <c r="AW762" s="13" t="s">
        <v>31</v>
      </c>
      <c r="AX762" s="13" t="s">
        <v>75</v>
      </c>
      <c r="AY762" s="173" t="s">
        <v>173</v>
      </c>
    </row>
    <row r="763" spans="1:65" s="14" customFormat="1" ht="11.25">
      <c r="B763" s="179"/>
      <c r="D763" s="172" t="s">
        <v>182</v>
      </c>
      <c r="E763" s="180" t="s">
        <v>1</v>
      </c>
      <c r="F763" s="181" t="s">
        <v>1356</v>
      </c>
      <c r="H763" s="182">
        <v>11.55</v>
      </c>
      <c r="I763" s="183"/>
      <c r="L763" s="179"/>
      <c r="M763" s="184"/>
      <c r="N763" s="185"/>
      <c r="O763" s="185"/>
      <c r="P763" s="185"/>
      <c r="Q763" s="185"/>
      <c r="R763" s="185"/>
      <c r="S763" s="185"/>
      <c r="T763" s="186"/>
      <c r="AT763" s="180" t="s">
        <v>182</v>
      </c>
      <c r="AU763" s="180" t="s">
        <v>88</v>
      </c>
      <c r="AV763" s="14" t="s">
        <v>88</v>
      </c>
      <c r="AW763" s="14" t="s">
        <v>31</v>
      </c>
      <c r="AX763" s="14" t="s">
        <v>75</v>
      </c>
      <c r="AY763" s="180" t="s">
        <v>173</v>
      </c>
    </row>
    <row r="764" spans="1:65" s="15" customFormat="1" ht="11.25">
      <c r="B764" s="187"/>
      <c r="D764" s="172" t="s">
        <v>182</v>
      </c>
      <c r="E764" s="188" t="s">
        <v>1</v>
      </c>
      <c r="F764" s="189" t="s">
        <v>185</v>
      </c>
      <c r="H764" s="190">
        <v>11.55</v>
      </c>
      <c r="I764" s="191"/>
      <c r="L764" s="187"/>
      <c r="M764" s="192"/>
      <c r="N764" s="193"/>
      <c r="O764" s="193"/>
      <c r="P764" s="193"/>
      <c r="Q764" s="193"/>
      <c r="R764" s="193"/>
      <c r="S764" s="193"/>
      <c r="T764" s="194"/>
      <c r="AT764" s="188" t="s">
        <v>182</v>
      </c>
      <c r="AU764" s="188" t="s">
        <v>88</v>
      </c>
      <c r="AV764" s="15" t="s">
        <v>180</v>
      </c>
      <c r="AW764" s="15" t="s">
        <v>31</v>
      </c>
      <c r="AX764" s="15" t="s">
        <v>82</v>
      </c>
      <c r="AY764" s="188" t="s">
        <v>173</v>
      </c>
    </row>
    <row r="765" spans="1:65" s="2" customFormat="1" ht="24.2" customHeight="1">
      <c r="A765" s="33"/>
      <c r="B765" s="156"/>
      <c r="C765" s="157" t="s">
        <v>1357</v>
      </c>
      <c r="D765" s="157" t="s">
        <v>176</v>
      </c>
      <c r="E765" s="158" t="s">
        <v>1358</v>
      </c>
      <c r="F765" s="159" t="s">
        <v>1359</v>
      </c>
      <c r="G765" s="160" t="s">
        <v>226</v>
      </c>
      <c r="H765" s="161">
        <v>0.57299999999999995</v>
      </c>
      <c r="I765" s="162"/>
      <c r="J765" s="163">
        <f>ROUND(I765*H765,2)</f>
        <v>0</v>
      </c>
      <c r="K765" s="164"/>
      <c r="L765" s="34"/>
      <c r="M765" s="165" t="s">
        <v>1</v>
      </c>
      <c r="N765" s="166" t="s">
        <v>41</v>
      </c>
      <c r="O765" s="62"/>
      <c r="P765" s="167">
        <f>O765*H765</f>
        <v>0</v>
      </c>
      <c r="Q765" s="167">
        <v>2.5899999999999999E-3</v>
      </c>
      <c r="R765" s="167">
        <f>Q765*H765</f>
        <v>1.4840699999999999E-3</v>
      </c>
      <c r="S765" s="167">
        <v>0</v>
      </c>
      <c r="T765" s="168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9" t="s">
        <v>259</v>
      </c>
      <c r="AT765" s="169" t="s">
        <v>176</v>
      </c>
      <c r="AU765" s="169" t="s">
        <v>88</v>
      </c>
      <c r="AY765" s="18" t="s">
        <v>173</v>
      </c>
      <c r="BE765" s="170">
        <f>IF(N765="základná",J765,0)</f>
        <v>0</v>
      </c>
      <c r="BF765" s="170">
        <f>IF(N765="znížená",J765,0)</f>
        <v>0</v>
      </c>
      <c r="BG765" s="170">
        <f>IF(N765="zákl. prenesená",J765,0)</f>
        <v>0</v>
      </c>
      <c r="BH765" s="170">
        <f>IF(N765="zníž. prenesená",J765,0)</f>
        <v>0</v>
      </c>
      <c r="BI765" s="170">
        <f>IF(N765="nulová",J765,0)</f>
        <v>0</v>
      </c>
      <c r="BJ765" s="18" t="s">
        <v>88</v>
      </c>
      <c r="BK765" s="170">
        <f>ROUND(I765*H765,2)</f>
        <v>0</v>
      </c>
      <c r="BL765" s="18" t="s">
        <v>259</v>
      </c>
      <c r="BM765" s="169" t="s">
        <v>1360</v>
      </c>
    </row>
    <row r="766" spans="1:65" s="14" customFormat="1" ht="11.25">
      <c r="B766" s="179"/>
      <c r="D766" s="172" t="s">
        <v>182</v>
      </c>
      <c r="E766" s="180" t="s">
        <v>1</v>
      </c>
      <c r="F766" s="181" t="s">
        <v>1361</v>
      </c>
      <c r="H766" s="182">
        <v>0.57299999999999995</v>
      </c>
      <c r="I766" s="183"/>
      <c r="L766" s="179"/>
      <c r="M766" s="184"/>
      <c r="N766" s="185"/>
      <c r="O766" s="185"/>
      <c r="P766" s="185"/>
      <c r="Q766" s="185"/>
      <c r="R766" s="185"/>
      <c r="S766" s="185"/>
      <c r="T766" s="186"/>
      <c r="AT766" s="180" t="s">
        <v>182</v>
      </c>
      <c r="AU766" s="180" t="s">
        <v>88</v>
      </c>
      <c r="AV766" s="14" t="s">
        <v>88</v>
      </c>
      <c r="AW766" s="14" t="s">
        <v>31</v>
      </c>
      <c r="AX766" s="14" t="s">
        <v>75</v>
      </c>
      <c r="AY766" s="180" t="s">
        <v>173</v>
      </c>
    </row>
    <row r="767" spans="1:65" s="15" customFormat="1" ht="11.25">
      <c r="B767" s="187"/>
      <c r="D767" s="172" t="s">
        <v>182</v>
      </c>
      <c r="E767" s="188" t="s">
        <v>1</v>
      </c>
      <c r="F767" s="189" t="s">
        <v>185</v>
      </c>
      <c r="H767" s="190">
        <v>0.57299999999999995</v>
      </c>
      <c r="I767" s="191"/>
      <c r="L767" s="187"/>
      <c r="M767" s="192"/>
      <c r="N767" s="193"/>
      <c r="O767" s="193"/>
      <c r="P767" s="193"/>
      <c r="Q767" s="193"/>
      <c r="R767" s="193"/>
      <c r="S767" s="193"/>
      <c r="T767" s="194"/>
      <c r="AT767" s="188" t="s">
        <v>182</v>
      </c>
      <c r="AU767" s="188" t="s">
        <v>88</v>
      </c>
      <c r="AV767" s="15" t="s">
        <v>180</v>
      </c>
      <c r="AW767" s="15" t="s">
        <v>31</v>
      </c>
      <c r="AX767" s="15" t="s">
        <v>82</v>
      </c>
      <c r="AY767" s="188" t="s">
        <v>173</v>
      </c>
    </row>
    <row r="768" spans="1:65" s="2" customFormat="1" ht="33" customHeight="1">
      <c r="A768" s="33"/>
      <c r="B768" s="156"/>
      <c r="C768" s="195" t="s">
        <v>1362</v>
      </c>
      <c r="D768" s="195" t="s">
        <v>186</v>
      </c>
      <c r="E768" s="196" t="s">
        <v>1363</v>
      </c>
      <c r="F768" s="197" t="s">
        <v>1364</v>
      </c>
      <c r="G768" s="198" t="s">
        <v>226</v>
      </c>
      <c r="H768" s="199">
        <v>0.17599999999999999</v>
      </c>
      <c r="I768" s="200"/>
      <c r="J768" s="201">
        <f>ROUND(I768*H768,2)</f>
        <v>0</v>
      </c>
      <c r="K768" s="202"/>
      <c r="L768" s="203"/>
      <c r="M768" s="204" t="s">
        <v>1</v>
      </c>
      <c r="N768" s="205" t="s">
        <v>41</v>
      </c>
      <c r="O768" s="62"/>
      <c r="P768" s="167">
        <f>O768*H768</f>
        <v>0</v>
      </c>
      <c r="Q768" s="167">
        <v>0.5</v>
      </c>
      <c r="R768" s="167">
        <f>Q768*H768</f>
        <v>8.7999999999999995E-2</v>
      </c>
      <c r="S768" s="167">
        <v>0</v>
      </c>
      <c r="T768" s="168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9" t="s">
        <v>314</v>
      </c>
      <c r="AT768" s="169" t="s">
        <v>186</v>
      </c>
      <c r="AU768" s="169" t="s">
        <v>88</v>
      </c>
      <c r="AY768" s="18" t="s">
        <v>173</v>
      </c>
      <c r="BE768" s="170">
        <f>IF(N768="základná",J768,0)</f>
        <v>0</v>
      </c>
      <c r="BF768" s="170">
        <f>IF(N768="znížená",J768,0)</f>
        <v>0</v>
      </c>
      <c r="BG768" s="170">
        <f>IF(N768="zákl. prenesená",J768,0)</f>
        <v>0</v>
      </c>
      <c r="BH768" s="170">
        <f>IF(N768="zníž. prenesená",J768,0)</f>
        <v>0</v>
      </c>
      <c r="BI768" s="170">
        <f>IF(N768="nulová",J768,0)</f>
        <v>0</v>
      </c>
      <c r="BJ768" s="18" t="s">
        <v>88</v>
      </c>
      <c r="BK768" s="170">
        <f>ROUND(I768*H768,2)</f>
        <v>0</v>
      </c>
      <c r="BL768" s="18" t="s">
        <v>259</v>
      </c>
      <c r="BM768" s="169" t="s">
        <v>1365</v>
      </c>
    </row>
    <row r="769" spans="1:65" s="14" customFormat="1" ht="11.25">
      <c r="B769" s="179"/>
      <c r="D769" s="172" t="s">
        <v>182</v>
      </c>
      <c r="E769" s="180" t="s">
        <v>1</v>
      </c>
      <c r="F769" s="181" t="s">
        <v>1366</v>
      </c>
      <c r="H769" s="182">
        <v>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182</v>
      </c>
      <c r="AU769" s="180" t="s">
        <v>88</v>
      </c>
      <c r="AV769" s="14" t="s">
        <v>88</v>
      </c>
      <c r="AW769" s="14" t="s">
        <v>31</v>
      </c>
      <c r="AX769" s="14" t="s">
        <v>75</v>
      </c>
      <c r="AY769" s="180" t="s">
        <v>173</v>
      </c>
    </row>
    <row r="770" spans="1:65" s="16" customFormat="1" ht="11.25">
      <c r="B770" s="206"/>
      <c r="D770" s="172" t="s">
        <v>182</v>
      </c>
      <c r="E770" s="207" t="s">
        <v>1</v>
      </c>
      <c r="F770" s="208" t="s">
        <v>298</v>
      </c>
      <c r="H770" s="209">
        <v>0.16</v>
      </c>
      <c r="I770" s="210"/>
      <c r="L770" s="206"/>
      <c r="M770" s="211"/>
      <c r="N770" s="212"/>
      <c r="O770" s="212"/>
      <c r="P770" s="212"/>
      <c r="Q770" s="212"/>
      <c r="R770" s="212"/>
      <c r="S770" s="212"/>
      <c r="T770" s="213"/>
      <c r="AT770" s="207" t="s">
        <v>182</v>
      </c>
      <c r="AU770" s="207" t="s">
        <v>88</v>
      </c>
      <c r="AV770" s="16" t="s">
        <v>174</v>
      </c>
      <c r="AW770" s="16" t="s">
        <v>31</v>
      </c>
      <c r="AX770" s="16" t="s">
        <v>75</v>
      </c>
      <c r="AY770" s="207" t="s">
        <v>173</v>
      </c>
    </row>
    <row r="771" spans="1:65" s="14" customFormat="1" ht="11.25">
      <c r="B771" s="179"/>
      <c r="D771" s="172" t="s">
        <v>182</v>
      </c>
      <c r="E771" s="180" t="s">
        <v>1</v>
      </c>
      <c r="F771" s="181" t="s">
        <v>1367</v>
      </c>
      <c r="H771" s="182">
        <v>1.6E-2</v>
      </c>
      <c r="I771" s="183"/>
      <c r="L771" s="179"/>
      <c r="M771" s="184"/>
      <c r="N771" s="185"/>
      <c r="O771" s="185"/>
      <c r="P771" s="185"/>
      <c r="Q771" s="185"/>
      <c r="R771" s="185"/>
      <c r="S771" s="185"/>
      <c r="T771" s="186"/>
      <c r="AT771" s="180" t="s">
        <v>182</v>
      </c>
      <c r="AU771" s="180" t="s">
        <v>88</v>
      </c>
      <c r="AV771" s="14" t="s">
        <v>88</v>
      </c>
      <c r="AW771" s="14" t="s">
        <v>31</v>
      </c>
      <c r="AX771" s="14" t="s">
        <v>75</v>
      </c>
      <c r="AY771" s="180" t="s">
        <v>173</v>
      </c>
    </row>
    <row r="772" spans="1:65" s="16" customFormat="1" ht="11.25">
      <c r="B772" s="206"/>
      <c r="D772" s="172" t="s">
        <v>182</v>
      </c>
      <c r="E772" s="207" t="s">
        <v>1</v>
      </c>
      <c r="F772" s="208" t="s">
        <v>298</v>
      </c>
      <c r="H772" s="209">
        <v>1.6E-2</v>
      </c>
      <c r="I772" s="210"/>
      <c r="L772" s="206"/>
      <c r="M772" s="211"/>
      <c r="N772" s="212"/>
      <c r="O772" s="212"/>
      <c r="P772" s="212"/>
      <c r="Q772" s="212"/>
      <c r="R772" s="212"/>
      <c r="S772" s="212"/>
      <c r="T772" s="213"/>
      <c r="AT772" s="207" t="s">
        <v>182</v>
      </c>
      <c r="AU772" s="207" t="s">
        <v>88</v>
      </c>
      <c r="AV772" s="16" t="s">
        <v>174</v>
      </c>
      <c r="AW772" s="16" t="s">
        <v>31</v>
      </c>
      <c r="AX772" s="16" t="s">
        <v>75</v>
      </c>
      <c r="AY772" s="207" t="s">
        <v>173</v>
      </c>
    </row>
    <row r="773" spans="1:65" s="15" customFormat="1" ht="11.25">
      <c r="B773" s="187"/>
      <c r="D773" s="172" t="s">
        <v>182</v>
      </c>
      <c r="E773" s="188" t="s">
        <v>1</v>
      </c>
      <c r="F773" s="189" t="s">
        <v>185</v>
      </c>
      <c r="H773" s="190">
        <v>0.17599999999999999</v>
      </c>
      <c r="I773" s="191"/>
      <c r="L773" s="187"/>
      <c r="M773" s="192"/>
      <c r="N773" s="193"/>
      <c r="O773" s="193"/>
      <c r="P773" s="193"/>
      <c r="Q773" s="193"/>
      <c r="R773" s="193"/>
      <c r="S773" s="193"/>
      <c r="T773" s="194"/>
      <c r="AT773" s="188" t="s">
        <v>182</v>
      </c>
      <c r="AU773" s="188" t="s">
        <v>88</v>
      </c>
      <c r="AV773" s="15" t="s">
        <v>180</v>
      </c>
      <c r="AW773" s="15" t="s">
        <v>31</v>
      </c>
      <c r="AX773" s="15" t="s">
        <v>82</v>
      </c>
      <c r="AY773" s="188" t="s">
        <v>173</v>
      </c>
    </row>
    <row r="774" spans="1:65" s="2" customFormat="1" ht="33" customHeight="1">
      <c r="A774" s="33"/>
      <c r="B774" s="156"/>
      <c r="C774" s="195" t="s">
        <v>1368</v>
      </c>
      <c r="D774" s="195" t="s">
        <v>186</v>
      </c>
      <c r="E774" s="196" t="s">
        <v>1369</v>
      </c>
      <c r="F774" s="197" t="s">
        <v>1370</v>
      </c>
      <c r="G774" s="198" t="s">
        <v>179</v>
      </c>
      <c r="H774" s="199">
        <v>76</v>
      </c>
      <c r="I774" s="200"/>
      <c r="J774" s="201">
        <f>ROUND(I774*H774,2)</f>
        <v>0</v>
      </c>
      <c r="K774" s="202"/>
      <c r="L774" s="203"/>
      <c r="M774" s="204" t="s">
        <v>1</v>
      </c>
      <c r="N774" s="205" t="s">
        <v>41</v>
      </c>
      <c r="O774" s="62"/>
      <c r="P774" s="167">
        <f>O774*H774</f>
        <v>0</v>
      </c>
      <c r="Q774" s="167">
        <v>2.0000000000000002E-5</v>
      </c>
      <c r="R774" s="167">
        <f>Q774*H774</f>
        <v>1.5200000000000001E-3</v>
      </c>
      <c r="S774" s="167">
        <v>0</v>
      </c>
      <c r="T774" s="168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69" t="s">
        <v>314</v>
      </c>
      <c r="AT774" s="169" t="s">
        <v>186</v>
      </c>
      <c r="AU774" s="169" t="s">
        <v>88</v>
      </c>
      <c r="AY774" s="18" t="s">
        <v>173</v>
      </c>
      <c r="BE774" s="170">
        <f>IF(N774="základná",J774,0)</f>
        <v>0</v>
      </c>
      <c r="BF774" s="170">
        <f>IF(N774="znížená",J774,0)</f>
        <v>0</v>
      </c>
      <c r="BG774" s="170">
        <f>IF(N774="zákl. prenesená",J774,0)</f>
        <v>0</v>
      </c>
      <c r="BH774" s="170">
        <f>IF(N774="zníž. prenesená",J774,0)</f>
        <v>0</v>
      </c>
      <c r="BI774" s="170">
        <f>IF(N774="nulová",J774,0)</f>
        <v>0</v>
      </c>
      <c r="BJ774" s="18" t="s">
        <v>88</v>
      </c>
      <c r="BK774" s="170">
        <f>ROUND(I774*H774,2)</f>
        <v>0</v>
      </c>
      <c r="BL774" s="18" t="s">
        <v>259</v>
      </c>
      <c r="BM774" s="169" t="s">
        <v>1371</v>
      </c>
    </row>
    <row r="775" spans="1:65" s="14" customFormat="1" ht="11.25">
      <c r="B775" s="179"/>
      <c r="D775" s="172" t="s">
        <v>182</v>
      </c>
      <c r="E775" s="180" t="s">
        <v>1</v>
      </c>
      <c r="F775" s="181" t="s">
        <v>1372</v>
      </c>
      <c r="H775" s="182">
        <v>76</v>
      </c>
      <c r="I775" s="183"/>
      <c r="L775" s="179"/>
      <c r="M775" s="184"/>
      <c r="N775" s="185"/>
      <c r="O775" s="185"/>
      <c r="P775" s="185"/>
      <c r="Q775" s="185"/>
      <c r="R775" s="185"/>
      <c r="S775" s="185"/>
      <c r="T775" s="186"/>
      <c r="AT775" s="180" t="s">
        <v>182</v>
      </c>
      <c r="AU775" s="180" t="s">
        <v>88</v>
      </c>
      <c r="AV775" s="14" t="s">
        <v>88</v>
      </c>
      <c r="AW775" s="14" t="s">
        <v>31</v>
      </c>
      <c r="AX775" s="14" t="s">
        <v>75</v>
      </c>
      <c r="AY775" s="180" t="s">
        <v>173</v>
      </c>
    </row>
    <row r="776" spans="1:65" s="15" customFormat="1" ht="11.25">
      <c r="B776" s="187"/>
      <c r="D776" s="172" t="s">
        <v>182</v>
      </c>
      <c r="E776" s="188" t="s">
        <v>1</v>
      </c>
      <c r="F776" s="189" t="s">
        <v>185</v>
      </c>
      <c r="H776" s="190">
        <v>76</v>
      </c>
      <c r="I776" s="191"/>
      <c r="L776" s="187"/>
      <c r="M776" s="192"/>
      <c r="N776" s="193"/>
      <c r="O776" s="193"/>
      <c r="P776" s="193"/>
      <c r="Q776" s="193"/>
      <c r="R776" s="193"/>
      <c r="S776" s="193"/>
      <c r="T776" s="194"/>
      <c r="AT776" s="188" t="s">
        <v>182</v>
      </c>
      <c r="AU776" s="188" t="s">
        <v>88</v>
      </c>
      <c r="AV776" s="15" t="s">
        <v>180</v>
      </c>
      <c r="AW776" s="15" t="s">
        <v>31</v>
      </c>
      <c r="AX776" s="15" t="s">
        <v>82</v>
      </c>
      <c r="AY776" s="188" t="s">
        <v>173</v>
      </c>
    </row>
    <row r="777" spans="1:65" s="2" customFormat="1" ht="24.2" customHeight="1">
      <c r="A777" s="33"/>
      <c r="B777" s="156"/>
      <c r="C777" s="157" t="s">
        <v>1373</v>
      </c>
      <c r="D777" s="157" t="s">
        <v>176</v>
      </c>
      <c r="E777" s="158" t="s">
        <v>1374</v>
      </c>
      <c r="F777" s="159" t="s">
        <v>1375</v>
      </c>
      <c r="G777" s="160" t="s">
        <v>339</v>
      </c>
      <c r="H777" s="214"/>
      <c r="I777" s="162"/>
      <c r="J777" s="163">
        <f>ROUND(I777*H777,2)</f>
        <v>0</v>
      </c>
      <c r="K777" s="164"/>
      <c r="L777" s="34"/>
      <c r="M777" s="165" t="s">
        <v>1</v>
      </c>
      <c r="N777" s="166" t="s">
        <v>41</v>
      </c>
      <c r="O777" s="62"/>
      <c r="P777" s="167">
        <f>O777*H777</f>
        <v>0</v>
      </c>
      <c r="Q777" s="167">
        <v>0</v>
      </c>
      <c r="R777" s="167">
        <f>Q777*H777</f>
        <v>0</v>
      </c>
      <c r="S777" s="167">
        <v>0</v>
      </c>
      <c r="T777" s="168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9" t="s">
        <v>259</v>
      </c>
      <c r="AT777" s="169" t="s">
        <v>176</v>
      </c>
      <c r="AU777" s="169" t="s">
        <v>88</v>
      </c>
      <c r="AY777" s="18" t="s">
        <v>173</v>
      </c>
      <c r="BE777" s="170">
        <f>IF(N777="základná",J777,0)</f>
        <v>0</v>
      </c>
      <c r="BF777" s="170">
        <f>IF(N777="znížená",J777,0)</f>
        <v>0</v>
      </c>
      <c r="BG777" s="170">
        <f>IF(N777="zákl. prenesená",J777,0)</f>
        <v>0</v>
      </c>
      <c r="BH777" s="170">
        <f>IF(N777="zníž. prenesená",J777,0)</f>
        <v>0</v>
      </c>
      <c r="BI777" s="170">
        <f>IF(N777="nulová",J777,0)</f>
        <v>0</v>
      </c>
      <c r="BJ777" s="18" t="s">
        <v>88</v>
      </c>
      <c r="BK777" s="170">
        <f>ROUND(I777*H777,2)</f>
        <v>0</v>
      </c>
      <c r="BL777" s="18" t="s">
        <v>259</v>
      </c>
      <c r="BM777" s="169" t="s">
        <v>1376</v>
      </c>
    </row>
    <row r="778" spans="1:65" s="12" customFormat="1" ht="22.9" customHeight="1">
      <c r="B778" s="143"/>
      <c r="D778" s="144" t="s">
        <v>74</v>
      </c>
      <c r="E778" s="154" t="s">
        <v>341</v>
      </c>
      <c r="F778" s="154" t="s">
        <v>342</v>
      </c>
      <c r="I778" s="146"/>
      <c r="J778" s="155">
        <f>BK778</f>
        <v>0</v>
      </c>
      <c r="L778" s="143"/>
      <c r="M778" s="148"/>
      <c r="N778" s="149"/>
      <c r="O778" s="149"/>
      <c r="P778" s="150">
        <f>SUM(P779:P935)</f>
        <v>0</v>
      </c>
      <c r="Q778" s="149"/>
      <c r="R778" s="150">
        <f>SUM(R779:R935)</f>
        <v>23.681541310000007</v>
      </c>
      <c r="S778" s="149"/>
      <c r="T778" s="151">
        <f>SUM(T779:T935)</f>
        <v>0.26804844000000005</v>
      </c>
      <c r="AR778" s="144" t="s">
        <v>88</v>
      </c>
      <c r="AT778" s="152" t="s">
        <v>74</v>
      </c>
      <c r="AU778" s="152" t="s">
        <v>82</v>
      </c>
      <c r="AY778" s="144" t="s">
        <v>173</v>
      </c>
      <c r="BK778" s="153">
        <f>SUM(BK779:BK935)</f>
        <v>0</v>
      </c>
    </row>
    <row r="779" spans="1:65" s="2" customFormat="1" ht="49.15" customHeight="1">
      <c r="A779" s="33"/>
      <c r="B779" s="156"/>
      <c r="C779" s="157" t="s">
        <v>1377</v>
      </c>
      <c r="D779" s="157" t="s">
        <v>176</v>
      </c>
      <c r="E779" s="158" t="s">
        <v>1378</v>
      </c>
      <c r="F779" s="159" t="s">
        <v>1379</v>
      </c>
      <c r="G779" s="160" t="s">
        <v>196</v>
      </c>
      <c r="H779" s="161">
        <v>7.5049999999999999</v>
      </c>
      <c r="I779" s="162"/>
      <c r="J779" s="163">
        <f>ROUND(I779*H779,2)</f>
        <v>0</v>
      </c>
      <c r="K779" s="164"/>
      <c r="L779" s="34"/>
      <c r="M779" s="165" t="s">
        <v>1</v>
      </c>
      <c r="N779" s="166" t="s">
        <v>41</v>
      </c>
      <c r="O779" s="62"/>
      <c r="P779" s="167">
        <f>O779*H779</f>
        <v>0</v>
      </c>
      <c r="Q779" s="167">
        <v>2.317E-2</v>
      </c>
      <c r="R779" s="167">
        <f>Q779*H779</f>
        <v>0.17389084999999999</v>
      </c>
      <c r="S779" s="167">
        <v>0</v>
      </c>
      <c r="T779" s="168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69" t="s">
        <v>259</v>
      </c>
      <c r="AT779" s="169" t="s">
        <v>176</v>
      </c>
      <c r="AU779" s="169" t="s">
        <v>88</v>
      </c>
      <c r="AY779" s="18" t="s">
        <v>173</v>
      </c>
      <c r="BE779" s="170">
        <f>IF(N779="základná",J779,0)</f>
        <v>0</v>
      </c>
      <c r="BF779" s="170">
        <f>IF(N779="znížená",J779,0)</f>
        <v>0</v>
      </c>
      <c r="BG779" s="170">
        <f>IF(N779="zákl. prenesená",J779,0)</f>
        <v>0</v>
      </c>
      <c r="BH779" s="170">
        <f>IF(N779="zníž. prenesená",J779,0)</f>
        <v>0</v>
      </c>
      <c r="BI779" s="170">
        <f>IF(N779="nulová",J779,0)</f>
        <v>0</v>
      </c>
      <c r="BJ779" s="18" t="s">
        <v>88</v>
      </c>
      <c r="BK779" s="170">
        <f>ROUND(I779*H779,2)</f>
        <v>0</v>
      </c>
      <c r="BL779" s="18" t="s">
        <v>259</v>
      </c>
      <c r="BM779" s="169" t="s">
        <v>1380</v>
      </c>
    </row>
    <row r="780" spans="1:65" s="13" customFormat="1" ht="11.25">
      <c r="B780" s="171"/>
      <c r="D780" s="172" t="s">
        <v>182</v>
      </c>
      <c r="E780" s="173" t="s">
        <v>1</v>
      </c>
      <c r="F780" s="174" t="s">
        <v>1381</v>
      </c>
      <c r="H780" s="173" t="s">
        <v>1</v>
      </c>
      <c r="I780" s="175"/>
      <c r="L780" s="171"/>
      <c r="M780" s="176"/>
      <c r="N780" s="177"/>
      <c r="O780" s="177"/>
      <c r="P780" s="177"/>
      <c r="Q780" s="177"/>
      <c r="R780" s="177"/>
      <c r="S780" s="177"/>
      <c r="T780" s="178"/>
      <c r="AT780" s="173" t="s">
        <v>182</v>
      </c>
      <c r="AU780" s="173" t="s">
        <v>88</v>
      </c>
      <c r="AV780" s="13" t="s">
        <v>82</v>
      </c>
      <c r="AW780" s="13" t="s">
        <v>31</v>
      </c>
      <c r="AX780" s="13" t="s">
        <v>75</v>
      </c>
      <c r="AY780" s="173" t="s">
        <v>173</v>
      </c>
    </row>
    <row r="781" spans="1:65" s="14" customFormat="1" ht="11.25">
      <c r="B781" s="179"/>
      <c r="D781" s="172" t="s">
        <v>182</v>
      </c>
      <c r="E781" s="180" t="s">
        <v>1</v>
      </c>
      <c r="F781" s="181" t="s">
        <v>1382</v>
      </c>
      <c r="H781" s="182">
        <v>7.5049999999999999</v>
      </c>
      <c r="I781" s="183"/>
      <c r="L781" s="179"/>
      <c r="M781" s="184"/>
      <c r="N781" s="185"/>
      <c r="O781" s="185"/>
      <c r="P781" s="185"/>
      <c r="Q781" s="185"/>
      <c r="R781" s="185"/>
      <c r="S781" s="185"/>
      <c r="T781" s="186"/>
      <c r="AT781" s="180" t="s">
        <v>182</v>
      </c>
      <c r="AU781" s="180" t="s">
        <v>88</v>
      </c>
      <c r="AV781" s="14" t="s">
        <v>88</v>
      </c>
      <c r="AW781" s="14" t="s">
        <v>31</v>
      </c>
      <c r="AX781" s="14" t="s">
        <v>75</v>
      </c>
      <c r="AY781" s="180" t="s">
        <v>173</v>
      </c>
    </row>
    <row r="782" spans="1:65" s="15" customFormat="1" ht="11.25">
      <c r="B782" s="187"/>
      <c r="D782" s="172" t="s">
        <v>182</v>
      </c>
      <c r="E782" s="188" t="s">
        <v>1</v>
      </c>
      <c r="F782" s="189" t="s">
        <v>185</v>
      </c>
      <c r="H782" s="190">
        <v>7.5049999999999999</v>
      </c>
      <c r="I782" s="191"/>
      <c r="L782" s="187"/>
      <c r="M782" s="192"/>
      <c r="N782" s="193"/>
      <c r="O782" s="193"/>
      <c r="P782" s="193"/>
      <c r="Q782" s="193"/>
      <c r="R782" s="193"/>
      <c r="S782" s="193"/>
      <c r="T782" s="194"/>
      <c r="AT782" s="188" t="s">
        <v>182</v>
      </c>
      <c r="AU782" s="188" t="s">
        <v>88</v>
      </c>
      <c r="AV782" s="15" t="s">
        <v>180</v>
      </c>
      <c r="AW782" s="15" t="s">
        <v>31</v>
      </c>
      <c r="AX782" s="15" t="s">
        <v>82</v>
      </c>
      <c r="AY782" s="188" t="s">
        <v>173</v>
      </c>
    </row>
    <row r="783" spans="1:65" s="2" customFormat="1" ht="49.15" customHeight="1">
      <c r="A783" s="33"/>
      <c r="B783" s="156"/>
      <c r="C783" s="157" t="s">
        <v>1383</v>
      </c>
      <c r="D783" s="157" t="s">
        <v>176</v>
      </c>
      <c r="E783" s="158" t="s">
        <v>1384</v>
      </c>
      <c r="F783" s="159" t="s">
        <v>1385</v>
      </c>
      <c r="G783" s="160" t="s">
        <v>196</v>
      </c>
      <c r="H783" s="161">
        <v>32.43</v>
      </c>
      <c r="I783" s="162"/>
      <c r="J783" s="163">
        <f>ROUND(I783*H783,2)</f>
        <v>0</v>
      </c>
      <c r="K783" s="164"/>
      <c r="L783" s="34"/>
      <c r="M783" s="165" t="s">
        <v>1</v>
      </c>
      <c r="N783" s="166" t="s">
        <v>41</v>
      </c>
      <c r="O783" s="62"/>
      <c r="P783" s="167">
        <f>O783*H783</f>
        <v>0</v>
      </c>
      <c r="Q783" s="167">
        <v>2.3130000000000001E-2</v>
      </c>
      <c r="R783" s="167">
        <f>Q783*H783</f>
        <v>0.75010589999999999</v>
      </c>
      <c r="S783" s="167">
        <v>0</v>
      </c>
      <c r="T783" s="168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69" t="s">
        <v>259</v>
      </c>
      <c r="AT783" s="169" t="s">
        <v>176</v>
      </c>
      <c r="AU783" s="169" t="s">
        <v>88</v>
      </c>
      <c r="AY783" s="18" t="s">
        <v>173</v>
      </c>
      <c r="BE783" s="170">
        <f>IF(N783="základná",J783,0)</f>
        <v>0</v>
      </c>
      <c r="BF783" s="170">
        <f>IF(N783="znížená",J783,0)</f>
        <v>0</v>
      </c>
      <c r="BG783" s="170">
        <f>IF(N783="zákl. prenesená",J783,0)</f>
        <v>0</v>
      </c>
      <c r="BH783" s="170">
        <f>IF(N783="zníž. prenesená",J783,0)</f>
        <v>0</v>
      </c>
      <c r="BI783" s="170">
        <f>IF(N783="nulová",J783,0)</f>
        <v>0</v>
      </c>
      <c r="BJ783" s="18" t="s">
        <v>88</v>
      </c>
      <c r="BK783" s="170">
        <f>ROUND(I783*H783,2)</f>
        <v>0</v>
      </c>
      <c r="BL783" s="18" t="s">
        <v>259</v>
      </c>
      <c r="BM783" s="169" t="s">
        <v>1386</v>
      </c>
    </row>
    <row r="784" spans="1:65" s="13" customFormat="1" ht="11.25">
      <c r="B784" s="171"/>
      <c r="D784" s="172" t="s">
        <v>182</v>
      </c>
      <c r="E784" s="173" t="s">
        <v>1</v>
      </c>
      <c r="F784" s="174" t="s">
        <v>1387</v>
      </c>
      <c r="H784" s="173" t="s">
        <v>1</v>
      </c>
      <c r="I784" s="175"/>
      <c r="L784" s="171"/>
      <c r="M784" s="176"/>
      <c r="N784" s="177"/>
      <c r="O784" s="177"/>
      <c r="P784" s="177"/>
      <c r="Q784" s="177"/>
      <c r="R784" s="177"/>
      <c r="S784" s="177"/>
      <c r="T784" s="178"/>
      <c r="AT784" s="173" t="s">
        <v>182</v>
      </c>
      <c r="AU784" s="173" t="s">
        <v>88</v>
      </c>
      <c r="AV784" s="13" t="s">
        <v>82</v>
      </c>
      <c r="AW784" s="13" t="s">
        <v>31</v>
      </c>
      <c r="AX784" s="13" t="s">
        <v>75</v>
      </c>
      <c r="AY784" s="173" t="s">
        <v>173</v>
      </c>
    </row>
    <row r="785" spans="1:65" s="14" customFormat="1" ht="11.25">
      <c r="B785" s="179"/>
      <c r="D785" s="172" t="s">
        <v>182</v>
      </c>
      <c r="E785" s="180" t="s">
        <v>1</v>
      </c>
      <c r="F785" s="181" t="s">
        <v>1388</v>
      </c>
      <c r="H785" s="182">
        <v>10.829000000000001</v>
      </c>
      <c r="I785" s="183"/>
      <c r="L785" s="179"/>
      <c r="M785" s="184"/>
      <c r="N785" s="185"/>
      <c r="O785" s="185"/>
      <c r="P785" s="185"/>
      <c r="Q785" s="185"/>
      <c r="R785" s="185"/>
      <c r="S785" s="185"/>
      <c r="T785" s="186"/>
      <c r="AT785" s="180" t="s">
        <v>182</v>
      </c>
      <c r="AU785" s="180" t="s">
        <v>88</v>
      </c>
      <c r="AV785" s="14" t="s">
        <v>88</v>
      </c>
      <c r="AW785" s="14" t="s">
        <v>31</v>
      </c>
      <c r="AX785" s="14" t="s">
        <v>75</v>
      </c>
      <c r="AY785" s="180" t="s">
        <v>173</v>
      </c>
    </row>
    <row r="786" spans="1:65" s="14" customFormat="1" ht="11.25">
      <c r="B786" s="179"/>
      <c r="D786" s="172" t="s">
        <v>182</v>
      </c>
      <c r="E786" s="180" t="s">
        <v>1</v>
      </c>
      <c r="F786" s="181" t="s">
        <v>1389</v>
      </c>
      <c r="H786" s="182">
        <v>21.600999999999999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182</v>
      </c>
      <c r="AU786" s="180" t="s">
        <v>88</v>
      </c>
      <c r="AV786" s="14" t="s">
        <v>88</v>
      </c>
      <c r="AW786" s="14" t="s">
        <v>31</v>
      </c>
      <c r="AX786" s="14" t="s">
        <v>75</v>
      </c>
      <c r="AY786" s="180" t="s">
        <v>173</v>
      </c>
    </row>
    <row r="787" spans="1:65" s="15" customFormat="1" ht="11.25">
      <c r="B787" s="187"/>
      <c r="D787" s="172" t="s">
        <v>182</v>
      </c>
      <c r="E787" s="188" t="s">
        <v>1</v>
      </c>
      <c r="F787" s="189" t="s">
        <v>185</v>
      </c>
      <c r="H787" s="190">
        <v>32.43</v>
      </c>
      <c r="I787" s="191"/>
      <c r="L787" s="187"/>
      <c r="M787" s="192"/>
      <c r="N787" s="193"/>
      <c r="O787" s="193"/>
      <c r="P787" s="193"/>
      <c r="Q787" s="193"/>
      <c r="R787" s="193"/>
      <c r="S787" s="193"/>
      <c r="T787" s="194"/>
      <c r="AT787" s="188" t="s">
        <v>182</v>
      </c>
      <c r="AU787" s="188" t="s">
        <v>88</v>
      </c>
      <c r="AV787" s="15" t="s">
        <v>180</v>
      </c>
      <c r="AW787" s="15" t="s">
        <v>31</v>
      </c>
      <c r="AX787" s="15" t="s">
        <v>82</v>
      </c>
      <c r="AY787" s="188" t="s">
        <v>173</v>
      </c>
    </row>
    <row r="788" spans="1:65" s="2" customFormat="1" ht="44.25" customHeight="1">
      <c r="A788" s="33"/>
      <c r="B788" s="156"/>
      <c r="C788" s="157" t="s">
        <v>1390</v>
      </c>
      <c r="D788" s="157" t="s">
        <v>176</v>
      </c>
      <c r="E788" s="158" t="s">
        <v>1391</v>
      </c>
      <c r="F788" s="159" t="s">
        <v>1392</v>
      </c>
      <c r="G788" s="160" t="s">
        <v>196</v>
      </c>
      <c r="H788" s="161">
        <v>96.043999999999997</v>
      </c>
      <c r="I788" s="162"/>
      <c r="J788" s="163">
        <f>ROUND(I788*H788,2)</f>
        <v>0</v>
      </c>
      <c r="K788" s="164"/>
      <c r="L788" s="34"/>
      <c r="M788" s="165" t="s">
        <v>1</v>
      </c>
      <c r="N788" s="166" t="s">
        <v>41</v>
      </c>
      <c r="O788" s="62"/>
      <c r="P788" s="167">
        <f>O788*H788</f>
        <v>0</v>
      </c>
      <c r="Q788" s="167">
        <v>4.326E-2</v>
      </c>
      <c r="R788" s="167">
        <f>Q788*H788</f>
        <v>4.1548634399999997</v>
      </c>
      <c r="S788" s="167">
        <v>0</v>
      </c>
      <c r="T788" s="168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69" t="s">
        <v>259</v>
      </c>
      <c r="AT788" s="169" t="s">
        <v>176</v>
      </c>
      <c r="AU788" s="169" t="s">
        <v>88</v>
      </c>
      <c r="AY788" s="18" t="s">
        <v>173</v>
      </c>
      <c r="BE788" s="170">
        <f>IF(N788="základná",J788,0)</f>
        <v>0</v>
      </c>
      <c r="BF788" s="170">
        <f>IF(N788="znížená",J788,0)</f>
        <v>0</v>
      </c>
      <c r="BG788" s="170">
        <f>IF(N788="zákl. prenesená",J788,0)</f>
        <v>0</v>
      </c>
      <c r="BH788" s="170">
        <f>IF(N788="zníž. prenesená",J788,0)</f>
        <v>0</v>
      </c>
      <c r="BI788" s="170">
        <f>IF(N788="nulová",J788,0)</f>
        <v>0</v>
      </c>
      <c r="BJ788" s="18" t="s">
        <v>88</v>
      </c>
      <c r="BK788" s="170">
        <f>ROUND(I788*H788,2)</f>
        <v>0</v>
      </c>
      <c r="BL788" s="18" t="s">
        <v>259</v>
      </c>
      <c r="BM788" s="169" t="s">
        <v>1393</v>
      </c>
    </row>
    <row r="789" spans="1:65" s="13" customFormat="1" ht="11.25">
      <c r="B789" s="171"/>
      <c r="D789" s="172" t="s">
        <v>182</v>
      </c>
      <c r="E789" s="173" t="s">
        <v>1</v>
      </c>
      <c r="F789" s="174" t="s">
        <v>1394</v>
      </c>
      <c r="H789" s="173" t="s">
        <v>1</v>
      </c>
      <c r="I789" s="175"/>
      <c r="L789" s="171"/>
      <c r="M789" s="176"/>
      <c r="N789" s="177"/>
      <c r="O789" s="177"/>
      <c r="P789" s="177"/>
      <c r="Q789" s="177"/>
      <c r="R789" s="177"/>
      <c r="S789" s="177"/>
      <c r="T789" s="178"/>
      <c r="AT789" s="173" t="s">
        <v>182</v>
      </c>
      <c r="AU789" s="173" t="s">
        <v>88</v>
      </c>
      <c r="AV789" s="13" t="s">
        <v>82</v>
      </c>
      <c r="AW789" s="13" t="s">
        <v>31</v>
      </c>
      <c r="AX789" s="13" t="s">
        <v>75</v>
      </c>
      <c r="AY789" s="173" t="s">
        <v>173</v>
      </c>
    </row>
    <row r="790" spans="1:65" s="14" customFormat="1" ht="11.25">
      <c r="B790" s="179"/>
      <c r="D790" s="172" t="s">
        <v>182</v>
      </c>
      <c r="E790" s="180" t="s">
        <v>1</v>
      </c>
      <c r="F790" s="181" t="s">
        <v>1395</v>
      </c>
      <c r="H790" s="182">
        <v>7.9169999999999998</v>
      </c>
      <c r="I790" s="183"/>
      <c r="L790" s="179"/>
      <c r="M790" s="184"/>
      <c r="N790" s="185"/>
      <c r="O790" s="185"/>
      <c r="P790" s="185"/>
      <c r="Q790" s="185"/>
      <c r="R790" s="185"/>
      <c r="S790" s="185"/>
      <c r="T790" s="186"/>
      <c r="AT790" s="180" t="s">
        <v>182</v>
      </c>
      <c r="AU790" s="180" t="s">
        <v>88</v>
      </c>
      <c r="AV790" s="14" t="s">
        <v>88</v>
      </c>
      <c r="AW790" s="14" t="s">
        <v>31</v>
      </c>
      <c r="AX790" s="14" t="s">
        <v>75</v>
      </c>
      <c r="AY790" s="180" t="s">
        <v>173</v>
      </c>
    </row>
    <row r="791" spans="1:65" s="14" customFormat="1" ht="11.25">
      <c r="B791" s="179"/>
      <c r="D791" s="172" t="s">
        <v>182</v>
      </c>
      <c r="E791" s="180" t="s">
        <v>1</v>
      </c>
      <c r="F791" s="181" t="s">
        <v>1396</v>
      </c>
      <c r="H791" s="182">
        <v>17.399999999999999</v>
      </c>
      <c r="I791" s="183"/>
      <c r="L791" s="179"/>
      <c r="M791" s="184"/>
      <c r="N791" s="185"/>
      <c r="O791" s="185"/>
      <c r="P791" s="185"/>
      <c r="Q791" s="185"/>
      <c r="R791" s="185"/>
      <c r="S791" s="185"/>
      <c r="T791" s="186"/>
      <c r="AT791" s="180" t="s">
        <v>182</v>
      </c>
      <c r="AU791" s="180" t="s">
        <v>88</v>
      </c>
      <c r="AV791" s="14" t="s">
        <v>88</v>
      </c>
      <c r="AW791" s="14" t="s">
        <v>31</v>
      </c>
      <c r="AX791" s="14" t="s">
        <v>75</v>
      </c>
      <c r="AY791" s="180" t="s">
        <v>173</v>
      </c>
    </row>
    <row r="792" spans="1:65" s="14" customFormat="1" ht="11.25">
      <c r="B792" s="179"/>
      <c r="D792" s="172" t="s">
        <v>182</v>
      </c>
      <c r="E792" s="180" t="s">
        <v>1</v>
      </c>
      <c r="F792" s="181" t="s">
        <v>1397</v>
      </c>
      <c r="H792" s="182">
        <v>20.707999999999998</v>
      </c>
      <c r="I792" s="183"/>
      <c r="L792" s="179"/>
      <c r="M792" s="184"/>
      <c r="N792" s="185"/>
      <c r="O792" s="185"/>
      <c r="P792" s="185"/>
      <c r="Q792" s="185"/>
      <c r="R792" s="185"/>
      <c r="S792" s="185"/>
      <c r="T792" s="186"/>
      <c r="AT792" s="180" t="s">
        <v>182</v>
      </c>
      <c r="AU792" s="180" t="s">
        <v>88</v>
      </c>
      <c r="AV792" s="14" t="s">
        <v>88</v>
      </c>
      <c r="AW792" s="14" t="s">
        <v>31</v>
      </c>
      <c r="AX792" s="14" t="s">
        <v>75</v>
      </c>
      <c r="AY792" s="180" t="s">
        <v>173</v>
      </c>
    </row>
    <row r="793" spans="1:65" s="14" customFormat="1" ht="11.25">
      <c r="B793" s="179"/>
      <c r="D793" s="172" t="s">
        <v>182</v>
      </c>
      <c r="E793" s="180" t="s">
        <v>1</v>
      </c>
      <c r="F793" s="181" t="s">
        <v>1398</v>
      </c>
      <c r="H793" s="182">
        <v>16.001999999999999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182</v>
      </c>
      <c r="AU793" s="180" t="s">
        <v>88</v>
      </c>
      <c r="AV793" s="14" t="s">
        <v>88</v>
      </c>
      <c r="AW793" s="14" t="s">
        <v>31</v>
      </c>
      <c r="AX793" s="14" t="s">
        <v>75</v>
      </c>
      <c r="AY793" s="180" t="s">
        <v>173</v>
      </c>
    </row>
    <row r="794" spans="1:65" s="14" customFormat="1" ht="11.25">
      <c r="B794" s="179"/>
      <c r="D794" s="172" t="s">
        <v>182</v>
      </c>
      <c r="E794" s="180" t="s">
        <v>1</v>
      </c>
      <c r="F794" s="181" t="s">
        <v>1399</v>
      </c>
      <c r="H794" s="182">
        <v>12.768000000000001</v>
      </c>
      <c r="I794" s="183"/>
      <c r="L794" s="179"/>
      <c r="M794" s="184"/>
      <c r="N794" s="185"/>
      <c r="O794" s="185"/>
      <c r="P794" s="185"/>
      <c r="Q794" s="185"/>
      <c r="R794" s="185"/>
      <c r="S794" s="185"/>
      <c r="T794" s="186"/>
      <c r="AT794" s="180" t="s">
        <v>182</v>
      </c>
      <c r="AU794" s="180" t="s">
        <v>88</v>
      </c>
      <c r="AV794" s="14" t="s">
        <v>88</v>
      </c>
      <c r="AW794" s="14" t="s">
        <v>31</v>
      </c>
      <c r="AX794" s="14" t="s">
        <v>75</v>
      </c>
      <c r="AY794" s="180" t="s">
        <v>173</v>
      </c>
    </row>
    <row r="795" spans="1:65" s="14" customFormat="1" ht="11.25">
      <c r="B795" s="179"/>
      <c r="D795" s="172" t="s">
        <v>182</v>
      </c>
      <c r="E795" s="180" t="s">
        <v>1</v>
      </c>
      <c r="F795" s="181" t="s">
        <v>1400</v>
      </c>
      <c r="H795" s="182">
        <v>7.4850000000000003</v>
      </c>
      <c r="I795" s="183"/>
      <c r="L795" s="179"/>
      <c r="M795" s="184"/>
      <c r="N795" s="185"/>
      <c r="O795" s="185"/>
      <c r="P795" s="185"/>
      <c r="Q795" s="185"/>
      <c r="R795" s="185"/>
      <c r="S795" s="185"/>
      <c r="T795" s="186"/>
      <c r="AT795" s="180" t="s">
        <v>182</v>
      </c>
      <c r="AU795" s="180" t="s">
        <v>88</v>
      </c>
      <c r="AV795" s="14" t="s">
        <v>88</v>
      </c>
      <c r="AW795" s="14" t="s">
        <v>31</v>
      </c>
      <c r="AX795" s="14" t="s">
        <v>75</v>
      </c>
      <c r="AY795" s="180" t="s">
        <v>173</v>
      </c>
    </row>
    <row r="796" spans="1:65" s="14" customFormat="1" ht="11.25">
      <c r="B796" s="179"/>
      <c r="D796" s="172" t="s">
        <v>182</v>
      </c>
      <c r="E796" s="180" t="s">
        <v>1</v>
      </c>
      <c r="F796" s="181" t="s">
        <v>1401</v>
      </c>
      <c r="H796" s="182">
        <v>13.763999999999999</v>
      </c>
      <c r="I796" s="183"/>
      <c r="L796" s="179"/>
      <c r="M796" s="184"/>
      <c r="N796" s="185"/>
      <c r="O796" s="185"/>
      <c r="P796" s="185"/>
      <c r="Q796" s="185"/>
      <c r="R796" s="185"/>
      <c r="S796" s="185"/>
      <c r="T796" s="186"/>
      <c r="AT796" s="180" t="s">
        <v>182</v>
      </c>
      <c r="AU796" s="180" t="s">
        <v>88</v>
      </c>
      <c r="AV796" s="14" t="s">
        <v>88</v>
      </c>
      <c r="AW796" s="14" t="s">
        <v>31</v>
      </c>
      <c r="AX796" s="14" t="s">
        <v>75</v>
      </c>
      <c r="AY796" s="180" t="s">
        <v>173</v>
      </c>
    </row>
    <row r="797" spans="1:65" s="15" customFormat="1" ht="11.25">
      <c r="B797" s="187"/>
      <c r="D797" s="172" t="s">
        <v>182</v>
      </c>
      <c r="E797" s="188" t="s">
        <v>1</v>
      </c>
      <c r="F797" s="189" t="s">
        <v>185</v>
      </c>
      <c r="H797" s="190">
        <v>96.043999999999997</v>
      </c>
      <c r="I797" s="191"/>
      <c r="L797" s="187"/>
      <c r="M797" s="192"/>
      <c r="N797" s="193"/>
      <c r="O797" s="193"/>
      <c r="P797" s="193"/>
      <c r="Q797" s="193"/>
      <c r="R797" s="193"/>
      <c r="S797" s="193"/>
      <c r="T797" s="194"/>
      <c r="AT797" s="188" t="s">
        <v>182</v>
      </c>
      <c r="AU797" s="188" t="s">
        <v>88</v>
      </c>
      <c r="AV797" s="15" t="s">
        <v>180</v>
      </c>
      <c r="AW797" s="15" t="s">
        <v>31</v>
      </c>
      <c r="AX797" s="15" t="s">
        <v>82</v>
      </c>
      <c r="AY797" s="188" t="s">
        <v>173</v>
      </c>
    </row>
    <row r="798" spans="1:65" s="2" customFormat="1" ht="55.5" customHeight="1">
      <c r="A798" s="33"/>
      <c r="B798" s="156"/>
      <c r="C798" s="157" t="s">
        <v>1402</v>
      </c>
      <c r="D798" s="157" t="s">
        <v>176</v>
      </c>
      <c r="E798" s="158" t="s">
        <v>1403</v>
      </c>
      <c r="F798" s="159" t="s">
        <v>1404</v>
      </c>
      <c r="G798" s="160" t="s">
        <v>196</v>
      </c>
      <c r="H798" s="161">
        <v>64.52</v>
      </c>
      <c r="I798" s="162"/>
      <c r="J798" s="163">
        <f>ROUND(I798*H798,2)</f>
        <v>0</v>
      </c>
      <c r="K798" s="164"/>
      <c r="L798" s="34"/>
      <c r="M798" s="165" t="s">
        <v>1</v>
      </c>
      <c r="N798" s="166" t="s">
        <v>41</v>
      </c>
      <c r="O798" s="62"/>
      <c r="P798" s="167">
        <f>O798*H798</f>
        <v>0</v>
      </c>
      <c r="Q798" s="167">
        <v>4.709E-2</v>
      </c>
      <c r="R798" s="167">
        <f>Q798*H798</f>
        <v>3.0382468</v>
      </c>
      <c r="S798" s="167">
        <v>0</v>
      </c>
      <c r="T798" s="168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69" t="s">
        <v>259</v>
      </c>
      <c r="AT798" s="169" t="s">
        <v>176</v>
      </c>
      <c r="AU798" s="169" t="s">
        <v>88</v>
      </c>
      <c r="AY798" s="18" t="s">
        <v>173</v>
      </c>
      <c r="BE798" s="170">
        <f>IF(N798="základná",J798,0)</f>
        <v>0</v>
      </c>
      <c r="BF798" s="170">
        <f>IF(N798="znížená",J798,0)</f>
        <v>0</v>
      </c>
      <c r="BG798" s="170">
        <f>IF(N798="zákl. prenesená",J798,0)</f>
        <v>0</v>
      </c>
      <c r="BH798" s="170">
        <f>IF(N798="zníž. prenesená",J798,0)</f>
        <v>0</v>
      </c>
      <c r="BI798" s="170">
        <f>IF(N798="nulová",J798,0)</f>
        <v>0</v>
      </c>
      <c r="BJ798" s="18" t="s">
        <v>88</v>
      </c>
      <c r="BK798" s="170">
        <f>ROUND(I798*H798,2)</f>
        <v>0</v>
      </c>
      <c r="BL798" s="18" t="s">
        <v>259</v>
      </c>
      <c r="BM798" s="169" t="s">
        <v>1405</v>
      </c>
    </row>
    <row r="799" spans="1:65" s="13" customFormat="1" ht="11.25">
      <c r="B799" s="171"/>
      <c r="D799" s="172" t="s">
        <v>182</v>
      </c>
      <c r="E799" s="173" t="s">
        <v>1</v>
      </c>
      <c r="F799" s="174" t="s">
        <v>1406</v>
      </c>
      <c r="H799" s="173" t="s">
        <v>1</v>
      </c>
      <c r="I799" s="175"/>
      <c r="L799" s="171"/>
      <c r="M799" s="176"/>
      <c r="N799" s="177"/>
      <c r="O799" s="177"/>
      <c r="P799" s="177"/>
      <c r="Q799" s="177"/>
      <c r="R799" s="177"/>
      <c r="S799" s="177"/>
      <c r="T799" s="178"/>
      <c r="AT799" s="173" t="s">
        <v>182</v>
      </c>
      <c r="AU799" s="173" t="s">
        <v>88</v>
      </c>
      <c r="AV799" s="13" t="s">
        <v>82</v>
      </c>
      <c r="AW799" s="13" t="s">
        <v>31</v>
      </c>
      <c r="AX799" s="13" t="s">
        <v>75</v>
      </c>
      <c r="AY799" s="173" t="s">
        <v>173</v>
      </c>
    </row>
    <row r="800" spans="1:65" s="14" customFormat="1" ht="11.25">
      <c r="B800" s="179"/>
      <c r="D800" s="172" t="s">
        <v>182</v>
      </c>
      <c r="E800" s="180" t="s">
        <v>1</v>
      </c>
      <c r="F800" s="181" t="s">
        <v>1407</v>
      </c>
      <c r="H800" s="182">
        <v>7.0110000000000001</v>
      </c>
      <c r="I800" s="183"/>
      <c r="L800" s="179"/>
      <c r="M800" s="184"/>
      <c r="N800" s="185"/>
      <c r="O800" s="185"/>
      <c r="P800" s="185"/>
      <c r="Q800" s="185"/>
      <c r="R800" s="185"/>
      <c r="S800" s="185"/>
      <c r="T800" s="186"/>
      <c r="AT800" s="180" t="s">
        <v>182</v>
      </c>
      <c r="AU800" s="180" t="s">
        <v>88</v>
      </c>
      <c r="AV800" s="14" t="s">
        <v>88</v>
      </c>
      <c r="AW800" s="14" t="s">
        <v>31</v>
      </c>
      <c r="AX800" s="14" t="s">
        <v>75</v>
      </c>
      <c r="AY800" s="180" t="s">
        <v>173</v>
      </c>
    </row>
    <row r="801" spans="1:65" s="14" customFormat="1" ht="11.25">
      <c r="B801" s="179"/>
      <c r="D801" s="172" t="s">
        <v>182</v>
      </c>
      <c r="E801" s="180" t="s">
        <v>1</v>
      </c>
      <c r="F801" s="181" t="s">
        <v>1408</v>
      </c>
      <c r="H801" s="182">
        <v>20.518999999999998</v>
      </c>
      <c r="I801" s="183"/>
      <c r="L801" s="179"/>
      <c r="M801" s="184"/>
      <c r="N801" s="185"/>
      <c r="O801" s="185"/>
      <c r="P801" s="185"/>
      <c r="Q801" s="185"/>
      <c r="R801" s="185"/>
      <c r="S801" s="185"/>
      <c r="T801" s="186"/>
      <c r="AT801" s="180" t="s">
        <v>182</v>
      </c>
      <c r="AU801" s="180" t="s">
        <v>88</v>
      </c>
      <c r="AV801" s="14" t="s">
        <v>88</v>
      </c>
      <c r="AW801" s="14" t="s">
        <v>31</v>
      </c>
      <c r="AX801" s="14" t="s">
        <v>75</v>
      </c>
      <c r="AY801" s="180" t="s">
        <v>173</v>
      </c>
    </row>
    <row r="802" spans="1:65" s="14" customFormat="1" ht="11.25">
      <c r="B802" s="179"/>
      <c r="D802" s="172" t="s">
        <v>182</v>
      </c>
      <c r="E802" s="180" t="s">
        <v>1</v>
      </c>
      <c r="F802" s="181" t="s">
        <v>1409</v>
      </c>
      <c r="H802" s="182">
        <v>16.471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182</v>
      </c>
      <c r="AU802" s="180" t="s">
        <v>88</v>
      </c>
      <c r="AV802" s="14" t="s">
        <v>88</v>
      </c>
      <c r="AW802" s="14" t="s">
        <v>31</v>
      </c>
      <c r="AX802" s="14" t="s">
        <v>75</v>
      </c>
      <c r="AY802" s="180" t="s">
        <v>173</v>
      </c>
    </row>
    <row r="803" spans="1:65" s="14" customFormat="1" ht="11.25">
      <c r="B803" s="179"/>
      <c r="D803" s="172" t="s">
        <v>182</v>
      </c>
      <c r="E803" s="180" t="s">
        <v>1</v>
      </c>
      <c r="F803" s="181" t="s">
        <v>1408</v>
      </c>
      <c r="H803" s="182">
        <v>20.518999999999998</v>
      </c>
      <c r="I803" s="183"/>
      <c r="L803" s="179"/>
      <c r="M803" s="184"/>
      <c r="N803" s="185"/>
      <c r="O803" s="185"/>
      <c r="P803" s="185"/>
      <c r="Q803" s="185"/>
      <c r="R803" s="185"/>
      <c r="S803" s="185"/>
      <c r="T803" s="186"/>
      <c r="AT803" s="180" t="s">
        <v>182</v>
      </c>
      <c r="AU803" s="180" t="s">
        <v>88</v>
      </c>
      <c r="AV803" s="14" t="s">
        <v>88</v>
      </c>
      <c r="AW803" s="14" t="s">
        <v>31</v>
      </c>
      <c r="AX803" s="14" t="s">
        <v>75</v>
      </c>
      <c r="AY803" s="180" t="s">
        <v>173</v>
      </c>
    </row>
    <row r="804" spans="1:65" s="15" customFormat="1" ht="11.25">
      <c r="B804" s="187"/>
      <c r="D804" s="172" t="s">
        <v>182</v>
      </c>
      <c r="E804" s="188" t="s">
        <v>1</v>
      </c>
      <c r="F804" s="189" t="s">
        <v>185</v>
      </c>
      <c r="H804" s="190">
        <v>64.52</v>
      </c>
      <c r="I804" s="191"/>
      <c r="L804" s="187"/>
      <c r="M804" s="192"/>
      <c r="N804" s="193"/>
      <c r="O804" s="193"/>
      <c r="P804" s="193"/>
      <c r="Q804" s="193"/>
      <c r="R804" s="193"/>
      <c r="S804" s="193"/>
      <c r="T804" s="194"/>
      <c r="AT804" s="188" t="s">
        <v>182</v>
      </c>
      <c r="AU804" s="188" t="s">
        <v>88</v>
      </c>
      <c r="AV804" s="15" t="s">
        <v>180</v>
      </c>
      <c r="AW804" s="15" t="s">
        <v>31</v>
      </c>
      <c r="AX804" s="15" t="s">
        <v>82</v>
      </c>
      <c r="AY804" s="188" t="s">
        <v>173</v>
      </c>
    </row>
    <row r="805" spans="1:65" s="2" customFormat="1" ht="33" customHeight="1">
      <c r="A805" s="33"/>
      <c r="B805" s="156"/>
      <c r="C805" s="157" t="s">
        <v>1410</v>
      </c>
      <c r="D805" s="157" t="s">
        <v>176</v>
      </c>
      <c r="E805" s="158" t="s">
        <v>1411</v>
      </c>
      <c r="F805" s="159" t="s">
        <v>1412</v>
      </c>
      <c r="G805" s="160" t="s">
        <v>196</v>
      </c>
      <c r="H805" s="161">
        <v>8.8290000000000006</v>
      </c>
      <c r="I805" s="162"/>
      <c r="J805" s="163">
        <f>ROUND(I805*H805,2)</f>
        <v>0</v>
      </c>
      <c r="K805" s="164"/>
      <c r="L805" s="34"/>
      <c r="M805" s="165" t="s">
        <v>1</v>
      </c>
      <c r="N805" s="166" t="s">
        <v>41</v>
      </c>
      <c r="O805" s="62"/>
      <c r="P805" s="167">
        <f>O805*H805</f>
        <v>0</v>
      </c>
      <c r="Q805" s="167">
        <v>0</v>
      </c>
      <c r="R805" s="167">
        <f>Q805*H805</f>
        <v>0</v>
      </c>
      <c r="S805" s="167">
        <v>3.0360000000000002E-2</v>
      </c>
      <c r="T805" s="168">
        <f>S805*H805</f>
        <v>0.26804844000000005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69" t="s">
        <v>259</v>
      </c>
      <c r="AT805" s="169" t="s">
        <v>176</v>
      </c>
      <c r="AU805" s="169" t="s">
        <v>88</v>
      </c>
      <c r="AY805" s="18" t="s">
        <v>173</v>
      </c>
      <c r="BE805" s="170">
        <f>IF(N805="základná",J805,0)</f>
        <v>0</v>
      </c>
      <c r="BF805" s="170">
        <f>IF(N805="znížená",J805,0)</f>
        <v>0</v>
      </c>
      <c r="BG805" s="170">
        <f>IF(N805="zákl. prenesená",J805,0)</f>
        <v>0</v>
      </c>
      <c r="BH805" s="170">
        <f>IF(N805="zníž. prenesená",J805,0)</f>
        <v>0</v>
      </c>
      <c r="BI805" s="170">
        <f>IF(N805="nulová",J805,0)</f>
        <v>0</v>
      </c>
      <c r="BJ805" s="18" t="s">
        <v>88</v>
      </c>
      <c r="BK805" s="170">
        <f>ROUND(I805*H805,2)</f>
        <v>0</v>
      </c>
      <c r="BL805" s="18" t="s">
        <v>259</v>
      </c>
      <c r="BM805" s="169" t="s">
        <v>1413</v>
      </c>
    </row>
    <row r="806" spans="1:65" s="13" customFormat="1" ht="11.25">
      <c r="B806" s="171"/>
      <c r="D806" s="172" t="s">
        <v>182</v>
      </c>
      <c r="E806" s="173" t="s">
        <v>1</v>
      </c>
      <c r="F806" s="174" t="s">
        <v>814</v>
      </c>
      <c r="H806" s="173" t="s">
        <v>1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3" t="s">
        <v>182</v>
      </c>
      <c r="AU806" s="173" t="s">
        <v>88</v>
      </c>
      <c r="AV806" s="13" t="s">
        <v>82</v>
      </c>
      <c r="AW806" s="13" t="s">
        <v>31</v>
      </c>
      <c r="AX806" s="13" t="s">
        <v>75</v>
      </c>
      <c r="AY806" s="173" t="s">
        <v>173</v>
      </c>
    </row>
    <row r="807" spans="1:65" s="14" customFormat="1" ht="11.25">
      <c r="B807" s="179"/>
      <c r="D807" s="172" t="s">
        <v>182</v>
      </c>
      <c r="E807" s="180" t="s">
        <v>1</v>
      </c>
      <c r="F807" s="181" t="s">
        <v>1414</v>
      </c>
      <c r="H807" s="182">
        <v>8.8290000000000006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182</v>
      </c>
      <c r="AU807" s="180" t="s">
        <v>88</v>
      </c>
      <c r="AV807" s="14" t="s">
        <v>88</v>
      </c>
      <c r="AW807" s="14" t="s">
        <v>31</v>
      </c>
      <c r="AX807" s="14" t="s">
        <v>75</v>
      </c>
      <c r="AY807" s="180" t="s">
        <v>173</v>
      </c>
    </row>
    <row r="808" spans="1:65" s="15" customFormat="1" ht="11.25">
      <c r="B808" s="187"/>
      <c r="D808" s="172" t="s">
        <v>182</v>
      </c>
      <c r="E808" s="188" t="s">
        <v>1</v>
      </c>
      <c r="F808" s="189" t="s">
        <v>185</v>
      </c>
      <c r="H808" s="190">
        <v>8.8290000000000006</v>
      </c>
      <c r="I808" s="191"/>
      <c r="L808" s="187"/>
      <c r="M808" s="192"/>
      <c r="N808" s="193"/>
      <c r="O808" s="193"/>
      <c r="P808" s="193"/>
      <c r="Q808" s="193"/>
      <c r="R808" s="193"/>
      <c r="S808" s="193"/>
      <c r="T808" s="194"/>
      <c r="AT808" s="188" t="s">
        <v>182</v>
      </c>
      <c r="AU808" s="188" t="s">
        <v>88</v>
      </c>
      <c r="AV808" s="15" t="s">
        <v>180</v>
      </c>
      <c r="AW808" s="15" t="s">
        <v>31</v>
      </c>
      <c r="AX808" s="15" t="s">
        <v>82</v>
      </c>
      <c r="AY808" s="188" t="s">
        <v>173</v>
      </c>
    </row>
    <row r="809" spans="1:65" s="2" customFormat="1" ht="44.25" customHeight="1">
      <c r="A809" s="33"/>
      <c r="B809" s="156"/>
      <c r="C809" s="157" t="s">
        <v>1415</v>
      </c>
      <c r="D809" s="157" t="s">
        <v>176</v>
      </c>
      <c r="E809" s="158" t="s">
        <v>1416</v>
      </c>
      <c r="F809" s="159" t="s">
        <v>1417</v>
      </c>
      <c r="G809" s="160" t="s">
        <v>196</v>
      </c>
      <c r="H809" s="161">
        <v>8.7530000000000001</v>
      </c>
      <c r="I809" s="162"/>
      <c r="J809" s="163">
        <f>ROUND(I809*H809,2)</f>
        <v>0</v>
      </c>
      <c r="K809" s="164"/>
      <c r="L809" s="34"/>
      <c r="M809" s="165" t="s">
        <v>1</v>
      </c>
      <c r="N809" s="166" t="s">
        <v>41</v>
      </c>
      <c r="O809" s="62"/>
      <c r="P809" s="167">
        <f>O809*H809</f>
        <v>0</v>
      </c>
      <c r="Q809" s="167">
        <v>1.1820000000000001E-2</v>
      </c>
      <c r="R809" s="167">
        <f>Q809*H809</f>
        <v>0.10346046</v>
      </c>
      <c r="S809" s="167">
        <v>0</v>
      </c>
      <c r="T809" s="168">
        <f>S809*H809</f>
        <v>0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69" t="s">
        <v>259</v>
      </c>
      <c r="AT809" s="169" t="s">
        <v>176</v>
      </c>
      <c r="AU809" s="169" t="s">
        <v>88</v>
      </c>
      <c r="AY809" s="18" t="s">
        <v>173</v>
      </c>
      <c r="BE809" s="170">
        <f>IF(N809="základná",J809,0)</f>
        <v>0</v>
      </c>
      <c r="BF809" s="170">
        <f>IF(N809="znížená",J809,0)</f>
        <v>0</v>
      </c>
      <c r="BG809" s="170">
        <f>IF(N809="zákl. prenesená",J809,0)</f>
        <v>0</v>
      </c>
      <c r="BH809" s="170">
        <f>IF(N809="zníž. prenesená",J809,0)</f>
        <v>0</v>
      </c>
      <c r="BI809" s="170">
        <f>IF(N809="nulová",J809,0)</f>
        <v>0</v>
      </c>
      <c r="BJ809" s="18" t="s">
        <v>88</v>
      </c>
      <c r="BK809" s="170">
        <f>ROUND(I809*H809,2)</f>
        <v>0</v>
      </c>
      <c r="BL809" s="18" t="s">
        <v>259</v>
      </c>
      <c r="BM809" s="169" t="s">
        <v>1418</v>
      </c>
    </row>
    <row r="810" spans="1:65" s="13" customFormat="1" ht="11.25">
      <c r="B810" s="171"/>
      <c r="D810" s="172" t="s">
        <v>182</v>
      </c>
      <c r="E810" s="173" t="s">
        <v>1</v>
      </c>
      <c r="F810" s="174" t="s">
        <v>814</v>
      </c>
      <c r="H810" s="173" t="s">
        <v>1</v>
      </c>
      <c r="I810" s="175"/>
      <c r="L810" s="171"/>
      <c r="M810" s="176"/>
      <c r="N810" s="177"/>
      <c r="O810" s="177"/>
      <c r="P810" s="177"/>
      <c r="Q810" s="177"/>
      <c r="R810" s="177"/>
      <c r="S810" s="177"/>
      <c r="T810" s="178"/>
      <c r="AT810" s="173" t="s">
        <v>182</v>
      </c>
      <c r="AU810" s="173" t="s">
        <v>88</v>
      </c>
      <c r="AV810" s="13" t="s">
        <v>82</v>
      </c>
      <c r="AW810" s="13" t="s">
        <v>31</v>
      </c>
      <c r="AX810" s="13" t="s">
        <v>75</v>
      </c>
      <c r="AY810" s="173" t="s">
        <v>173</v>
      </c>
    </row>
    <row r="811" spans="1:65" s="13" customFormat="1" ht="11.25">
      <c r="B811" s="171"/>
      <c r="D811" s="172" t="s">
        <v>182</v>
      </c>
      <c r="E811" s="173" t="s">
        <v>1</v>
      </c>
      <c r="F811" s="174" t="s">
        <v>1419</v>
      </c>
      <c r="H811" s="173" t="s">
        <v>1</v>
      </c>
      <c r="I811" s="175"/>
      <c r="L811" s="171"/>
      <c r="M811" s="176"/>
      <c r="N811" s="177"/>
      <c r="O811" s="177"/>
      <c r="P811" s="177"/>
      <c r="Q811" s="177"/>
      <c r="R811" s="177"/>
      <c r="S811" s="177"/>
      <c r="T811" s="178"/>
      <c r="AT811" s="173" t="s">
        <v>182</v>
      </c>
      <c r="AU811" s="173" t="s">
        <v>88</v>
      </c>
      <c r="AV811" s="13" t="s">
        <v>82</v>
      </c>
      <c r="AW811" s="13" t="s">
        <v>31</v>
      </c>
      <c r="AX811" s="13" t="s">
        <v>75</v>
      </c>
      <c r="AY811" s="173" t="s">
        <v>173</v>
      </c>
    </row>
    <row r="812" spans="1:65" s="14" customFormat="1" ht="11.25">
      <c r="B812" s="179"/>
      <c r="D812" s="172" t="s">
        <v>182</v>
      </c>
      <c r="E812" s="180" t="s">
        <v>1</v>
      </c>
      <c r="F812" s="181" t="s">
        <v>1420</v>
      </c>
      <c r="H812" s="182">
        <v>2.4</v>
      </c>
      <c r="I812" s="183"/>
      <c r="L812" s="179"/>
      <c r="M812" s="184"/>
      <c r="N812" s="185"/>
      <c r="O812" s="185"/>
      <c r="P812" s="185"/>
      <c r="Q812" s="185"/>
      <c r="R812" s="185"/>
      <c r="S812" s="185"/>
      <c r="T812" s="186"/>
      <c r="AT812" s="180" t="s">
        <v>182</v>
      </c>
      <c r="AU812" s="180" t="s">
        <v>88</v>
      </c>
      <c r="AV812" s="14" t="s">
        <v>88</v>
      </c>
      <c r="AW812" s="14" t="s">
        <v>31</v>
      </c>
      <c r="AX812" s="14" t="s">
        <v>75</v>
      </c>
      <c r="AY812" s="180" t="s">
        <v>173</v>
      </c>
    </row>
    <row r="813" spans="1:65" s="14" customFormat="1" ht="11.25">
      <c r="B813" s="179"/>
      <c r="D813" s="172" t="s">
        <v>182</v>
      </c>
      <c r="E813" s="180" t="s">
        <v>1</v>
      </c>
      <c r="F813" s="181" t="s">
        <v>1421</v>
      </c>
      <c r="H813" s="182">
        <v>1.988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182</v>
      </c>
      <c r="AU813" s="180" t="s">
        <v>88</v>
      </c>
      <c r="AV813" s="14" t="s">
        <v>88</v>
      </c>
      <c r="AW813" s="14" t="s">
        <v>31</v>
      </c>
      <c r="AX813" s="14" t="s">
        <v>75</v>
      </c>
      <c r="AY813" s="180" t="s">
        <v>173</v>
      </c>
    </row>
    <row r="814" spans="1:65" s="14" customFormat="1" ht="11.25">
      <c r="B814" s="179"/>
      <c r="D814" s="172" t="s">
        <v>182</v>
      </c>
      <c r="E814" s="180" t="s">
        <v>1</v>
      </c>
      <c r="F814" s="181" t="s">
        <v>1422</v>
      </c>
      <c r="H814" s="182">
        <v>4.3650000000000002</v>
      </c>
      <c r="I814" s="183"/>
      <c r="L814" s="179"/>
      <c r="M814" s="184"/>
      <c r="N814" s="185"/>
      <c r="O814" s="185"/>
      <c r="P814" s="185"/>
      <c r="Q814" s="185"/>
      <c r="R814" s="185"/>
      <c r="S814" s="185"/>
      <c r="T814" s="186"/>
      <c r="AT814" s="180" t="s">
        <v>182</v>
      </c>
      <c r="AU814" s="180" t="s">
        <v>88</v>
      </c>
      <c r="AV814" s="14" t="s">
        <v>88</v>
      </c>
      <c r="AW814" s="14" t="s">
        <v>31</v>
      </c>
      <c r="AX814" s="14" t="s">
        <v>75</v>
      </c>
      <c r="AY814" s="180" t="s">
        <v>173</v>
      </c>
    </row>
    <row r="815" spans="1:65" s="15" customFormat="1" ht="11.25">
      <c r="B815" s="187"/>
      <c r="D815" s="172" t="s">
        <v>182</v>
      </c>
      <c r="E815" s="188" t="s">
        <v>1</v>
      </c>
      <c r="F815" s="189" t="s">
        <v>185</v>
      </c>
      <c r="H815" s="190">
        <v>8.7530000000000001</v>
      </c>
      <c r="I815" s="191"/>
      <c r="L815" s="187"/>
      <c r="M815" s="192"/>
      <c r="N815" s="193"/>
      <c r="O815" s="193"/>
      <c r="P815" s="193"/>
      <c r="Q815" s="193"/>
      <c r="R815" s="193"/>
      <c r="S815" s="193"/>
      <c r="T815" s="194"/>
      <c r="AT815" s="188" t="s">
        <v>182</v>
      </c>
      <c r="AU815" s="188" t="s">
        <v>88</v>
      </c>
      <c r="AV815" s="15" t="s">
        <v>180</v>
      </c>
      <c r="AW815" s="15" t="s">
        <v>31</v>
      </c>
      <c r="AX815" s="15" t="s">
        <v>82</v>
      </c>
      <c r="AY815" s="188" t="s">
        <v>173</v>
      </c>
    </row>
    <row r="816" spans="1:65" s="2" customFormat="1" ht="49.15" customHeight="1">
      <c r="A816" s="33"/>
      <c r="B816" s="156"/>
      <c r="C816" s="157" t="s">
        <v>1423</v>
      </c>
      <c r="D816" s="157" t="s">
        <v>176</v>
      </c>
      <c r="E816" s="158" t="s">
        <v>344</v>
      </c>
      <c r="F816" s="159" t="s">
        <v>1424</v>
      </c>
      <c r="G816" s="160" t="s">
        <v>196</v>
      </c>
      <c r="H816" s="161">
        <v>320.92500000000001</v>
      </c>
      <c r="I816" s="162"/>
      <c r="J816" s="163">
        <f>ROUND(I816*H816,2)</f>
        <v>0</v>
      </c>
      <c r="K816" s="164"/>
      <c r="L816" s="34"/>
      <c r="M816" s="165" t="s">
        <v>1</v>
      </c>
      <c r="N816" s="166" t="s">
        <v>41</v>
      </c>
      <c r="O816" s="62"/>
      <c r="P816" s="167">
        <f>O816*H816</f>
        <v>0</v>
      </c>
      <c r="Q816" s="167">
        <v>2.1569999999999999E-2</v>
      </c>
      <c r="R816" s="167">
        <f>Q816*H816</f>
        <v>6.9223522500000003</v>
      </c>
      <c r="S816" s="167">
        <v>0</v>
      </c>
      <c r="T816" s="168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69" t="s">
        <v>259</v>
      </c>
      <c r="AT816" s="169" t="s">
        <v>176</v>
      </c>
      <c r="AU816" s="169" t="s">
        <v>88</v>
      </c>
      <c r="AY816" s="18" t="s">
        <v>173</v>
      </c>
      <c r="BE816" s="170">
        <f>IF(N816="základná",J816,0)</f>
        <v>0</v>
      </c>
      <c r="BF816" s="170">
        <f>IF(N816="znížená",J816,0)</f>
        <v>0</v>
      </c>
      <c r="BG816" s="170">
        <f>IF(N816="zákl. prenesená",J816,0)</f>
        <v>0</v>
      </c>
      <c r="BH816" s="170">
        <f>IF(N816="zníž. prenesená",J816,0)</f>
        <v>0</v>
      </c>
      <c r="BI816" s="170">
        <f>IF(N816="nulová",J816,0)</f>
        <v>0</v>
      </c>
      <c r="BJ816" s="18" t="s">
        <v>88</v>
      </c>
      <c r="BK816" s="170">
        <f>ROUND(I816*H816,2)</f>
        <v>0</v>
      </c>
      <c r="BL816" s="18" t="s">
        <v>259</v>
      </c>
      <c r="BM816" s="169" t="s">
        <v>1425</v>
      </c>
    </row>
    <row r="817" spans="2:51" s="13" customFormat="1" ht="22.5">
      <c r="B817" s="171"/>
      <c r="D817" s="172" t="s">
        <v>182</v>
      </c>
      <c r="E817" s="173" t="s">
        <v>1</v>
      </c>
      <c r="F817" s="174" t="s">
        <v>1426</v>
      </c>
      <c r="H817" s="173" t="s">
        <v>1</v>
      </c>
      <c r="I817" s="175"/>
      <c r="L817" s="171"/>
      <c r="M817" s="176"/>
      <c r="N817" s="177"/>
      <c r="O817" s="177"/>
      <c r="P817" s="177"/>
      <c r="Q817" s="177"/>
      <c r="R817" s="177"/>
      <c r="S817" s="177"/>
      <c r="T817" s="178"/>
      <c r="AT817" s="173" t="s">
        <v>182</v>
      </c>
      <c r="AU817" s="173" t="s">
        <v>88</v>
      </c>
      <c r="AV817" s="13" t="s">
        <v>82</v>
      </c>
      <c r="AW817" s="13" t="s">
        <v>31</v>
      </c>
      <c r="AX817" s="13" t="s">
        <v>75</v>
      </c>
      <c r="AY817" s="173" t="s">
        <v>173</v>
      </c>
    </row>
    <row r="818" spans="2:51" s="14" customFormat="1" ht="11.25">
      <c r="B818" s="179"/>
      <c r="D818" s="172" t="s">
        <v>182</v>
      </c>
      <c r="E818" s="180" t="s">
        <v>1</v>
      </c>
      <c r="F818" s="181" t="s">
        <v>1427</v>
      </c>
      <c r="H818" s="182">
        <v>21.739000000000001</v>
      </c>
      <c r="I818" s="183"/>
      <c r="L818" s="179"/>
      <c r="M818" s="184"/>
      <c r="N818" s="185"/>
      <c r="O818" s="185"/>
      <c r="P818" s="185"/>
      <c r="Q818" s="185"/>
      <c r="R818" s="185"/>
      <c r="S818" s="185"/>
      <c r="T818" s="186"/>
      <c r="AT818" s="180" t="s">
        <v>182</v>
      </c>
      <c r="AU818" s="180" t="s">
        <v>88</v>
      </c>
      <c r="AV818" s="14" t="s">
        <v>88</v>
      </c>
      <c r="AW818" s="14" t="s">
        <v>31</v>
      </c>
      <c r="AX818" s="14" t="s">
        <v>75</v>
      </c>
      <c r="AY818" s="180" t="s">
        <v>173</v>
      </c>
    </row>
    <row r="819" spans="2:51" s="16" customFormat="1" ht="11.25">
      <c r="B819" s="206"/>
      <c r="D819" s="172" t="s">
        <v>182</v>
      </c>
      <c r="E819" s="207" t="s">
        <v>1</v>
      </c>
      <c r="F819" s="208" t="s">
        <v>298</v>
      </c>
      <c r="H819" s="209">
        <v>21.739000000000001</v>
      </c>
      <c r="I819" s="210"/>
      <c r="L819" s="206"/>
      <c r="M819" s="211"/>
      <c r="N819" s="212"/>
      <c r="O819" s="212"/>
      <c r="P819" s="212"/>
      <c r="Q819" s="212"/>
      <c r="R819" s="212"/>
      <c r="S819" s="212"/>
      <c r="T819" s="213"/>
      <c r="AT819" s="207" t="s">
        <v>182</v>
      </c>
      <c r="AU819" s="207" t="s">
        <v>88</v>
      </c>
      <c r="AV819" s="16" t="s">
        <v>174</v>
      </c>
      <c r="AW819" s="16" t="s">
        <v>31</v>
      </c>
      <c r="AX819" s="16" t="s">
        <v>75</v>
      </c>
      <c r="AY819" s="207" t="s">
        <v>173</v>
      </c>
    </row>
    <row r="820" spans="2:51" s="13" customFormat="1" ht="11.25">
      <c r="B820" s="171"/>
      <c r="D820" s="172" t="s">
        <v>182</v>
      </c>
      <c r="E820" s="173" t="s">
        <v>1</v>
      </c>
      <c r="F820" s="174" t="s">
        <v>1428</v>
      </c>
      <c r="H820" s="173" t="s">
        <v>1</v>
      </c>
      <c r="I820" s="175"/>
      <c r="L820" s="171"/>
      <c r="M820" s="176"/>
      <c r="N820" s="177"/>
      <c r="O820" s="177"/>
      <c r="P820" s="177"/>
      <c r="Q820" s="177"/>
      <c r="R820" s="177"/>
      <c r="S820" s="177"/>
      <c r="T820" s="178"/>
      <c r="AT820" s="173" t="s">
        <v>182</v>
      </c>
      <c r="AU820" s="173" t="s">
        <v>88</v>
      </c>
      <c r="AV820" s="13" t="s">
        <v>82</v>
      </c>
      <c r="AW820" s="13" t="s">
        <v>31</v>
      </c>
      <c r="AX820" s="13" t="s">
        <v>75</v>
      </c>
      <c r="AY820" s="173" t="s">
        <v>173</v>
      </c>
    </row>
    <row r="821" spans="2:51" s="14" customFormat="1" ht="33.75">
      <c r="B821" s="179"/>
      <c r="D821" s="172" t="s">
        <v>182</v>
      </c>
      <c r="E821" s="180" t="s">
        <v>1</v>
      </c>
      <c r="F821" s="181" t="s">
        <v>1429</v>
      </c>
      <c r="H821" s="182">
        <v>152.03800000000001</v>
      </c>
      <c r="I821" s="183"/>
      <c r="L821" s="179"/>
      <c r="M821" s="184"/>
      <c r="N821" s="185"/>
      <c r="O821" s="185"/>
      <c r="P821" s="185"/>
      <c r="Q821" s="185"/>
      <c r="R821" s="185"/>
      <c r="S821" s="185"/>
      <c r="T821" s="186"/>
      <c r="AT821" s="180" t="s">
        <v>182</v>
      </c>
      <c r="AU821" s="180" t="s">
        <v>88</v>
      </c>
      <c r="AV821" s="14" t="s">
        <v>88</v>
      </c>
      <c r="AW821" s="14" t="s">
        <v>31</v>
      </c>
      <c r="AX821" s="14" t="s">
        <v>75</v>
      </c>
      <c r="AY821" s="180" t="s">
        <v>173</v>
      </c>
    </row>
    <row r="822" spans="2:51" s="14" customFormat="1" ht="11.25">
      <c r="B822" s="179"/>
      <c r="D822" s="172" t="s">
        <v>182</v>
      </c>
      <c r="E822" s="180" t="s">
        <v>1</v>
      </c>
      <c r="F822" s="181" t="s">
        <v>1430</v>
      </c>
      <c r="H822" s="182">
        <v>15.585000000000001</v>
      </c>
      <c r="I822" s="183"/>
      <c r="L822" s="179"/>
      <c r="M822" s="184"/>
      <c r="N822" s="185"/>
      <c r="O822" s="185"/>
      <c r="P822" s="185"/>
      <c r="Q822" s="185"/>
      <c r="R822" s="185"/>
      <c r="S822" s="185"/>
      <c r="T822" s="186"/>
      <c r="AT822" s="180" t="s">
        <v>182</v>
      </c>
      <c r="AU822" s="180" t="s">
        <v>88</v>
      </c>
      <c r="AV822" s="14" t="s">
        <v>88</v>
      </c>
      <c r="AW822" s="14" t="s">
        <v>31</v>
      </c>
      <c r="AX822" s="14" t="s">
        <v>75</v>
      </c>
      <c r="AY822" s="180" t="s">
        <v>173</v>
      </c>
    </row>
    <row r="823" spans="2:51" s="14" customFormat="1" ht="11.25">
      <c r="B823" s="179"/>
      <c r="D823" s="172" t="s">
        <v>182</v>
      </c>
      <c r="E823" s="180" t="s">
        <v>1</v>
      </c>
      <c r="F823" s="181" t="s">
        <v>1431</v>
      </c>
      <c r="H823" s="182">
        <v>20.213000000000001</v>
      </c>
      <c r="I823" s="183"/>
      <c r="L823" s="179"/>
      <c r="M823" s="184"/>
      <c r="N823" s="185"/>
      <c r="O823" s="185"/>
      <c r="P823" s="185"/>
      <c r="Q823" s="185"/>
      <c r="R823" s="185"/>
      <c r="S823" s="185"/>
      <c r="T823" s="186"/>
      <c r="AT823" s="180" t="s">
        <v>182</v>
      </c>
      <c r="AU823" s="180" t="s">
        <v>88</v>
      </c>
      <c r="AV823" s="14" t="s">
        <v>88</v>
      </c>
      <c r="AW823" s="14" t="s">
        <v>31</v>
      </c>
      <c r="AX823" s="14" t="s">
        <v>75</v>
      </c>
      <c r="AY823" s="180" t="s">
        <v>173</v>
      </c>
    </row>
    <row r="824" spans="2:51" s="14" customFormat="1" ht="11.25">
      <c r="B824" s="179"/>
      <c r="D824" s="172" t="s">
        <v>182</v>
      </c>
      <c r="E824" s="180" t="s">
        <v>1</v>
      </c>
      <c r="F824" s="181" t="s">
        <v>1432</v>
      </c>
      <c r="H824" s="182">
        <v>20.707999999999998</v>
      </c>
      <c r="I824" s="183"/>
      <c r="L824" s="179"/>
      <c r="M824" s="184"/>
      <c r="N824" s="185"/>
      <c r="O824" s="185"/>
      <c r="P824" s="185"/>
      <c r="Q824" s="185"/>
      <c r="R824" s="185"/>
      <c r="S824" s="185"/>
      <c r="T824" s="186"/>
      <c r="AT824" s="180" t="s">
        <v>182</v>
      </c>
      <c r="AU824" s="180" t="s">
        <v>88</v>
      </c>
      <c r="AV824" s="14" t="s">
        <v>88</v>
      </c>
      <c r="AW824" s="14" t="s">
        <v>31</v>
      </c>
      <c r="AX824" s="14" t="s">
        <v>75</v>
      </c>
      <c r="AY824" s="180" t="s">
        <v>173</v>
      </c>
    </row>
    <row r="825" spans="2:51" s="14" customFormat="1" ht="11.25">
      <c r="B825" s="179"/>
      <c r="D825" s="172" t="s">
        <v>182</v>
      </c>
      <c r="E825" s="180" t="s">
        <v>1</v>
      </c>
      <c r="F825" s="181" t="s">
        <v>1433</v>
      </c>
      <c r="H825" s="182">
        <v>34.084000000000003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182</v>
      </c>
      <c r="AU825" s="180" t="s">
        <v>88</v>
      </c>
      <c r="AV825" s="14" t="s">
        <v>88</v>
      </c>
      <c r="AW825" s="14" t="s">
        <v>31</v>
      </c>
      <c r="AX825" s="14" t="s">
        <v>75</v>
      </c>
      <c r="AY825" s="180" t="s">
        <v>173</v>
      </c>
    </row>
    <row r="826" spans="2:51" s="14" customFormat="1" ht="11.25">
      <c r="B826" s="179"/>
      <c r="D826" s="172" t="s">
        <v>182</v>
      </c>
      <c r="E826" s="180" t="s">
        <v>1</v>
      </c>
      <c r="F826" s="181" t="s">
        <v>1434</v>
      </c>
      <c r="H826" s="182">
        <v>13.425000000000001</v>
      </c>
      <c r="I826" s="183"/>
      <c r="L826" s="179"/>
      <c r="M826" s="184"/>
      <c r="N826" s="185"/>
      <c r="O826" s="185"/>
      <c r="P826" s="185"/>
      <c r="Q826" s="185"/>
      <c r="R826" s="185"/>
      <c r="S826" s="185"/>
      <c r="T826" s="186"/>
      <c r="AT826" s="180" t="s">
        <v>182</v>
      </c>
      <c r="AU826" s="180" t="s">
        <v>88</v>
      </c>
      <c r="AV826" s="14" t="s">
        <v>88</v>
      </c>
      <c r="AW826" s="14" t="s">
        <v>31</v>
      </c>
      <c r="AX826" s="14" t="s">
        <v>75</v>
      </c>
      <c r="AY826" s="180" t="s">
        <v>173</v>
      </c>
    </row>
    <row r="827" spans="2:51" s="14" customFormat="1" ht="11.25">
      <c r="B827" s="179"/>
      <c r="D827" s="172" t="s">
        <v>182</v>
      </c>
      <c r="E827" s="180" t="s">
        <v>1</v>
      </c>
      <c r="F827" s="181" t="s">
        <v>1435</v>
      </c>
      <c r="H827" s="182">
        <v>19.718</v>
      </c>
      <c r="I827" s="183"/>
      <c r="L827" s="179"/>
      <c r="M827" s="184"/>
      <c r="N827" s="185"/>
      <c r="O827" s="185"/>
      <c r="P827" s="185"/>
      <c r="Q827" s="185"/>
      <c r="R827" s="185"/>
      <c r="S827" s="185"/>
      <c r="T827" s="186"/>
      <c r="AT827" s="180" t="s">
        <v>182</v>
      </c>
      <c r="AU827" s="180" t="s">
        <v>88</v>
      </c>
      <c r="AV827" s="14" t="s">
        <v>88</v>
      </c>
      <c r="AW827" s="14" t="s">
        <v>31</v>
      </c>
      <c r="AX827" s="14" t="s">
        <v>75</v>
      </c>
      <c r="AY827" s="180" t="s">
        <v>173</v>
      </c>
    </row>
    <row r="828" spans="2:51" s="14" customFormat="1" ht="11.25">
      <c r="B828" s="179"/>
      <c r="D828" s="172" t="s">
        <v>182</v>
      </c>
      <c r="E828" s="180" t="s">
        <v>1</v>
      </c>
      <c r="F828" s="181" t="s">
        <v>1436</v>
      </c>
      <c r="H828" s="182">
        <v>18.198</v>
      </c>
      <c r="I828" s="183"/>
      <c r="L828" s="179"/>
      <c r="M828" s="184"/>
      <c r="N828" s="185"/>
      <c r="O828" s="185"/>
      <c r="P828" s="185"/>
      <c r="Q828" s="185"/>
      <c r="R828" s="185"/>
      <c r="S828" s="185"/>
      <c r="T828" s="186"/>
      <c r="AT828" s="180" t="s">
        <v>182</v>
      </c>
      <c r="AU828" s="180" t="s">
        <v>88</v>
      </c>
      <c r="AV828" s="14" t="s">
        <v>88</v>
      </c>
      <c r="AW828" s="14" t="s">
        <v>31</v>
      </c>
      <c r="AX828" s="14" t="s">
        <v>75</v>
      </c>
      <c r="AY828" s="180" t="s">
        <v>173</v>
      </c>
    </row>
    <row r="829" spans="2:51" s="14" customFormat="1" ht="11.25">
      <c r="B829" s="179"/>
      <c r="D829" s="172" t="s">
        <v>182</v>
      </c>
      <c r="E829" s="180" t="s">
        <v>1</v>
      </c>
      <c r="F829" s="181" t="s">
        <v>1437</v>
      </c>
      <c r="H829" s="182">
        <v>1.98</v>
      </c>
      <c r="I829" s="183"/>
      <c r="L829" s="179"/>
      <c r="M829" s="184"/>
      <c r="N829" s="185"/>
      <c r="O829" s="185"/>
      <c r="P829" s="185"/>
      <c r="Q829" s="185"/>
      <c r="R829" s="185"/>
      <c r="S829" s="185"/>
      <c r="T829" s="186"/>
      <c r="AT829" s="180" t="s">
        <v>182</v>
      </c>
      <c r="AU829" s="180" t="s">
        <v>88</v>
      </c>
      <c r="AV829" s="14" t="s">
        <v>88</v>
      </c>
      <c r="AW829" s="14" t="s">
        <v>31</v>
      </c>
      <c r="AX829" s="14" t="s">
        <v>75</v>
      </c>
      <c r="AY829" s="180" t="s">
        <v>173</v>
      </c>
    </row>
    <row r="830" spans="2:51" s="16" customFormat="1" ht="11.25">
      <c r="B830" s="206"/>
      <c r="D830" s="172" t="s">
        <v>182</v>
      </c>
      <c r="E830" s="207" t="s">
        <v>1</v>
      </c>
      <c r="F830" s="208" t="s">
        <v>298</v>
      </c>
      <c r="H830" s="209">
        <v>295.94900000000001</v>
      </c>
      <c r="I830" s="210"/>
      <c r="L830" s="206"/>
      <c r="M830" s="211"/>
      <c r="N830" s="212"/>
      <c r="O830" s="212"/>
      <c r="P830" s="212"/>
      <c r="Q830" s="212"/>
      <c r="R830" s="212"/>
      <c r="S830" s="212"/>
      <c r="T830" s="213"/>
      <c r="AT830" s="207" t="s">
        <v>182</v>
      </c>
      <c r="AU830" s="207" t="s">
        <v>88</v>
      </c>
      <c r="AV830" s="16" t="s">
        <v>174</v>
      </c>
      <c r="AW830" s="16" t="s">
        <v>31</v>
      </c>
      <c r="AX830" s="16" t="s">
        <v>75</v>
      </c>
      <c r="AY830" s="207" t="s">
        <v>173</v>
      </c>
    </row>
    <row r="831" spans="2:51" s="13" customFormat="1" ht="11.25">
      <c r="B831" s="171"/>
      <c r="D831" s="172" t="s">
        <v>182</v>
      </c>
      <c r="E831" s="173" t="s">
        <v>1</v>
      </c>
      <c r="F831" s="174" t="s">
        <v>1438</v>
      </c>
      <c r="H831" s="173" t="s">
        <v>1</v>
      </c>
      <c r="I831" s="175"/>
      <c r="L831" s="171"/>
      <c r="M831" s="176"/>
      <c r="N831" s="177"/>
      <c r="O831" s="177"/>
      <c r="P831" s="177"/>
      <c r="Q831" s="177"/>
      <c r="R831" s="177"/>
      <c r="S831" s="177"/>
      <c r="T831" s="178"/>
      <c r="AT831" s="173" t="s">
        <v>182</v>
      </c>
      <c r="AU831" s="173" t="s">
        <v>88</v>
      </c>
      <c r="AV831" s="13" t="s">
        <v>82</v>
      </c>
      <c r="AW831" s="13" t="s">
        <v>31</v>
      </c>
      <c r="AX831" s="13" t="s">
        <v>75</v>
      </c>
      <c r="AY831" s="173" t="s">
        <v>173</v>
      </c>
    </row>
    <row r="832" spans="2:51" s="14" customFormat="1" ht="11.25">
      <c r="B832" s="179"/>
      <c r="D832" s="172" t="s">
        <v>182</v>
      </c>
      <c r="E832" s="180" t="s">
        <v>1</v>
      </c>
      <c r="F832" s="181" t="s">
        <v>1439</v>
      </c>
      <c r="H832" s="182">
        <v>2.3490000000000002</v>
      </c>
      <c r="I832" s="183"/>
      <c r="L832" s="179"/>
      <c r="M832" s="184"/>
      <c r="N832" s="185"/>
      <c r="O832" s="185"/>
      <c r="P832" s="185"/>
      <c r="Q832" s="185"/>
      <c r="R832" s="185"/>
      <c r="S832" s="185"/>
      <c r="T832" s="186"/>
      <c r="AT832" s="180" t="s">
        <v>182</v>
      </c>
      <c r="AU832" s="180" t="s">
        <v>88</v>
      </c>
      <c r="AV832" s="14" t="s">
        <v>88</v>
      </c>
      <c r="AW832" s="14" t="s">
        <v>31</v>
      </c>
      <c r="AX832" s="14" t="s">
        <v>75</v>
      </c>
      <c r="AY832" s="180" t="s">
        <v>173</v>
      </c>
    </row>
    <row r="833" spans="1:65" s="14" customFormat="1" ht="11.25">
      <c r="B833" s="179"/>
      <c r="D833" s="172" t="s">
        <v>182</v>
      </c>
      <c r="E833" s="180" t="s">
        <v>1</v>
      </c>
      <c r="F833" s="181" t="s">
        <v>1440</v>
      </c>
      <c r="H833" s="182">
        <v>0.88800000000000001</v>
      </c>
      <c r="I833" s="183"/>
      <c r="L833" s="179"/>
      <c r="M833" s="184"/>
      <c r="N833" s="185"/>
      <c r="O833" s="185"/>
      <c r="P833" s="185"/>
      <c r="Q833" s="185"/>
      <c r="R833" s="185"/>
      <c r="S833" s="185"/>
      <c r="T833" s="186"/>
      <c r="AT833" s="180" t="s">
        <v>182</v>
      </c>
      <c r="AU833" s="180" t="s">
        <v>88</v>
      </c>
      <c r="AV833" s="14" t="s">
        <v>88</v>
      </c>
      <c r="AW833" s="14" t="s">
        <v>31</v>
      </c>
      <c r="AX833" s="14" t="s">
        <v>75</v>
      </c>
      <c r="AY833" s="180" t="s">
        <v>173</v>
      </c>
    </row>
    <row r="834" spans="1:65" s="16" customFormat="1" ht="11.25">
      <c r="B834" s="206"/>
      <c r="D834" s="172" t="s">
        <v>182</v>
      </c>
      <c r="E834" s="207" t="s">
        <v>1</v>
      </c>
      <c r="F834" s="208" t="s">
        <v>298</v>
      </c>
      <c r="H834" s="209">
        <v>3.2370000000000001</v>
      </c>
      <c r="I834" s="210"/>
      <c r="L834" s="206"/>
      <c r="M834" s="211"/>
      <c r="N834" s="212"/>
      <c r="O834" s="212"/>
      <c r="P834" s="212"/>
      <c r="Q834" s="212"/>
      <c r="R834" s="212"/>
      <c r="S834" s="212"/>
      <c r="T834" s="213"/>
      <c r="AT834" s="207" t="s">
        <v>182</v>
      </c>
      <c r="AU834" s="207" t="s">
        <v>88</v>
      </c>
      <c r="AV834" s="16" t="s">
        <v>174</v>
      </c>
      <c r="AW834" s="16" t="s">
        <v>31</v>
      </c>
      <c r="AX834" s="16" t="s">
        <v>75</v>
      </c>
      <c r="AY834" s="207" t="s">
        <v>173</v>
      </c>
    </row>
    <row r="835" spans="1:65" s="15" customFormat="1" ht="11.25">
      <c r="B835" s="187"/>
      <c r="D835" s="172" t="s">
        <v>182</v>
      </c>
      <c r="E835" s="188" t="s">
        <v>1</v>
      </c>
      <c r="F835" s="189" t="s">
        <v>185</v>
      </c>
      <c r="H835" s="190">
        <v>320.92500000000001</v>
      </c>
      <c r="I835" s="191"/>
      <c r="L835" s="187"/>
      <c r="M835" s="192"/>
      <c r="N835" s="193"/>
      <c r="O835" s="193"/>
      <c r="P835" s="193"/>
      <c r="Q835" s="193"/>
      <c r="R835" s="193"/>
      <c r="S835" s="193"/>
      <c r="T835" s="194"/>
      <c r="AT835" s="188" t="s">
        <v>182</v>
      </c>
      <c r="AU835" s="188" t="s">
        <v>88</v>
      </c>
      <c r="AV835" s="15" t="s">
        <v>180</v>
      </c>
      <c r="AW835" s="15" t="s">
        <v>31</v>
      </c>
      <c r="AX835" s="15" t="s">
        <v>82</v>
      </c>
      <c r="AY835" s="188" t="s">
        <v>173</v>
      </c>
    </row>
    <row r="836" spans="1:65" s="2" customFormat="1" ht="49.15" customHeight="1">
      <c r="A836" s="33"/>
      <c r="B836" s="156"/>
      <c r="C836" s="157" t="s">
        <v>1441</v>
      </c>
      <c r="D836" s="157" t="s">
        <v>176</v>
      </c>
      <c r="E836" s="158" t="s">
        <v>1442</v>
      </c>
      <c r="F836" s="159" t="s">
        <v>1443</v>
      </c>
      <c r="G836" s="160" t="s">
        <v>196</v>
      </c>
      <c r="H836" s="161">
        <v>45.167000000000002</v>
      </c>
      <c r="I836" s="162"/>
      <c r="J836" s="163">
        <f>ROUND(I836*H836,2)</f>
        <v>0</v>
      </c>
      <c r="K836" s="164"/>
      <c r="L836" s="34"/>
      <c r="M836" s="165" t="s">
        <v>1</v>
      </c>
      <c r="N836" s="166" t="s">
        <v>41</v>
      </c>
      <c r="O836" s="62"/>
      <c r="P836" s="167">
        <f>O836*H836</f>
        <v>0</v>
      </c>
      <c r="Q836" s="167">
        <v>2.1569999999999999E-2</v>
      </c>
      <c r="R836" s="167">
        <f>Q836*H836</f>
        <v>0.97425218999999996</v>
      </c>
      <c r="S836" s="167">
        <v>0</v>
      </c>
      <c r="T836" s="168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169" t="s">
        <v>259</v>
      </c>
      <c r="AT836" s="169" t="s">
        <v>176</v>
      </c>
      <c r="AU836" s="169" t="s">
        <v>88</v>
      </c>
      <c r="AY836" s="18" t="s">
        <v>173</v>
      </c>
      <c r="BE836" s="170">
        <f>IF(N836="základná",J836,0)</f>
        <v>0</v>
      </c>
      <c r="BF836" s="170">
        <f>IF(N836="znížená",J836,0)</f>
        <v>0</v>
      </c>
      <c r="BG836" s="170">
        <f>IF(N836="zákl. prenesená",J836,0)</f>
        <v>0</v>
      </c>
      <c r="BH836" s="170">
        <f>IF(N836="zníž. prenesená",J836,0)</f>
        <v>0</v>
      </c>
      <c r="BI836" s="170">
        <f>IF(N836="nulová",J836,0)</f>
        <v>0</v>
      </c>
      <c r="BJ836" s="18" t="s">
        <v>88</v>
      </c>
      <c r="BK836" s="170">
        <f>ROUND(I836*H836,2)</f>
        <v>0</v>
      </c>
      <c r="BL836" s="18" t="s">
        <v>259</v>
      </c>
      <c r="BM836" s="169" t="s">
        <v>1444</v>
      </c>
    </row>
    <row r="837" spans="1:65" s="13" customFormat="1" ht="11.25">
      <c r="B837" s="171"/>
      <c r="D837" s="172" t="s">
        <v>182</v>
      </c>
      <c r="E837" s="173" t="s">
        <v>1</v>
      </c>
      <c r="F837" s="174" t="s">
        <v>1445</v>
      </c>
      <c r="H837" s="173" t="s">
        <v>1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3" t="s">
        <v>182</v>
      </c>
      <c r="AU837" s="173" t="s">
        <v>88</v>
      </c>
      <c r="AV837" s="13" t="s">
        <v>82</v>
      </c>
      <c r="AW837" s="13" t="s">
        <v>31</v>
      </c>
      <c r="AX837" s="13" t="s">
        <v>75</v>
      </c>
      <c r="AY837" s="173" t="s">
        <v>173</v>
      </c>
    </row>
    <row r="838" spans="1:65" s="14" customFormat="1" ht="11.25">
      <c r="B838" s="179"/>
      <c r="D838" s="172" t="s">
        <v>182</v>
      </c>
      <c r="E838" s="180" t="s">
        <v>1</v>
      </c>
      <c r="F838" s="181" t="s">
        <v>1446</v>
      </c>
      <c r="H838" s="182">
        <v>45.167000000000002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182</v>
      </c>
      <c r="AU838" s="180" t="s">
        <v>88</v>
      </c>
      <c r="AV838" s="14" t="s">
        <v>88</v>
      </c>
      <c r="AW838" s="14" t="s">
        <v>31</v>
      </c>
      <c r="AX838" s="14" t="s">
        <v>75</v>
      </c>
      <c r="AY838" s="180" t="s">
        <v>173</v>
      </c>
    </row>
    <row r="839" spans="1:65" s="15" customFormat="1" ht="11.25">
      <c r="B839" s="187"/>
      <c r="D839" s="172" t="s">
        <v>182</v>
      </c>
      <c r="E839" s="188" t="s">
        <v>1</v>
      </c>
      <c r="F839" s="189" t="s">
        <v>185</v>
      </c>
      <c r="H839" s="190">
        <v>45.167000000000002</v>
      </c>
      <c r="I839" s="191"/>
      <c r="L839" s="187"/>
      <c r="M839" s="192"/>
      <c r="N839" s="193"/>
      <c r="O839" s="193"/>
      <c r="P839" s="193"/>
      <c r="Q839" s="193"/>
      <c r="R839" s="193"/>
      <c r="S839" s="193"/>
      <c r="T839" s="194"/>
      <c r="AT839" s="188" t="s">
        <v>182</v>
      </c>
      <c r="AU839" s="188" t="s">
        <v>88</v>
      </c>
      <c r="AV839" s="15" t="s">
        <v>180</v>
      </c>
      <c r="AW839" s="15" t="s">
        <v>31</v>
      </c>
      <c r="AX839" s="15" t="s">
        <v>82</v>
      </c>
      <c r="AY839" s="188" t="s">
        <v>173</v>
      </c>
    </row>
    <row r="840" spans="1:65" s="2" customFormat="1" ht="49.15" customHeight="1">
      <c r="A840" s="33"/>
      <c r="B840" s="156"/>
      <c r="C840" s="157" t="s">
        <v>1447</v>
      </c>
      <c r="D840" s="157" t="s">
        <v>176</v>
      </c>
      <c r="E840" s="158" t="s">
        <v>1448</v>
      </c>
      <c r="F840" s="159" t="s">
        <v>1449</v>
      </c>
      <c r="G840" s="160" t="s">
        <v>196</v>
      </c>
      <c r="H840" s="161">
        <v>49.91</v>
      </c>
      <c r="I840" s="162"/>
      <c r="J840" s="163">
        <f>ROUND(I840*H840,2)</f>
        <v>0</v>
      </c>
      <c r="K840" s="164"/>
      <c r="L840" s="34"/>
      <c r="M840" s="165" t="s">
        <v>1</v>
      </c>
      <c r="N840" s="166" t="s">
        <v>41</v>
      </c>
      <c r="O840" s="62"/>
      <c r="P840" s="167">
        <f>O840*H840</f>
        <v>0</v>
      </c>
      <c r="Q840" s="167">
        <v>2.1569999999999999E-2</v>
      </c>
      <c r="R840" s="167">
        <f>Q840*H840</f>
        <v>1.0765586999999999</v>
      </c>
      <c r="S840" s="167">
        <v>0</v>
      </c>
      <c r="T840" s="168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69" t="s">
        <v>259</v>
      </c>
      <c r="AT840" s="169" t="s">
        <v>176</v>
      </c>
      <c r="AU840" s="169" t="s">
        <v>88</v>
      </c>
      <c r="AY840" s="18" t="s">
        <v>173</v>
      </c>
      <c r="BE840" s="170">
        <f>IF(N840="základná",J840,0)</f>
        <v>0</v>
      </c>
      <c r="BF840" s="170">
        <f>IF(N840="znížená",J840,0)</f>
        <v>0</v>
      </c>
      <c r="BG840" s="170">
        <f>IF(N840="zákl. prenesená",J840,0)</f>
        <v>0</v>
      </c>
      <c r="BH840" s="170">
        <f>IF(N840="zníž. prenesená",J840,0)</f>
        <v>0</v>
      </c>
      <c r="BI840" s="170">
        <f>IF(N840="nulová",J840,0)</f>
        <v>0</v>
      </c>
      <c r="BJ840" s="18" t="s">
        <v>88</v>
      </c>
      <c r="BK840" s="170">
        <f>ROUND(I840*H840,2)</f>
        <v>0</v>
      </c>
      <c r="BL840" s="18" t="s">
        <v>259</v>
      </c>
      <c r="BM840" s="169" t="s">
        <v>1450</v>
      </c>
    </row>
    <row r="841" spans="1:65" s="13" customFormat="1" ht="22.5">
      <c r="B841" s="171"/>
      <c r="D841" s="172" t="s">
        <v>182</v>
      </c>
      <c r="E841" s="173" t="s">
        <v>1</v>
      </c>
      <c r="F841" s="174" t="s">
        <v>1451</v>
      </c>
      <c r="H841" s="173" t="s">
        <v>1</v>
      </c>
      <c r="I841" s="175"/>
      <c r="L841" s="171"/>
      <c r="M841" s="176"/>
      <c r="N841" s="177"/>
      <c r="O841" s="177"/>
      <c r="P841" s="177"/>
      <c r="Q841" s="177"/>
      <c r="R841" s="177"/>
      <c r="S841" s="177"/>
      <c r="T841" s="178"/>
      <c r="AT841" s="173" t="s">
        <v>182</v>
      </c>
      <c r="AU841" s="173" t="s">
        <v>88</v>
      </c>
      <c r="AV841" s="13" t="s">
        <v>82</v>
      </c>
      <c r="AW841" s="13" t="s">
        <v>31</v>
      </c>
      <c r="AX841" s="13" t="s">
        <v>75</v>
      </c>
      <c r="AY841" s="173" t="s">
        <v>173</v>
      </c>
    </row>
    <row r="842" spans="1:65" s="14" customFormat="1" ht="11.25">
      <c r="B842" s="179"/>
      <c r="D842" s="172" t="s">
        <v>182</v>
      </c>
      <c r="E842" s="180" t="s">
        <v>1</v>
      </c>
      <c r="F842" s="181" t="s">
        <v>1452</v>
      </c>
      <c r="H842" s="182">
        <v>19.367000000000001</v>
      </c>
      <c r="I842" s="183"/>
      <c r="L842" s="179"/>
      <c r="M842" s="184"/>
      <c r="N842" s="185"/>
      <c r="O842" s="185"/>
      <c r="P842" s="185"/>
      <c r="Q842" s="185"/>
      <c r="R842" s="185"/>
      <c r="S842" s="185"/>
      <c r="T842" s="186"/>
      <c r="AT842" s="180" t="s">
        <v>182</v>
      </c>
      <c r="AU842" s="180" t="s">
        <v>88</v>
      </c>
      <c r="AV842" s="14" t="s">
        <v>88</v>
      </c>
      <c r="AW842" s="14" t="s">
        <v>31</v>
      </c>
      <c r="AX842" s="14" t="s">
        <v>75</v>
      </c>
      <c r="AY842" s="180" t="s">
        <v>173</v>
      </c>
    </row>
    <row r="843" spans="1:65" s="14" customFormat="1" ht="11.25">
      <c r="B843" s="179"/>
      <c r="D843" s="172" t="s">
        <v>182</v>
      </c>
      <c r="E843" s="180" t="s">
        <v>1</v>
      </c>
      <c r="F843" s="181" t="s">
        <v>1453</v>
      </c>
      <c r="H843" s="182">
        <v>8.1920000000000002</v>
      </c>
      <c r="I843" s="183"/>
      <c r="L843" s="179"/>
      <c r="M843" s="184"/>
      <c r="N843" s="185"/>
      <c r="O843" s="185"/>
      <c r="P843" s="185"/>
      <c r="Q843" s="185"/>
      <c r="R843" s="185"/>
      <c r="S843" s="185"/>
      <c r="T843" s="186"/>
      <c r="AT843" s="180" t="s">
        <v>182</v>
      </c>
      <c r="AU843" s="180" t="s">
        <v>88</v>
      </c>
      <c r="AV843" s="14" t="s">
        <v>88</v>
      </c>
      <c r="AW843" s="14" t="s">
        <v>31</v>
      </c>
      <c r="AX843" s="14" t="s">
        <v>75</v>
      </c>
      <c r="AY843" s="180" t="s">
        <v>173</v>
      </c>
    </row>
    <row r="844" spans="1:65" s="14" customFormat="1" ht="11.25">
      <c r="B844" s="179"/>
      <c r="D844" s="172" t="s">
        <v>182</v>
      </c>
      <c r="E844" s="180" t="s">
        <v>1</v>
      </c>
      <c r="F844" s="181" t="s">
        <v>1454</v>
      </c>
      <c r="H844" s="182">
        <v>5.5880000000000001</v>
      </c>
      <c r="I844" s="183"/>
      <c r="L844" s="179"/>
      <c r="M844" s="184"/>
      <c r="N844" s="185"/>
      <c r="O844" s="185"/>
      <c r="P844" s="185"/>
      <c r="Q844" s="185"/>
      <c r="R844" s="185"/>
      <c r="S844" s="185"/>
      <c r="T844" s="186"/>
      <c r="AT844" s="180" t="s">
        <v>182</v>
      </c>
      <c r="AU844" s="180" t="s">
        <v>88</v>
      </c>
      <c r="AV844" s="14" t="s">
        <v>88</v>
      </c>
      <c r="AW844" s="14" t="s">
        <v>31</v>
      </c>
      <c r="AX844" s="14" t="s">
        <v>75</v>
      </c>
      <c r="AY844" s="180" t="s">
        <v>173</v>
      </c>
    </row>
    <row r="845" spans="1:65" s="14" customFormat="1" ht="11.25">
      <c r="B845" s="179"/>
      <c r="D845" s="172" t="s">
        <v>182</v>
      </c>
      <c r="E845" s="180" t="s">
        <v>1</v>
      </c>
      <c r="F845" s="181" t="s">
        <v>1455</v>
      </c>
      <c r="H845" s="182">
        <v>16.763000000000002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0" t="s">
        <v>182</v>
      </c>
      <c r="AU845" s="180" t="s">
        <v>88</v>
      </c>
      <c r="AV845" s="14" t="s">
        <v>88</v>
      </c>
      <c r="AW845" s="14" t="s">
        <v>31</v>
      </c>
      <c r="AX845" s="14" t="s">
        <v>75</v>
      </c>
      <c r="AY845" s="180" t="s">
        <v>173</v>
      </c>
    </row>
    <row r="846" spans="1:65" s="15" customFormat="1" ht="11.25">
      <c r="B846" s="187"/>
      <c r="D846" s="172" t="s">
        <v>182</v>
      </c>
      <c r="E846" s="188" t="s">
        <v>1</v>
      </c>
      <c r="F846" s="189" t="s">
        <v>185</v>
      </c>
      <c r="H846" s="190">
        <v>49.91</v>
      </c>
      <c r="I846" s="191"/>
      <c r="L846" s="187"/>
      <c r="M846" s="192"/>
      <c r="N846" s="193"/>
      <c r="O846" s="193"/>
      <c r="P846" s="193"/>
      <c r="Q846" s="193"/>
      <c r="R846" s="193"/>
      <c r="S846" s="193"/>
      <c r="T846" s="194"/>
      <c r="AT846" s="188" t="s">
        <v>182</v>
      </c>
      <c r="AU846" s="188" t="s">
        <v>88</v>
      </c>
      <c r="AV846" s="15" t="s">
        <v>180</v>
      </c>
      <c r="AW846" s="15" t="s">
        <v>31</v>
      </c>
      <c r="AX846" s="15" t="s">
        <v>82</v>
      </c>
      <c r="AY846" s="188" t="s">
        <v>173</v>
      </c>
    </row>
    <row r="847" spans="1:65" s="2" customFormat="1" ht="62.65" customHeight="1">
      <c r="A847" s="33"/>
      <c r="B847" s="156"/>
      <c r="C847" s="157" t="s">
        <v>1456</v>
      </c>
      <c r="D847" s="157" t="s">
        <v>176</v>
      </c>
      <c r="E847" s="158" t="s">
        <v>1457</v>
      </c>
      <c r="F847" s="159" t="s">
        <v>1458</v>
      </c>
      <c r="G847" s="160" t="s">
        <v>196</v>
      </c>
      <c r="H847" s="161">
        <v>59.07</v>
      </c>
      <c r="I847" s="162"/>
      <c r="J847" s="163">
        <f>ROUND(I847*H847,2)</f>
        <v>0</v>
      </c>
      <c r="K847" s="164"/>
      <c r="L847" s="34"/>
      <c r="M847" s="165" t="s">
        <v>1</v>
      </c>
      <c r="N847" s="166" t="s">
        <v>41</v>
      </c>
      <c r="O847" s="62"/>
      <c r="P847" s="167">
        <f>O847*H847</f>
        <v>0</v>
      </c>
      <c r="Q847" s="167">
        <v>1.316E-2</v>
      </c>
      <c r="R847" s="167">
        <f>Q847*H847</f>
        <v>0.77736119999999997</v>
      </c>
      <c r="S847" s="167">
        <v>0</v>
      </c>
      <c r="T847" s="168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9" t="s">
        <v>259</v>
      </c>
      <c r="AT847" s="169" t="s">
        <v>176</v>
      </c>
      <c r="AU847" s="169" t="s">
        <v>88</v>
      </c>
      <c r="AY847" s="18" t="s">
        <v>173</v>
      </c>
      <c r="BE847" s="170">
        <f>IF(N847="základná",J847,0)</f>
        <v>0</v>
      </c>
      <c r="BF847" s="170">
        <f>IF(N847="znížená",J847,0)</f>
        <v>0</v>
      </c>
      <c r="BG847" s="170">
        <f>IF(N847="zákl. prenesená",J847,0)</f>
        <v>0</v>
      </c>
      <c r="BH847" s="170">
        <f>IF(N847="zníž. prenesená",J847,0)</f>
        <v>0</v>
      </c>
      <c r="BI847" s="170">
        <f>IF(N847="nulová",J847,0)</f>
        <v>0</v>
      </c>
      <c r="BJ847" s="18" t="s">
        <v>88</v>
      </c>
      <c r="BK847" s="170">
        <f>ROUND(I847*H847,2)</f>
        <v>0</v>
      </c>
      <c r="BL847" s="18" t="s">
        <v>259</v>
      </c>
      <c r="BM847" s="169" t="s">
        <v>1459</v>
      </c>
    </row>
    <row r="848" spans="1:65" s="13" customFormat="1" ht="11.25">
      <c r="B848" s="171"/>
      <c r="D848" s="172" t="s">
        <v>182</v>
      </c>
      <c r="E848" s="173" t="s">
        <v>1</v>
      </c>
      <c r="F848" s="174" t="s">
        <v>1460</v>
      </c>
      <c r="H848" s="173" t="s">
        <v>1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3" t="s">
        <v>182</v>
      </c>
      <c r="AU848" s="173" t="s">
        <v>88</v>
      </c>
      <c r="AV848" s="13" t="s">
        <v>82</v>
      </c>
      <c r="AW848" s="13" t="s">
        <v>31</v>
      </c>
      <c r="AX848" s="13" t="s">
        <v>75</v>
      </c>
      <c r="AY848" s="173" t="s">
        <v>173</v>
      </c>
    </row>
    <row r="849" spans="1:65" s="14" customFormat="1" ht="11.25">
      <c r="B849" s="179"/>
      <c r="D849" s="172" t="s">
        <v>182</v>
      </c>
      <c r="E849" s="180" t="s">
        <v>1</v>
      </c>
      <c r="F849" s="181" t="s">
        <v>1461</v>
      </c>
      <c r="H849" s="182">
        <v>19.47</v>
      </c>
      <c r="I849" s="183"/>
      <c r="L849" s="179"/>
      <c r="M849" s="184"/>
      <c r="N849" s="185"/>
      <c r="O849" s="185"/>
      <c r="P849" s="185"/>
      <c r="Q849" s="185"/>
      <c r="R849" s="185"/>
      <c r="S849" s="185"/>
      <c r="T849" s="186"/>
      <c r="AT849" s="180" t="s">
        <v>182</v>
      </c>
      <c r="AU849" s="180" t="s">
        <v>88</v>
      </c>
      <c r="AV849" s="14" t="s">
        <v>88</v>
      </c>
      <c r="AW849" s="14" t="s">
        <v>31</v>
      </c>
      <c r="AX849" s="14" t="s">
        <v>75</v>
      </c>
      <c r="AY849" s="180" t="s">
        <v>173</v>
      </c>
    </row>
    <row r="850" spans="1:65" s="14" customFormat="1" ht="11.25">
      <c r="B850" s="179"/>
      <c r="D850" s="172" t="s">
        <v>182</v>
      </c>
      <c r="E850" s="180" t="s">
        <v>1</v>
      </c>
      <c r="F850" s="181" t="s">
        <v>1462</v>
      </c>
      <c r="H850" s="182">
        <v>19.47</v>
      </c>
      <c r="I850" s="183"/>
      <c r="L850" s="179"/>
      <c r="M850" s="184"/>
      <c r="N850" s="185"/>
      <c r="O850" s="185"/>
      <c r="P850" s="185"/>
      <c r="Q850" s="185"/>
      <c r="R850" s="185"/>
      <c r="S850" s="185"/>
      <c r="T850" s="186"/>
      <c r="AT850" s="180" t="s">
        <v>182</v>
      </c>
      <c r="AU850" s="180" t="s">
        <v>88</v>
      </c>
      <c r="AV850" s="14" t="s">
        <v>88</v>
      </c>
      <c r="AW850" s="14" t="s">
        <v>31</v>
      </c>
      <c r="AX850" s="14" t="s">
        <v>75</v>
      </c>
      <c r="AY850" s="180" t="s">
        <v>173</v>
      </c>
    </row>
    <row r="851" spans="1:65" s="14" customFormat="1" ht="11.25">
      <c r="B851" s="179"/>
      <c r="D851" s="172" t="s">
        <v>182</v>
      </c>
      <c r="E851" s="180" t="s">
        <v>1</v>
      </c>
      <c r="F851" s="181" t="s">
        <v>1463</v>
      </c>
      <c r="H851" s="182">
        <v>8.4149999999999991</v>
      </c>
      <c r="I851" s="183"/>
      <c r="L851" s="179"/>
      <c r="M851" s="184"/>
      <c r="N851" s="185"/>
      <c r="O851" s="185"/>
      <c r="P851" s="185"/>
      <c r="Q851" s="185"/>
      <c r="R851" s="185"/>
      <c r="S851" s="185"/>
      <c r="T851" s="186"/>
      <c r="AT851" s="180" t="s">
        <v>182</v>
      </c>
      <c r="AU851" s="180" t="s">
        <v>88</v>
      </c>
      <c r="AV851" s="14" t="s">
        <v>88</v>
      </c>
      <c r="AW851" s="14" t="s">
        <v>31</v>
      </c>
      <c r="AX851" s="14" t="s">
        <v>75</v>
      </c>
      <c r="AY851" s="180" t="s">
        <v>173</v>
      </c>
    </row>
    <row r="852" spans="1:65" s="14" customFormat="1" ht="11.25">
      <c r="B852" s="179"/>
      <c r="D852" s="172" t="s">
        <v>182</v>
      </c>
      <c r="E852" s="180" t="s">
        <v>1</v>
      </c>
      <c r="F852" s="181" t="s">
        <v>1464</v>
      </c>
      <c r="H852" s="182">
        <v>3.96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182</v>
      </c>
      <c r="AU852" s="180" t="s">
        <v>88</v>
      </c>
      <c r="AV852" s="14" t="s">
        <v>88</v>
      </c>
      <c r="AW852" s="14" t="s">
        <v>31</v>
      </c>
      <c r="AX852" s="14" t="s">
        <v>75</v>
      </c>
      <c r="AY852" s="180" t="s">
        <v>173</v>
      </c>
    </row>
    <row r="853" spans="1:65" s="14" customFormat="1" ht="11.25">
      <c r="B853" s="179"/>
      <c r="D853" s="172" t="s">
        <v>182</v>
      </c>
      <c r="E853" s="180" t="s">
        <v>1</v>
      </c>
      <c r="F853" s="181" t="s">
        <v>1465</v>
      </c>
      <c r="H853" s="182">
        <v>7.7549999999999999</v>
      </c>
      <c r="I853" s="183"/>
      <c r="L853" s="179"/>
      <c r="M853" s="184"/>
      <c r="N853" s="185"/>
      <c r="O853" s="185"/>
      <c r="P853" s="185"/>
      <c r="Q853" s="185"/>
      <c r="R853" s="185"/>
      <c r="S853" s="185"/>
      <c r="T853" s="186"/>
      <c r="AT853" s="180" t="s">
        <v>182</v>
      </c>
      <c r="AU853" s="180" t="s">
        <v>88</v>
      </c>
      <c r="AV853" s="14" t="s">
        <v>88</v>
      </c>
      <c r="AW853" s="14" t="s">
        <v>31</v>
      </c>
      <c r="AX853" s="14" t="s">
        <v>75</v>
      </c>
      <c r="AY853" s="180" t="s">
        <v>173</v>
      </c>
    </row>
    <row r="854" spans="1:65" s="15" customFormat="1" ht="11.25">
      <c r="B854" s="187"/>
      <c r="D854" s="172" t="s">
        <v>182</v>
      </c>
      <c r="E854" s="188" t="s">
        <v>1</v>
      </c>
      <c r="F854" s="189" t="s">
        <v>185</v>
      </c>
      <c r="H854" s="190">
        <v>59.07</v>
      </c>
      <c r="I854" s="191"/>
      <c r="L854" s="187"/>
      <c r="M854" s="192"/>
      <c r="N854" s="193"/>
      <c r="O854" s="193"/>
      <c r="P854" s="193"/>
      <c r="Q854" s="193"/>
      <c r="R854" s="193"/>
      <c r="S854" s="193"/>
      <c r="T854" s="194"/>
      <c r="AT854" s="188" t="s">
        <v>182</v>
      </c>
      <c r="AU854" s="188" t="s">
        <v>88</v>
      </c>
      <c r="AV854" s="15" t="s">
        <v>180</v>
      </c>
      <c r="AW854" s="15" t="s">
        <v>31</v>
      </c>
      <c r="AX854" s="15" t="s">
        <v>82</v>
      </c>
      <c r="AY854" s="188" t="s">
        <v>173</v>
      </c>
    </row>
    <row r="855" spans="1:65" s="2" customFormat="1" ht="55.5" customHeight="1">
      <c r="A855" s="33"/>
      <c r="B855" s="156"/>
      <c r="C855" s="157" t="s">
        <v>1466</v>
      </c>
      <c r="D855" s="157" t="s">
        <v>176</v>
      </c>
      <c r="E855" s="158" t="s">
        <v>1467</v>
      </c>
      <c r="F855" s="159" t="s">
        <v>1468</v>
      </c>
      <c r="G855" s="160" t="s">
        <v>196</v>
      </c>
      <c r="H855" s="161">
        <v>18.457999999999998</v>
      </c>
      <c r="I855" s="162"/>
      <c r="J855" s="163">
        <f>ROUND(I855*H855,2)</f>
        <v>0</v>
      </c>
      <c r="K855" s="164"/>
      <c r="L855" s="34"/>
      <c r="M855" s="165" t="s">
        <v>1</v>
      </c>
      <c r="N855" s="166" t="s">
        <v>41</v>
      </c>
      <c r="O855" s="62"/>
      <c r="P855" s="167">
        <f>O855*H855</f>
        <v>0</v>
      </c>
      <c r="Q855" s="167">
        <v>3.3059999999999999E-2</v>
      </c>
      <c r="R855" s="167">
        <f>Q855*H855</f>
        <v>0.61022147999999998</v>
      </c>
      <c r="S855" s="167">
        <v>0</v>
      </c>
      <c r="T855" s="168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69" t="s">
        <v>259</v>
      </c>
      <c r="AT855" s="169" t="s">
        <v>176</v>
      </c>
      <c r="AU855" s="169" t="s">
        <v>88</v>
      </c>
      <c r="AY855" s="18" t="s">
        <v>173</v>
      </c>
      <c r="BE855" s="170">
        <f>IF(N855="základná",J855,0)</f>
        <v>0</v>
      </c>
      <c r="BF855" s="170">
        <f>IF(N855="znížená",J855,0)</f>
        <v>0</v>
      </c>
      <c r="BG855" s="170">
        <f>IF(N855="zákl. prenesená",J855,0)</f>
        <v>0</v>
      </c>
      <c r="BH855" s="170">
        <f>IF(N855="zníž. prenesená",J855,0)</f>
        <v>0</v>
      </c>
      <c r="BI855" s="170">
        <f>IF(N855="nulová",J855,0)</f>
        <v>0</v>
      </c>
      <c r="BJ855" s="18" t="s">
        <v>88</v>
      </c>
      <c r="BK855" s="170">
        <f>ROUND(I855*H855,2)</f>
        <v>0</v>
      </c>
      <c r="BL855" s="18" t="s">
        <v>259</v>
      </c>
      <c r="BM855" s="169" t="s">
        <v>1469</v>
      </c>
    </row>
    <row r="856" spans="1:65" s="13" customFormat="1" ht="11.25">
      <c r="B856" s="171"/>
      <c r="D856" s="172" t="s">
        <v>182</v>
      </c>
      <c r="E856" s="173" t="s">
        <v>1</v>
      </c>
      <c r="F856" s="174" t="s">
        <v>1470</v>
      </c>
      <c r="H856" s="173" t="s">
        <v>1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3" t="s">
        <v>182</v>
      </c>
      <c r="AU856" s="173" t="s">
        <v>88</v>
      </c>
      <c r="AV856" s="13" t="s">
        <v>82</v>
      </c>
      <c r="AW856" s="13" t="s">
        <v>31</v>
      </c>
      <c r="AX856" s="13" t="s">
        <v>75</v>
      </c>
      <c r="AY856" s="173" t="s">
        <v>173</v>
      </c>
    </row>
    <row r="857" spans="1:65" s="14" customFormat="1" ht="11.25">
      <c r="B857" s="179"/>
      <c r="D857" s="172" t="s">
        <v>182</v>
      </c>
      <c r="E857" s="180" t="s">
        <v>1</v>
      </c>
      <c r="F857" s="181" t="s">
        <v>1471</v>
      </c>
      <c r="H857" s="182">
        <v>18.457999999999998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182</v>
      </c>
      <c r="AU857" s="180" t="s">
        <v>88</v>
      </c>
      <c r="AV857" s="14" t="s">
        <v>88</v>
      </c>
      <c r="AW857" s="14" t="s">
        <v>31</v>
      </c>
      <c r="AX857" s="14" t="s">
        <v>75</v>
      </c>
      <c r="AY857" s="180" t="s">
        <v>173</v>
      </c>
    </row>
    <row r="858" spans="1:65" s="15" customFormat="1" ht="11.25">
      <c r="B858" s="187"/>
      <c r="D858" s="172" t="s">
        <v>182</v>
      </c>
      <c r="E858" s="188" t="s">
        <v>1</v>
      </c>
      <c r="F858" s="189" t="s">
        <v>185</v>
      </c>
      <c r="H858" s="190">
        <v>18.457999999999998</v>
      </c>
      <c r="I858" s="191"/>
      <c r="L858" s="187"/>
      <c r="M858" s="192"/>
      <c r="N858" s="193"/>
      <c r="O858" s="193"/>
      <c r="P858" s="193"/>
      <c r="Q858" s="193"/>
      <c r="R858" s="193"/>
      <c r="S858" s="193"/>
      <c r="T858" s="194"/>
      <c r="AT858" s="188" t="s">
        <v>182</v>
      </c>
      <c r="AU858" s="188" t="s">
        <v>88</v>
      </c>
      <c r="AV858" s="15" t="s">
        <v>180</v>
      </c>
      <c r="AW858" s="15" t="s">
        <v>31</v>
      </c>
      <c r="AX858" s="15" t="s">
        <v>82</v>
      </c>
      <c r="AY858" s="188" t="s">
        <v>173</v>
      </c>
    </row>
    <row r="859" spans="1:65" s="2" customFormat="1" ht="33" customHeight="1">
      <c r="A859" s="33"/>
      <c r="B859" s="156"/>
      <c r="C859" s="157" t="s">
        <v>1472</v>
      </c>
      <c r="D859" s="157" t="s">
        <v>176</v>
      </c>
      <c r="E859" s="158" t="s">
        <v>1473</v>
      </c>
      <c r="F859" s="159" t="s">
        <v>1474</v>
      </c>
      <c r="G859" s="160" t="s">
        <v>196</v>
      </c>
      <c r="H859" s="161">
        <v>230.04900000000001</v>
      </c>
      <c r="I859" s="162"/>
      <c r="J859" s="163">
        <f>ROUND(I859*H859,2)</f>
        <v>0</v>
      </c>
      <c r="K859" s="164"/>
      <c r="L859" s="34"/>
      <c r="M859" s="165" t="s">
        <v>1</v>
      </c>
      <c r="N859" s="166" t="s">
        <v>41</v>
      </c>
      <c r="O859" s="62"/>
      <c r="P859" s="167">
        <f>O859*H859</f>
        <v>0</v>
      </c>
      <c r="Q859" s="167">
        <v>1.133E-2</v>
      </c>
      <c r="R859" s="167">
        <f>Q859*H859</f>
        <v>2.6064551699999998</v>
      </c>
      <c r="S859" s="167">
        <v>0</v>
      </c>
      <c r="T859" s="168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69" t="s">
        <v>259</v>
      </c>
      <c r="AT859" s="169" t="s">
        <v>176</v>
      </c>
      <c r="AU859" s="169" t="s">
        <v>88</v>
      </c>
      <c r="AY859" s="18" t="s">
        <v>173</v>
      </c>
      <c r="BE859" s="170">
        <f>IF(N859="základná",J859,0)</f>
        <v>0</v>
      </c>
      <c r="BF859" s="170">
        <f>IF(N859="znížená",J859,0)</f>
        <v>0</v>
      </c>
      <c r="BG859" s="170">
        <f>IF(N859="zákl. prenesená",J859,0)</f>
        <v>0</v>
      </c>
      <c r="BH859" s="170">
        <f>IF(N859="zníž. prenesená",J859,0)</f>
        <v>0</v>
      </c>
      <c r="BI859" s="170">
        <f>IF(N859="nulová",J859,0)</f>
        <v>0</v>
      </c>
      <c r="BJ859" s="18" t="s">
        <v>88</v>
      </c>
      <c r="BK859" s="170">
        <f>ROUND(I859*H859,2)</f>
        <v>0</v>
      </c>
      <c r="BL859" s="18" t="s">
        <v>259</v>
      </c>
      <c r="BM859" s="169" t="s">
        <v>1475</v>
      </c>
    </row>
    <row r="860" spans="1:65" s="13" customFormat="1" ht="11.25">
      <c r="B860" s="171"/>
      <c r="D860" s="172" t="s">
        <v>182</v>
      </c>
      <c r="E860" s="173" t="s">
        <v>1</v>
      </c>
      <c r="F860" s="174" t="s">
        <v>814</v>
      </c>
      <c r="H860" s="173" t="s">
        <v>1</v>
      </c>
      <c r="I860" s="175"/>
      <c r="L860" s="171"/>
      <c r="M860" s="176"/>
      <c r="N860" s="177"/>
      <c r="O860" s="177"/>
      <c r="P860" s="177"/>
      <c r="Q860" s="177"/>
      <c r="R860" s="177"/>
      <c r="S860" s="177"/>
      <c r="T860" s="178"/>
      <c r="AT860" s="173" t="s">
        <v>182</v>
      </c>
      <c r="AU860" s="173" t="s">
        <v>88</v>
      </c>
      <c r="AV860" s="13" t="s">
        <v>82</v>
      </c>
      <c r="AW860" s="13" t="s">
        <v>31</v>
      </c>
      <c r="AX860" s="13" t="s">
        <v>75</v>
      </c>
      <c r="AY860" s="173" t="s">
        <v>173</v>
      </c>
    </row>
    <row r="861" spans="1:65" s="14" customFormat="1" ht="11.25">
      <c r="B861" s="179"/>
      <c r="D861" s="172" t="s">
        <v>182</v>
      </c>
      <c r="E861" s="180" t="s">
        <v>1</v>
      </c>
      <c r="F861" s="181" t="s">
        <v>1476</v>
      </c>
      <c r="H861" s="182">
        <v>50.76</v>
      </c>
      <c r="I861" s="183"/>
      <c r="L861" s="179"/>
      <c r="M861" s="184"/>
      <c r="N861" s="185"/>
      <c r="O861" s="185"/>
      <c r="P861" s="185"/>
      <c r="Q861" s="185"/>
      <c r="R861" s="185"/>
      <c r="S861" s="185"/>
      <c r="T861" s="186"/>
      <c r="AT861" s="180" t="s">
        <v>182</v>
      </c>
      <c r="AU861" s="180" t="s">
        <v>88</v>
      </c>
      <c r="AV861" s="14" t="s">
        <v>88</v>
      </c>
      <c r="AW861" s="14" t="s">
        <v>31</v>
      </c>
      <c r="AX861" s="14" t="s">
        <v>75</v>
      </c>
      <c r="AY861" s="180" t="s">
        <v>173</v>
      </c>
    </row>
    <row r="862" spans="1:65" s="14" customFormat="1" ht="11.25">
      <c r="B862" s="179"/>
      <c r="D862" s="172" t="s">
        <v>182</v>
      </c>
      <c r="E862" s="180" t="s">
        <v>1</v>
      </c>
      <c r="F862" s="181" t="s">
        <v>1477</v>
      </c>
      <c r="H862" s="182">
        <v>9.7200000000000006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182</v>
      </c>
      <c r="AU862" s="180" t="s">
        <v>88</v>
      </c>
      <c r="AV862" s="14" t="s">
        <v>88</v>
      </c>
      <c r="AW862" s="14" t="s">
        <v>31</v>
      </c>
      <c r="AX862" s="14" t="s">
        <v>75</v>
      </c>
      <c r="AY862" s="180" t="s">
        <v>173</v>
      </c>
    </row>
    <row r="863" spans="1:65" s="14" customFormat="1" ht="11.25">
      <c r="B863" s="179"/>
      <c r="D863" s="172" t="s">
        <v>182</v>
      </c>
      <c r="E863" s="180" t="s">
        <v>1</v>
      </c>
      <c r="F863" s="181" t="s">
        <v>1478</v>
      </c>
      <c r="H863" s="182">
        <v>9.33</v>
      </c>
      <c r="I863" s="183"/>
      <c r="L863" s="179"/>
      <c r="M863" s="184"/>
      <c r="N863" s="185"/>
      <c r="O863" s="185"/>
      <c r="P863" s="185"/>
      <c r="Q863" s="185"/>
      <c r="R863" s="185"/>
      <c r="S863" s="185"/>
      <c r="T863" s="186"/>
      <c r="AT863" s="180" t="s">
        <v>182</v>
      </c>
      <c r="AU863" s="180" t="s">
        <v>88</v>
      </c>
      <c r="AV863" s="14" t="s">
        <v>88</v>
      </c>
      <c r="AW863" s="14" t="s">
        <v>31</v>
      </c>
      <c r="AX863" s="14" t="s">
        <v>75</v>
      </c>
      <c r="AY863" s="180" t="s">
        <v>173</v>
      </c>
    </row>
    <row r="864" spans="1:65" s="14" customFormat="1" ht="11.25">
      <c r="B864" s="179"/>
      <c r="D864" s="172" t="s">
        <v>182</v>
      </c>
      <c r="E864" s="180" t="s">
        <v>1</v>
      </c>
      <c r="F864" s="181" t="s">
        <v>1479</v>
      </c>
      <c r="H864" s="182">
        <v>8.3510000000000009</v>
      </c>
      <c r="I864" s="183"/>
      <c r="L864" s="179"/>
      <c r="M864" s="184"/>
      <c r="N864" s="185"/>
      <c r="O864" s="185"/>
      <c r="P864" s="185"/>
      <c r="Q864" s="185"/>
      <c r="R864" s="185"/>
      <c r="S864" s="185"/>
      <c r="T864" s="186"/>
      <c r="AT864" s="180" t="s">
        <v>182</v>
      </c>
      <c r="AU864" s="180" t="s">
        <v>88</v>
      </c>
      <c r="AV864" s="14" t="s">
        <v>88</v>
      </c>
      <c r="AW864" s="14" t="s">
        <v>31</v>
      </c>
      <c r="AX864" s="14" t="s">
        <v>75</v>
      </c>
      <c r="AY864" s="180" t="s">
        <v>173</v>
      </c>
    </row>
    <row r="865" spans="1:65" s="14" customFormat="1" ht="11.25">
      <c r="B865" s="179"/>
      <c r="D865" s="172" t="s">
        <v>182</v>
      </c>
      <c r="E865" s="180" t="s">
        <v>1</v>
      </c>
      <c r="F865" s="181" t="s">
        <v>1480</v>
      </c>
      <c r="H865" s="182">
        <v>10.387</v>
      </c>
      <c r="I865" s="183"/>
      <c r="L865" s="179"/>
      <c r="M865" s="184"/>
      <c r="N865" s="185"/>
      <c r="O865" s="185"/>
      <c r="P865" s="185"/>
      <c r="Q865" s="185"/>
      <c r="R865" s="185"/>
      <c r="S865" s="185"/>
      <c r="T865" s="186"/>
      <c r="AT865" s="180" t="s">
        <v>182</v>
      </c>
      <c r="AU865" s="180" t="s">
        <v>88</v>
      </c>
      <c r="AV865" s="14" t="s">
        <v>88</v>
      </c>
      <c r="AW865" s="14" t="s">
        <v>31</v>
      </c>
      <c r="AX865" s="14" t="s">
        <v>75</v>
      </c>
      <c r="AY865" s="180" t="s">
        <v>173</v>
      </c>
    </row>
    <row r="866" spans="1:65" s="14" customFormat="1" ht="11.25">
      <c r="B866" s="179"/>
      <c r="D866" s="172" t="s">
        <v>182</v>
      </c>
      <c r="E866" s="180" t="s">
        <v>1</v>
      </c>
      <c r="F866" s="181" t="s">
        <v>1481</v>
      </c>
      <c r="H866" s="182">
        <v>7.101</v>
      </c>
      <c r="I866" s="183"/>
      <c r="L866" s="179"/>
      <c r="M866" s="184"/>
      <c r="N866" s="185"/>
      <c r="O866" s="185"/>
      <c r="P866" s="185"/>
      <c r="Q866" s="185"/>
      <c r="R866" s="185"/>
      <c r="S866" s="185"/>
      <c r="T866" s="186"/>
      <c r="AT866" s="180" t="s">
        <v>182</v>
      </c>
      <c r="AU866" s="180" t="s">
        <v>88</v>
      </c>
      <c r="AV866" s="14" t="s">
        <v>88</v>
      </c>
      <c r="AW866" s="14" t="s">
        <v>31</v>
      </c>
      <c r="AX866" s="14" t="s">
        <v>75</v>
      </c>
      <c r="AY866" s="180" t="s">
        <v>173</v>
      </c>
    </row>
    <row r="867" spans="1:65" s="14" customFormat="1" ht="11.25">
      <c r="B867" s="179"/>
      <c r="D867" s="172" t="s">
        <v>182</v>
      </c>
      <c r="E867" s="180" t="s">
        <v>1</v>
      </c>
      <c r="F867" s="181" t="s">
        <v>1482</v>
      </c>
      <c r="H867" s="182">
        <v>12.96</v>
      </c>
      <c r="I867" s="183"/>
      <c r="L867" s="179"/>
      <c r="M867" s="184"/>
      <c r="N867" s="185"/>
      <c r="O867" s="185"/>
      <c r="P867" s="185"/>
      <c r="Q867" s="185"/>
      <c r="R867" s="185"/>
      <c r="S867" s="185"/>
      <c r="T867" s="186"/>
      <c r="AT867" s="180" t="s">
        <v>182</v>
      </c>
      <c r="AU867" s="180" t="s">
        <v>88</v>
      </c>
      <c r="AV867" s="14" t="s">
        <v>88</v>
      </c>
      <c r="AW867" s="14" t="s">
        <v>31</v>
      </c>
      <c r="AX867" s="14" t="s">
        <v>75</v>
      </c>
      <c r="AY867" s="180" t="s">
        <v>173</v>
      </c>
    </row>
    <row r="868" spans="1:65" s="14" customFormat="1" ht="11.25">
      <c r="B868" s="179"/>
      <c r="D868" s="172" t="s">
        <v>182</v>
      </c>
      <c r="E868" s="180" t="s">
        <v>1</v>
      </c>
      <c r="F868" s="181" t="s">
        <v>1483</v>
      </c>
      <c r="H868" s="182">
        <v>14.23</v>
      </c>
      <c r="I868" s="183"/>
      <c r="L868" s="179"/>
      <c r="M868" s="184"/>
      <c r="N868" s="185"/>
      <c r="O868" s="185"/>
      <c r="P868" s="185"/>
      <c r="Q868" s="185"/>
      <c r="R868" s="185"/>
      <c r="S868" s="185"/>
      <c r="T868" s="186"/>
      <c r="AT868" s="180" t="s">
        <v>182</v>
      </c>
      <c r="AU868" s="180" t="s">
        <v>88</v>
      </c>
      <c r="AV868" s="14" t="s">
        <v>88</v>
      </c>
      <c r="AW868" s="14" t="s">
        <v>31</v>
      </c>
      <c r="AX868" s="14" t="s">
        <v>75</v>
      </c>
      <c r="AY868" s="180" t="s">
        <v>173</v>
      </c>
    </row>
    <row r="869" spans="1:65" s="14" customFormat="1" ht="11.25">
      <c r="B869" s="179"/>
      <c r="D869" s="172" t="s">
        <v>182</v>
      </c>
      <c r="E869" s="180" t="s">
        <v>1</v>
      </c>
      <c r="F869" s="181" t="s">
        <v>1484</v>
      </c>
      <c r="H869" s="182">
        <v>22.68</v>
      </c>
      <c r="I869" s="183"/>
      <c r="L869" s="179"/>
      <c r="M869" s="184"/>
      <c r="N869" s="185"/>
      <c r="O869" s="185"/>
      <c r="P869" s="185"/>
      <c r="Q869" s="185"/>
      <c r="R869" s="185"/>
      <c r="S869" s="185"/>
      <c r="T869" s="186"/>
      <c r="AT869" s="180" t="s">
        <v>182</v>
      </c>
      <c r="AU869" s="180" t="s">
        <v>88</v>
      </c>
      <c r="AV869" s="14" t="s">
        <v>88</v>
      </c>
      <c r="AW869" s="14" t="s">
        <v>31</v>
      </c>
      <c r="AX869" s="14" t="s">
        <v>75</v>
      </c>
      <c r="AY869" s="180" t="s">
        <v>173</v>
      </c>
    </row>
    <row r="870" spans="1:65" s="14" customFormat="1" ht="11.25">
      <c r="B870" s="179"/>
      <c r="D870" s="172" t="s">
        <v>182</v>
      </c>
      <c r="E870" s="180" t="s">
        <v>1</v>
      </c>
      <c r="F870" s="181" t="s">
        <v>1485</v>
      </c>
      <c r="H870" s="182">
        <v>35.64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182</v>
      </c>
      <c r="AU870" s="180" t="s">
        <v>88</v>
      </c>
      <c r="AV870" s="14" t="s">
        <v>88</v>
      </c>
      <c r="AW870" s="14" t="s">
        <v>31</v>
      </c>
      <c r="AX870" s="14" t="s">
        <v>75</v>
      </c>
      <c r="AY870" s="180" t="s">
        <v>173</v>
      </c>
    </row>
    <row r="871" spans="1:65" s="14" customFormat="1" ht="11.25">
      <c r="B871" s="179"/>
      <c r="D871" s="172" t="s">
        <v>182</v>
      </c>
      <c r="E871" s="180" t="s">
        <v>1</v>
      </c>
      <c r="F871" s="181" t="s">
        <v>1486</v>
      </c>
      <c r="H871" s="182">
        <v>16.47</v>
      </c>
      <c r="I871" s="183"/>
      <c r="L871" s="179"/>
      <c r="M871" s="184"/>
      <c r="N871" s="185"/>
      <c r="O871" s="185"/>
      <c r="P871" s="185"/>
      <c r="Q871" s="185"/>
      <c r="R871" s="185"/>
      <c r="S871" s="185"/>
      <c r="T871" s="186"/>
      <c r="AT871" s="180" t="s">
        <v>182</v>
      </c>
      <c r="AU871" s="180" t="s">
        <v>88</v>
      </c>
      <c r="AV871" s="14" t="s">
        <v>88</v>
      </c>
      <c r="AW871" s="14" t="s">
        <v>31</v>
      </c>
      <c r="AX871" s="14" t="s">
        <v>75</v>
      </c>
      <c r="AY871" s="180" t="s">
        <v>173</v>
      </c>
    </row>
    <row r="872" spans="1:65" s="14" customFormat="1" ht="11.25">
      <c r="B872" s="179"/>
      <c r="D872" s="172" t="s">
        <v>182</v>
      </c>
      <c r="E872" s="180" t="s">
        <v>1</v>
      </c>
      <c r="F872" s="181" t="s">
        <v>1487</v>
      </c>
      <c r="H872" s="182">
        <v>14.31</v>
      </c>
      <c r="I872" s="183"/>
      <c r="L872" s="179"/>
      <c r="M872" s="184"/>
      <c r="N872" s="185"/>
      <c r="O872" s="185"/>
      <c r="P872" s="185"/>
      <c r="Q872" s="185"/>
      <c r="R872" s="185"/>
      <c r="S872" s="185"/>
      <c r="T872" s="186"/>
      <c r="AT872" s="180" t="s">
        <v>182</v>
      </c>
      <c r="AU872" s="180" t="s">
        <v>88</v>
      </c>
      <c r="AV872" s="14" t="s">
        <v>88</v>
      </c>
      <c r="AW872" s="14" t="s">
        <v>31</v>
      </c>
      <c r="AX872" s="14" t="s">
        <v>75</v>
      </c>
      <c r="AY872" s="180" t="s">
        <v>173</v>
      </c>
    </row>
    <row r="873" spans="1:65" s="14" customFormat="1" ht="11.25">
      <c r="B873" s="179"/>
      <c r="D873" s="172" t="s">
        <v>182</v>
      </c>
      <c r="E873" s="180" t="s">
        <v>1</v>
      </c>
      <c r="F873" s="181" t="s">
        <v>1488</v>
      </c>
      <c r="H873" s="182">
        <v>6.13</v>
      </c>
      <c r="I873" s="183"/>
      <c r="L873" s="179"/>
      <c r="M873" s="184"/>
      <c r="N873" s="185"/>
      <c r="O873" s="185"/>
      <c r="P873" s="185"/>
      <c r="Q873" s="185"/>
      <c r="R873" s="185"/>
      <c r="S873" s="185"/>
      <c r="T873" s="186"/>
      <c r="AT873" s="180" t="s">
        <v>182</v>
      </c>
      <c r="AU873" s="180" t="s">
        <v>88</v>
      </c>
      <c r="AV873" s="14" t="s">
        <v>88</v>
      </c>
      <c r="AW873" s="14" t="s">
        <v>31</v>
      </c>
      <c r="AX873" s="14" t="s">
        <v>75</v>
      </c>
      <c r="AY873" s="180" t="s">
        <v>173</v>
      </c>
    </row>
    <row r="874" spans="1:65" s="14" customFormat="1" ht="11.25">
      <c r="B874" s="179"/>
      <c r="D874" s="172" t="s">
        <v>182</v>
      </c>
      <c r="E874" s="180" t="s">
        <v>1</v>
      </c>
      <c r="F874" s="181" t="s">
        <v>1489</v>
      </c>
      <c r="H874" s="182">
        <v>11.98</v>
      </c>
      <c r="I874" s="183"/>
      <c r="L874" s="179"/>
      <c r="M874" s="184"/>
      <c r="N874" s="185"/>
      <c r="O874" s="185"/>
      <c r="P874" s="185"/>
      <c r="Q874" s="185"/>
      <c r="R874" s="185"/>
      <c r="S874" s="185"/>
      <c r="T874" s="186"/>
      <c r="AT874" s="180" t="s">
        <v>182</v>
      </c>
      <c r="AU874" s="180" t="s">
        <v>88</v>
      </c>
      <c r="AV874" s="14" t="s">
        <v>88</v>
      </c>
      <c r="AW874" s="14" t="s">
        <v>31</v>
      </c>
      <c r="AX874" s="14" t="s">
        <v>75</v>
      </c>
      <c r="AY874" s="180" t="s">
        <v>173</v>
      </c>
    </row>
    <row r="875" spans="1:65" s="15" customFormat="1" ht="11.25">
      <c r="B875" s="187"/>
      <c r="D875" s="172" t="s">
        <v>182</v>
      </c>
      <c r="E875" s="188" t="s">
        <v>1</v>
      </c>
      <c r="F875" s="189" t="s">
        <v>185</v>
      </c>
      <c r="H875" s="190">
        <v>230.04900000000001</v>
      </c>
      <c r="I875" s="191"/>
      <c r="L875" s="187"/>
      <c r="M875" s="192"/>
      <c r="N875" s="193"/>
      <c r="O875" s="193"/>
      <c r="P875" s="193"/>
      <c r="Q875" s="193"/>
      <c r="R875" s="193"/>
      <c r="S875" s="193"/>
      <c r="T875" s="194"/>
      <c r="AT875" s="188" t="s">
        <v>182</v>
      </c>
      <c r="AU875" s="188" t="s">
        <v>88</v>
      </c>
      <c r="AV875" s="15" t="s">
        <v>180</v>
      </c>
      <c r="AW875" s="15" t="s">
        <v>31</v>
      </c>
      <c r="AX875" s="15" t="s">
        <v>82</v>
      </c>
      <c r="AY875" s="188" t="s">
        <v>173</v>
      </c>
    </row>
    <row r="876" spans="1:65" s="2" customFormat="1" ht="33" customHeight="1">
      <c r="A876" s="33"/>
      <c r="B876" s="156"/>
      <c r="C876" s="157" t="s">
        <v>1490</v>
      </c>
      <c r="D876" s="157" t="s">
        <v>176</v>
      </c>
      <c r="E876" s="158" t="s">
        <v>1491</v>
      </c>
      <c r="F876" s="159" t="s">
        <v>1492</v>
      </c>
      <c r="G876" s="160" t="s">
        <v>196</v>
      </c>
      <c r="H876" s="161">
        <v>15.79</v>
      </c>
      <c r="I876" s="162"/>
      <c r="J876" s="163">
        <f>ROUND(I876*H876,2)</f>
        <v>0</v>
      </c>
      <c r="K876" s="164"/>
      <c r="L876" s="34"/>
      <c r="M876" s="165" t="s">
        <v>1</v>
      </c>
      <c r="N876" s="166" t="s">
        <v>41</v>
      </c>
      <c r="O876" s="62"/>
      <c r="P876" s="167">
        <f>O876*H876</f>
        <v>0</v>
      </c>
      <c r="Q876" s="167">
        <v>1.217E-2</v>
      </c>
      <c r="R876" s="167">
        <f>Q876*H876</f>
        <v>0.19216429999999998</v>
      </c>
      <c r="S876" s="167">
        <v>0</v>
      </c>
      <c r="T876" s="168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69" t="s">
        <v>259</v>
      </c>
      <c r="AT876" s="169" t="s">
        <v>176</v>
      </c>
      <c r="AU876" s="169" t="s">
        <v>88</v>
      </c>
      <c r="AY876" s="18" t="s">
        <v>173</v>
      </c>
      <c r="BE876" s="170">
        <f>IF(N876="základná",J876,0)</f>
        <v>0</v>
      </c>
      <c r="BF876" s="170">
        <f>IF(N876="znížená",J876,0)</f>
        <v>0</v>
      </c>
      <c r="BG876" s="170">
        <f>IF(N876="zákl. prenesená",J876,0)</f>
        <v>0</v>
      </c>
      <c r="BH876" s="170">
        <f>IF(N876="zníž. prenesená",J876,0)</f>
        <v>0</v>
      </c>
      <c r="BI876" s="170">
        <f>IF(N876="nulová",J876,0)</f>
        <v>0</v>
      </c>
      <c r="BJ876" s="18" t="s">
        <v>88</v>
      </c>
      <c r="BK876" s="170">
        <f>ROUND(I876*H876,2)</f>
        <v>0</v>
      </c>
      <c r="BL876" s="18" t="s">
        <v>259</v>
      </c>
      <c r="BM876" s="169" t="s">
        <v>1493</v>
      </c>
    </row>
    <row r="877" spans="1:65" s="13" customFormat="1" ht="11.25">
      <c r="B877" s="171"/>
      <c r="D877" s="172" t="s">
        <v>182</v>
      </c>
      <c r="E877" s="173" t="s">
        <v>1</v>
      </c>
      <c r="F877" s="174" t="s">
        <v>814</v>
      </c>
      <c r="H877" s="173" t="s">
        <v>1</v>
      </c>
      <c r="I877" s="175"/>
      <c r="L877" s="171"/>
      <c r="M877" s="176"/>
      <c r="N877" s="177"/>
      <c r="O877" s="177"/>
      <c r="P877" s="177"/>
      <c r="Q877" s="177"/>
      <c r="R877" s="177"/>
      <c r="S877" s="177"/>
      <c r="T877" s="178"/>
      <c r="AT877" s="173" t="s">
        <v>182</v>
      </c>
      <c r="AU877" s="173" t="s">
        <v>88</v>
      </c>
      <c r="AV877" s="13" t="s">
        <v>82</v>
      </c>
      <c r="AW877" s="13" t="s">
        <v>31</v>
      </c>
      <c r="AX877" s="13" t="s">
        <v>75</v>
      </c>
      <c r="AY877" s="173" t="s">
        <v>173</v>
      </c>
    </row>
    <row r="878" spans="1:65" s="14" customFormat="1" ht="11.25">
      <c r="B878" s="179"/>
      <c r="D878" s="172" t="s">
        <v>182</v>
      </c>
      <c r="E878" s="180" t="s">
        <v>1</v>
      </c>
      <c r="F878" s="181" t="s">
        <v>1494</v>
      </c>
      <c r="H878" s="182">
        <v>15.79</v>
      </c>
      <c r="I878" s="183"/>
      <c r="L878" s="179"/>
      <c r="M878" s="184"/>
      <c r="N878" s="185"/>
      <c r="O878" s="185"/>
      <c r="P878" s="185"/>
      <c r="Q878" s="185"/>
      <c r="R878" s="185"/>
      <c r="S878" s="185"/>
      <c r="T878" s="186"/>
      <c r="AT878" s="180" t="s">
        <v>182</v>
      </c>
      <c r="AU878" s="180" t="s">
        <v>88</v>
      </c>
      <c r="AV878" s="14" t="s">
        <v>88</v>
      </c>
      <c r="AW878" s="14" t="s">
        <v>31</v>
      </c>
      <c r="AX878" s="14" t="s">
        <v>75</v>
      </c>
      <c r="AY878" s="180" t="s">
        <v>173</v>
      </c>
    </row>
    <row r="879" spans="1:65" s="15" customFormat="1" ht="11.25">
      <c r="B879" s="187"/>
      <c r="D879" s="172" t="s">
        <v>182</v>
      </c>
      <c r="E879" s="188" t="s">
        <v>1</v>
      </c>
      <c r="F879" s="189" t="s">
        <v>185</v>
      </c>
      <c r="H879" s="190">
        <v>15.79</v>
      </c>
      <c r="I879" s="191"/>
      <c r="L879" s="187"/>
      <c r="M879" s="192"/>
      <c r="N879" s="193"/>
      <c r="O879" s="193"/>
      <c r="P879" s="193"/>
      <c r="Q879" s="193"/>
      <c r="R879" s="193"/>
      <c r="S879" s="193"/>
      <c r="T879" s="194"/>
      <c r="AT879" s="188" t="s">
        <v>182</v>
      </c>
      <c r="AU879" s="188" t="s">
        <v>88</v>
      </c>
      <c r="AV879" s="15" t="s">
        <v>180</v>
      </c>
      <c r="AW879" s="15" t="s">
        <v>31</v>
      </c>
      <c r="AX879" s="15" t="s">
        <v>82</v>
      </c>
      <c r="AY879" s="188" t="s">
        <v>173</v>
      </c>
    </row>
    <row r="880" spans="1:65" s="2" customFormat="1" ht="37.9" customHeight="1">
      <c r="A880" s="33"/>
      <c r="B880" s="156"/>
      <c r="C880" s="157">
        <v>152</v>
      </c>
      <c r="D880" s="157" t="s">
        <v>176</v>
      </c>
      <c r="E880" s="158" t="s">
        <v>1496</v>
      </c>
      <c r="F880" s="159" t="s">
        <v>1497</v>
      </c>
      <c r="G880" s="160" t="s">
        <v>196</v>
      </c>
      <c r="H880" s="161">
        <v>98.978999999999999</v>
      </c>
      <c r="I880" s="162"/>
      <c r="J880" s="163">
        <f>ROUND(I880*H880,2)</f>
        <v>0</v>
      </c>
      <c r="K880" s="164"/>
      <c r="L880" s="34"/>
      <c r="M880" s="165" t="s">
        <v>1</v>
      </c>
      <c r="N880" s="166" t="s">
        <v>41</v>
      </c>
      <c r="O880" s="62"/>
      <c r="P880" s="167">
        <f>O880*H880</f>
        <v>0</v>
      </c>
      <c r="Q880" s="167">
        <v>1.18E-2</v>
      </c>
      <c r="R880" s="167">
        <f>Q880*H880</f>
        <v>1.1679522</v>
      </c>
      <c r="S880" s="167">
        <v>0</v>
      </c>
      <c r="T880" s="168">
        <f>S880*H880</f>
        <v>0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169" t="s">
        <v>259</v>
      </c>
      <c r="AT880" s="169" t="s">
        <v>176</v>
      </c>
      <c r="AU880" s="169" t="s">
        <v>88</v>
      </c>
      <c r="AY880" s="18" t="s">
        <v>173</v>
      </c>
      <c r="BE880" s="170">
        <f>IF(N880="základná",J880,0)</f>
        <v>0</v>
      </c>
      <c r="BF880" s="170">
        <f>IF(N880="znížená",J880,0)</f>
        <v>0</v>
      </c>
      <c r="BG880" s="170">
        <f>IF(N880="zákl. prenesená",J880,0)</f>
        <v>0</v>
      </c>
      <c r="BH880" s="170">
        <f>IF(N880="zníž. prenesená",J880,0)</f>
        <v>0</v>
      </c>
      <c r="BI880" s="170">
        <f>IF(N880="nulová",J880,0)</f>
        <v>0</v>
      </c>
      <c r="BJ880" s="18" t="s">
        <v>88</v>
      </c>
      <c r="BK880" s="170">
        <f>ROUND(I880*H880,2)</f>
        <v>0</v>
      </c>
      <c r="BL880" s="18" t="s">
        <v>259</v>
      </c>
      <c r="BM880" s="169" t="s">
        <v>1498</v>
      </c>
    </row>
    <row r="881" spans="2:51" s="13" customFormat="1" ht="11.25">
      <c r="B881" s="171"/>
      <c r="D881" s="172" t="s">
        <v>182</v>
      </c>
      <c r="E881" s="173" t="s">
        <v>1</v>
      </c>
      <c r="F881" s="174" t="s">
        <v>814</v>
      </c>
      <c r="H881" s="173" t="s">
        <v>1</v>
      </c>
      <c r="I881" s="175"/>
      <c r="L881" s="171"/>
      <c r="M881" s="176"/>
      <c r="N881" s="177"/>
      <c r="O881" s="177"/>
      <c r="P881" s="177"/>
      <c r="Q881" s="177"/>
      <c r="R881" s="177"/>
      <c r="S881" s="177"/>
      <c r="T881" s="178"/>
      <c r="AT881" s="173" t="s">
        <v>182</v>
      </c>
      <c r="AU881" s="173" t="s">
        <v>88</v>
      </c>
      <c r="AV881" s="13" t="s">
        <v>82</v>
      </c>
      <c r="AW881" s="13" t="s">
        <v>31</v>
      </c>
      <c r="AX881" s="13" t="s">
        <v>75</v>
      </c>
      <c r="AY881" s="173" t="s">
        <v>173</v>
      </c>
    </row>
    <row r="882" spans="2:51" s="14" customFormat="1" ht="11.25">
      <c r="B882" s="179"/>
      <c r="D882" s="172" t="s">
        <v>182</v>
      </c>
      <c r="E882" s="180" t="s">
        <v>1</v>
      </c>
      <c r="F882" s="181" t="s">
        <v>1499</v>
      </c>
      <c r="H882" s="182">
        <v>29.57</v>
      </c>
      <c r="I882" s="183"/>
      <c r="L882" s="179"/>
      <c r="M882" s="184"/>
      <c r="N882" s="185"/>
      <c r="O882" s="185"/>
      <c r="P882" s="185"/>
      <c r="Q882" s="185"/>
      <c r="R882" s="185"/>
      <c r="S882" s="185"/>
      <c r="T882" s="186"/>
      <c r="AT882" s="180" t="s">
        <v>182</v>
      </c>
      <c r="AU882" s="180" t="s">
        <v>88</v>
      </c>
      <c r="AV882" s="14" t="s">
        <v>88</v>
      </c>
      <c r="AW882" s="14" t="s">
        <v>31</v>
      </c>
      <c r="AX882" s="14" t="s">
        <v>75</v>
      </c>
      <c r="AY882" s="180" t="s">
        <v>173</v>
      </c>
    </row>
    <row r="883" spans="2:51" s="14" customFormat="1" ht="11.25">
      <c r="B883" s="179"/>
      <c r="D883" s="172" t="s">
        <v>182</v>
      </c>
      <c r="E883" s="180" t="s">
        <v>1</v>
      </c>
      <c r="F883" s="181" t="s">
        <v>1500</v>
      </c>
      <c r="H883" s="182">
        <v>8.2200000000000006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182</v>
      </c>
      <c r="AU883" s="180" t="s">
        <v>88</v>
      </c>
      <c r="AV883" s="14" t="s">
        <v>88</v>
      </c>
      <c r="AW883" s="14" t="s">
        <v>31</v>
      </c>
      <c r="AX883" s="14" t="s">
        <v>75</v>
      </c>
      <c r="AY883" s="180" t="s">
        <v>173</v>
      </c>
    </row>
    <row r="884" spans="2:51" s="14" customFormat="1" ht="11.25">
      <c r="B884" s="179"/>
      <c r="D884" s="172" t="s">
        <v>182</v>
      </c>
      <c r="E884" s="180" t="s">
        <v>1</v>
      </c>
      <c r="F884" s="181" t="s">
        <v>1501</v>
      </c>
      <c r="H884" s="182">
        <v>1.599</v>
      </c>
      <c r="I884" s="183"/>
      <c r="L884" s="179"/>
      <c r="M884" s="184"/>
      <c r="N884" s="185"/>
      <c r="O884" s="185"/>
      <c r="P884" s="185"/>
      <c r="Q884" s="185"/>
      <c r="R884" s="185"/>
      <c r="S884" s="185"/>
      <c r="T884" s="186"/>
      <c r="AT884" s="180" t="s">
        <v>182</v>
      </c>
      <c r="AU884" s="180" t="s">
        <v>88</v>
      </c>
      <c r="AV884" s="14" t="s">
        <v>88</v>
      </c>
      <c r="AW884" s="14" t="s">
        <v>31</v>
      </c>
      <c r="AX884" s="14" t="s">
        <v>75</v>
      </c>
      <c r="AY884" s="180" t="s">
        <v>173</v>
      </c>
    </row>
    <row r="885" spans="2:51" s="14" customFormat="1" ht="11.25">
      <c r="B885" s="179"/>
      <c r="D885" s="172" t="s">
        <v>182</v>
      </c>
      <c r="E885" s="180" t="s">
        <v>1</v>
      </c>
      <c r="F885" s="181" t="s">
        <v>1502</v>
      </c>
      <c r="H885" s="182">
        <v>4.4530000000000003</v>
      </c>
      <c r="I885" s="183"/>
      <c r="L885" s="179"/>
      <c r="M885" s="184"/>
      <c r="N885" s="185"/>
      <c r="O885" s="185"/>
      <c r="P885" s="185"/>
      <c r="Q885" s="185"/>
      <c r="R885" s="185"/>
      <c r="S885" s="185"/>
      <c r="T885" s="186"/>
      <c r="AT885" s="180" t="s">
        <v>182</v>
      </c>
      <c r="AU885" s="180" t="s">
        <v>88</v>
      </c>
      <c r="AV885" s="14" t="s">
        <v>88</v>
      </c>
      <c r="AW885" s="14" t="s">
        <v>31</v>
      </c>
      <c r="AX885" s="14" t="s">
        <v>75</v>
      </c>
      <c r="AY885" s="180" t="s">
        <v>173</v>
      </c>
    </row>
    <row r="886" spans="2:51" s="14" customFormat="1" ht="11.25">
      <c r="B886" s="179"/>
      <c r="D886" s="172" t="s">
        <v>182</v>
      </c>
      <c r="E886" s="180" t="s">
        <v>1</v>
      </c>
      <c r="F886" s="181" t="s">
        <v>1503</v>
      </c>
      <c r="H886" s="182">
        <v>2.2490000000000001</v>
      </c>
      <c r="I886" s="183"/>
      <c r="L886" s="179"/>
      <c r="M886" s="184"/>
      <c r="N886" s="185"/>
      <c r="O886" s="185"/>
      <c r="P886" s="185"/>
      <c r="Q886" s="185"/>
      <c r="R886" s="185"/>
      <c r="S886" s="185"/>
      <c r="T886" s="186"/>
      <c r="AT886" s="180" t="s">
        <v>182</v>
      </c>
      <c r="AU886" s="180" t="s">
        <v>88</v>
      </c>
      <c r="AV886" s="14" t="s">
        <v>88</v>
      </c>
      <c r="AW886" s="14" t="s">
        <v>31</v>
      </c>
      <c r="AX886" s="14" t="s">
        <v>75</v>
      </c>
      <c r="AY886" s="180" t="s">
        <v>173</v>
      </c>
    </row>
    <row r="887" spans="2:51" s="14" customFormat="1" ht="11.25">
      <c r="B887" s="179"/>
      <c r="D887" s="172" t="s">
        <v>182</v>
      </c>
      <c r="E887" s="180" t="s">
        <v>1</v>
      </c>
      <c r="F887" s="181" t="s">
        <v>1504</v>
      </c>
      <c r="H887" s="182">
        <v>13.17</v>
      </c>
      <c r="I887" s="183"/>
      <c r="L887" s="179"/>
      <c r="M887" s="184"/>
      <c r="N887" s="185"/>
      <c r="O887" s="185"/>
      <c r="P887" s="185"/>
      <c r="Q887" s="185"/>
      <c r="R887" s="185"/>
      <c r="S887" s="185"/>
      <c r="T887" s="186"/>
      <c r="AT887" s="180" t="s">
        <v>182</v>
      </c>
      <c r="AU887" s="180" t="s">
        <v>88</v>
      </c>
      <c r="AV887" s="14" t="s">
        <v>88</v>
      </c>
      <c r="AW887" s="14" t="s">
        <v>31</v>
      </c>
      <c r="AX887" s="14" t="s">
        <v>75</v>
      </c>
      <c r="AY887" s="180" t="s">
        <v>173</v>
      </c>
    </row>
    <row r="888" spans="2:51" s="14" customFormat="1" ht="11.25">
      <c r="B888" s="179"/>
      <c r="D888" s="172" t="s">
        <v>182</v>
      </c>
      <c r="E888" s="180" t="s">
        <v>1</v>
      </c>
      <c r="F888" s="181" t="s">
        <v>1505</v>
      </c>
      <c r="H888" s="182">
        <v>11.958</v>
      </c>
      <c r="I888" s="183"/>
      <c r="L888" s="179"/>
      <c r="M888" s="184"/>
      <c r="N888" s="185"/>
      <c r="O888" s="185"/>
      <c r="P888" s="185"/>
      <c r="Q888" s="185"/>
      <c r="R888" s="185"/>
      <c r="S888" s="185"/>
      <c r="T888" s="186"/>
      <c r="AT888" s="180" t="s">
        <v>182</v>
      </c>
      <c r="AU888" s="180" t="s">
        <v>88</v>
      </c>
      <c r="AV888" s="14" t="s">
        <v>88</v>
      </c>
      <c r="AW888" s="14" t="s">
        <v>31</v>
      </c>
      <c r="AX888" s="14" t="s">
        <v>75</v>
      </c>
      <c r="AY888" s="180" t="s">
        <v>173</v>
      </c>
    </row>
    <row r="889" spans="2:51" s="14" customFormat="1" ht="11.25">
      <c r="B889" s="179"/>
      <c r="D889" s="172" t="s">
        <v>182</v>
      </c>
      <c r="E889" s="180" t="s">
        <v>1</v>
      </c>
      <c r="F889" s="181" t="s">
        <v>1506</v>
      </c>
      <c r="H889" s="182">
        <v>17.440000000000001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182</v>
      </c>
      <c r="AU889" s="180" t="s">
        <v>88</v>
      </c>
      <c r="AV889" s="14" t="s">
        <v>88</v>
      </c>
      <c r="AW889" s="14" t="s">
        <v>31</v>
      </c>
      <c r="AX889" s="14" t="s">
        <v>75</v>
      </c>
      <c r="AY889" s="180" t="s">
        <v>173</v>
      </c>
    </row>
    <row r="890" spans="2:51" s="16" customFormat="1" ht="11.25">
      <c r="B890" s="206"/>
      <c r="D890" s="172" t="s">
        <v>182</v>
      </c>
      <c r="E890" s="207" t="s">
        <v>1</v>
      </c>
      <c r="F890" s="208" t="s">
        <v>298</v>
      </c>
      <c r="H890" s="209">
        <v>88.659000000000006</v>
      </c>
      <c r="I890" s="210"/>
      <c r="L890" s="206"/>
      <c r="M890" s="211"/>
      <c r="N890" s="212"/>
      <c r="O890" s="212"/>
      <c r="P890" s="212"/>
      <c r="Q890" s="212"/>
      <c r="R890" s="212"/>
      <c r="S890" s="212"/>
      <c r="T890" s="213"/>
      <c r="AT890" s="207" t="s">
        <v>182</v>
      </c>
      <c r="AU890" s="207" t="s">
        <v>88</v>
      </c>
      <c r="AV890" s="16" t="s">
        <v>174</v>
      </c>
      <c r="AW890" s="16" t="s">
        <v>31</v>
      </c>
      <c r="AX890" s="16" t="s">
        <v>75</v>
      </c>
      <c r="AY890" s="207" t="s">
        <v>173</v>
      </c>
    </row>
    <row r="891" spans="2:51" s="13" customFormat="1" ht="11.25">
      <c r="B891" s="171"/>
      <c r="D891" s="172" t="s">
        <v>182</v>
      </c>
      <c r="E891" s="173" t="s">
        <v>1</v>
      </c>
      <c r="F891" s="174" t="s">
        <v>1507</v>
      </c>
      <c r="H891" s="173" t="s">
        <v>1</v>
      </c>
      <c r="I891" s="175"/>
      <c r="L891" s="171"/>
      <c r="M891" s="176"/>
      <c r="N891" s="177"/>
      <c r="O891" s="177"/>
      <c r="P891" s="177"/>
      <c r="Q891" s="177"/>
      <c r="R891" s="177"/>
      <c r="S891" s="177"/>
      <c r="T891" s="178"/>
      <c r="AT891" s="173" t="s">
        <v>182</v>
      </c>
      <c r="AU891" s="173" t="s">
        <v>88</v>
      </c>
      <c r="AV891" s="13" t="s">
        <v>82</v>
      </c>
      <c r="AW891" s="13" t="s">
        <v>31</v>
      </c>
      <c r="AX891" s="13" t="s">
        <v>75</v>
      </c>
      <c r="AY891" s="173" t="s">
        <v>173</v>
      </c>
    </row>
    <row r="892" spans="2:51" s="14" customFormat="1" ht="22.5">
      <c r="B892" s="179"/>
      <c r="D892" s="172" t="s">
        <v>182</v>
      </c>
      <c r="E892" s="180" t="s">
        <v>1</v>
      </c>
      <c r="F892" s="181" t="s">
        <v>1508</v>
      </c>
      <c r="H892" s="182">
        <v>3.8879999999999999</v>
      </c>
      <c r="I892" s="183"/>
      <c r="L892" s="179"/>
      <c r="M892" s="184"/>
      <c r="N892" s="185"/>
      <c r="O892" s="185"/>
      <c r="P892" s="185"/>
      <c r="Q892" s="185"/>
      <c r="R892" s="185"/>
      <c r="S892" s="185"/>
      <c r="T892" s="186"/>
      <c r="AT892" s="180" t="s">
        <v>182</v>
      </c>
      <c r="AU892" s="180" t="s">
        <v>88</v>
      </c>
      <c r="AV892" s="14" t="s">
        <v>88</v>
      </c>
      <c r="AW892" s="14" t="s">
        <v>31</v>
      </c>
      <c r="AX892" s="14" t="s">
        <v>75</v>
      </c>
      <c r="AY892" s="180" t="s">
        <v>173</v>
      </c>
    </row>
    <row r="893" spans="2:51" s="14" customFormat="1" ht="22.5">
      <c r="B893" s="179"/>
      <c r="D893" s="172" t="s">
        <v>182</v>
      </c>
      <c r="E893" s="180" t="s">
        <v>1</v>
      </c>
      <c r="F893" s="181" t="s">
        <v>1509</v>
      </c>
      <c r="H893" s="182">
        <v>9.8000000000000004E-2</v>
      </c>
      <c r="I893" s="183"/>
      <c r="L893" s="179"/>
      <c r="M893" s="184"/>
      <c r="N893" s="185"/>
      <c r="O893" s="185"/>
      <c r="P893" s="185"/>
      <c r="Q893" s="185"/>
      <c r="R893" s="185"/>
      <c r="S893" s="185"/>
      <c r="T893" s="186"/>
      <c r="AT893" s="180" t="s">
        <v>182</v>
      </c>
      <c r="AU893" s="180" t="s">
        <v>88</v>
      </c>
      <c r="AV893" s="14" t="s">
        <v>88</v>
      </c>
      <c r="AW893" s="14" t="s">
        <v>31</v>
      </c>
      <c r="AX893" s="14" t="s">
        <v>75</v>
      </c>
      <c r="AY893" s="180" t="s">
        <v>173</v>
      </c>
    </row>
    <row r="894" spans="2:51" s="14" customFormat="1" ht="22.5">
      <c r="B894" s="179"/>
      <c r="D894" s="172" t="s">
        <v>182</v>
      </c>
      <c r="E894" s="180" t="s">
        <v>1</v>
      </c>
      <c r="F894" s="181" t="s">
        <v>1510</v>
      </c>
      <c r="H894" s="182">
        <v>0.48899999999999999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182</v>
      </c>
      <c r="AU894" s="180" t="s">
        <v>88</v>
      </c>
      <c r="AV894" s="14" t="s">
        <v>88</v>
      </c>
      <c r="AW894" s="14" t="s">
        <v>31</v>
      </c>
      <c r="AX894" s="14" t="s">
        <v>75</v>
      </c>
      <c r="AY894" s="180" t="s">
        <v>173</v>
      </c>
    </row>
    <row r="895" spans="2:51" s="14" customFormat="1" ht="22.5">
      <c r="B895" s="179"/>
      <c r="D895" s="172" t="s">
        <v>182</v>
      </c>
      <c r="E895" s="180" t="s">
        <v>1</v>
      </c>
      <c r="F895" s="181" t="s">
        <v>1511</v>
      </c>
      <c r="H895" s="182">
        <v>0.61199999999999999</v>
      </c>
      <c r="I895" s="183"/>
      <c r="L895" s="179"/>
      <c r="M895" s="184"/>
      <c r="N895" s="185"/>
      <c r="O895" s="185"/>
      <c r="P895" s="185"/>
      <c r="Q895" s="185"/>
      <c r="R895" s="185"/>
      <c r="S895" s="185"/>
      <c r="T895" s="186"/>
      <c r="AT895" s="180" t="s">
        <v>182</v>
      </c>
      <c r="AU895" s="180" t="s">
        <v>88</v>
      </c>
      <c r="AV895" s="14" t="s">
        <v>88</v>
      </c>
      <c r="AW895" s="14" t="s">
        <v>31</v>
      </c>
      <c r="AX895" s="14" t="s">
        <v>75</v>
      </c>
      <c r="AY895" s="180" t="s">
        <v>173</v>
      </c>
    </row>
    <row r="896" spans="2:51" s="14" customFormat="1" ht="22.5">
      <c r="B896" s="179"/>
      <c r="D896" s="172" t="s">
        <v>182</v>
      </c>
      <c r="E896" s="180" t="s">
        <v>1</v>
      </c>
      <c r="F896" s="181" t="s">
        <v>1512</v>
      </c>
      <c r="H896" s="182">
        <v>9.8000000000000004E-2</v>
      </c>
      <c r="I896" s="183"/>
      <c r="L896" s="179"/>
      <c r="M896" s="184"/>
      <c r="N896" s="185"/>
      <c r="O896" s="185"/>
      <c r="P896" s="185"/>
      <c r="Q896" s="185"/>
      <c r="R896" s="185"/>
      <c r="S896" s="185"/>
      <c r="T896" s="186"/>
      <c r="AT896" s="180" t="s">
        <v>182</v>
      </c>
      <c r="AU896" s="180" t="s">
        <v>88</v>
      </c>
      <c r="AV896" s="14" t="s">
        <v>88</v>
      </c>
      <c r="AW896" s="14" t="s">
        <v>31</v>
      </c>
      <c r="AX896" s="14" t="s">
        <v>75</v>
      </c>
      <c r="AY896" s="180" t="s">
        <v>173</v>
      </c>
    </row>
    <row r="897" spans="1:65" s="14" customFormat="1" ht="22.5">
      <c r="B897" s="179"/>
      <c r="D897" s="172" t="s">
        <v>182</v>
      </c>
      <c r="E897" s="180" t="s">
        <v>1</v>
      </c>
      <c r="F897" s="181" t="s">
        <v>1513</v>
      </c>
      <c r="H897" s="182">
        <v>2.5920000000000001</v>
      </c>
      <c r="I897" s="183"/>
      <c r="L897" s="179"/>
      <c r="M897" s="184"/>
      <c r="N897" s="185"/>
      <c r="O897" s="185"/>
      <c r="P897" s="185"/>
      <c r="Q897" s="185"/>
      <c r="R897" s="185"/>
      <c r="S897" s="185"/>
      <c r="T897" s="186"/>
      <c r="AT897" s="180" t="s">
        <v>182</v>
      </c>
      <c r="AU897" s="180" t="s">
        <v>88</v>
      </c>
      <c r="AV897" s="14" t="s">
        <v>88</v>
      </c>
      <c r="AW897" s="14" t="s">
        <v>31</v>
      </c>
      <c r="AX897" s="14" t="s">
        <v>75</v>
      </c>
      <c r="AY897" s="180" t="s">
        <v>173</v>
      </c>
    </row>
    <row r="898" spans="1:65" s="14" customFormat="1" ht="22.5">
      <c r="B898" s="179"/>
      <c r="D898" s="172" t="s">
        <v>182</v>
      </c>
      <c r="E898" s="180" t="s">
        <v>1</v>
      </c>
      <c r="F898" s="181" t="s">
        <v>1514</v>
      </c>
      <c r="H898" s="182">
        <v>1.2829999999999999</v>
      </c>
      <c r="I898" s="183"/>
      <c r="L898" s="179"/>
      <c r="M898" s="184"/>
      <c r="N898" s="185"/>
      <c r="O898" s="185"/>
      <c r="P898" s="185"/>
      <c r="Q898" s="185"/>
      <c r="R898" s="185"/>
      <c r="S898" s="185"/>
      <c r="T898" s="186"/>
      <c r="AT898" s="180" t="s">
        <v>182</v>
      </c>
      <c r="AU898" s="180" t="s">
        <v>88</v>
      </c>
      <c r="AV898" s="14" t="s">
        <v>88</v>
      </c>
      <c r="AW898" s="14" t="s">
        <v>31</v>
      </c>
      <c r="AX898" s="14" t="s">
        <v>75</v>
      </c>
      <c r="AY898" s="180" t="s">
        <v>173</v>
      </c>
    </row>
    <row r="899" spans="1:65" s="14" customFormat="1" ht="22.5">
      <c r="B899" s="179"/>
      <c r="D899" s="172" t="s">
        <v>182</v>
      </c>
      <c r="E899" s="180" t="s">
        <v>1</v>
      </c>
      <c r="F899" s="181" t="s">
        <v>1515</v>
      </c>
      <c r="H899" s="182">
        <v>1.26</v>
      </c>
      <c r="I899" s="183"/>
      <c r="L899" s="179"/>
      <c r="M899" s="184"/>
      <c r="N899" s="185"/>
      <c r="O899" s="185"/>
      <c r="P899" s="185"/>
      <c r="Q899" s="185"/>
      <c r="R899" s="185"/>
      <c r="S899" s="185"/>
      <c r="T899" s="186"/>
      <c r="AT899" s="180" t="s">
        <v>182</v>
      </c>
      <c r="AU899" s="180" t="s">
        <v>88</v>
      </c>
      <c r="AV899" s="14" t="s">
        <v>88</v>
      </c>
      <c r="AW899" s="14" t="s">
        <v>31</v>
      </c>
      <c r="AX899" s="14" t="s">
        <v>75</v>
      </c>
      <c r="AY899" s="180" t="s">
        <v>173</v>
      </c>
    </row>
    <row r="900" spans="1:65" s="16" customFormat="1" ht="11.25">
      <c r="B900" s="206"/>
      <c r="D900" s="172" t="s">
        <v>182</v>
      </c>
      <c r="E900" s="207" t="s">
        <v>1</v>
      </c>
      <c r="F900" s="208" t="s">
        <v>298</v>
      </c>
      <c r="H900" s="209">
        <v>10.319999999999999</v>
      </c>
      <c r="I900" s="210"/>
      <c r="L900" s="206"/>
      <c r="M900" s="211"/>
      <c r="N900" s="212"/>
      <c r="O900" s="212"/>
      <c r="P900" s="212"/>
      <c r="Q900" s="212"/>
      <c r="R900" s="212"/>
      <c r="S900" s="212"/>
      <c r="T900" s="213"/>
      <c r="AT900" s="207" t="s">
        <v>182</v>
      </c>
      <c r="AU900" s="207" t="s">
        <v>88</v>
      </c>
      <c r="AV900" s="16" t="s">
        <v>174</v>
      </c>
      <c r="AW900" s="16" t="s">
        <v>31</v>
      </c>
      <c r="AX900" s="16" t="s">
        <v>75</v>
      </c>
      <c r="AY900" s="207" t="s">
        <v>173</v>
      </c>
    </row>
    <row r="901" spans="1:65" s="15" customFormat="1" ht="11.25">
      <c r="B901" s="187"/>
      <c r="D901" s="172" t="s">
        <v>182</v>
      </c>
      <c r="E901" s="188" t="s">
        <v>1</v>
      </c>
      <c r="F901" s="189" t="s">
        <v>185</v>
      </c>
      <c r="H901" s="190">
        <v>98.979000000000013</v>
      </c>
      <c r="I901" s="191"/>
      <c r="L901" s="187"/>
      <c r="M901" s="192"/>
      <c r="N901" s="193"/>
      <c r="O901" s="193"/>
      <c r="P901" s="193"/>
      <c r="Q901" s="193"/>
      <c r="R901" s="193"/>
      <c r="S901" s="193"/>
      <c r="T901" s="194"/>
      <c r="AT901" s="188" t="s">
        <v>182</v>
      </c>
      <c r="AU901" s="188" t="s">
        <v>88</v>
      </c>
      <c r="AV901" s="15" t="s">
        <v>180</v>
      </c>
      <c r="AW901" s="15" t="s">
        <v>31</v>
      </c>
      <c r="AX901" s="15" t="s">
        <v>82</v>
      </c>
      <c r="AY901" s="188" t="s">
        <v>173</v>
      </c>
    </row>
    <row r="902" spans="1:65" s="2" customFormat="1" ht="33" customHeight="1">
      <c r="A902" s="33"/>
      <c r="B902" s="156"/>
      <c r="C902" s="157" t="s">
        <v>1516</v>
      </c>
      <c r="D902" s="157" t="s">
        <v>176</v>
      </c>
      <c r="E902" s="158" t="s">
        <v>1517</v>
      </c>
      <c r="F902" s="159" t="s">
        <v>1518</v>
      </c>
      <c r="G902" s="160" t="s">
        <v>196</v>
      </c>
      <c r="H902" s="161">
        <v>53.2</v>
      </c>
      <c r="I902" s="162"/>
      <c r="J902" s="163">
        <f>ROUND(I902*H902,2)</f>
        <v>0</v>
      </c>
      <c r="K902" s="164"/>
      <c r="L902" s="34"/>
      <c r="M902" s="165" t="s">
        <v>1</v>
      </c>
      <c r="N902" s="166" t="s">
        <v>41</v>
      </c>
      <c r="O902" s="62"/>
      <c r="P902" s="167">
        <f>O902*H902</f>
        <v>0</v>
      </c>
      <c r="Q902" s="167">
        <v>1.414E-2</v>
      </c>
      <c r="R902" s="167">
        <f>Q902*H902</f>
        <v>0.75224800000000003</v>
      </c>
      <c r="S902" s="167">
        <v>0</v>
      </c>
      <c r="T902" s="168">
        <f>S902*H902</f>
        <v>0</v>
      </c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R902" s="169" t="s">
        <v>259</v>
      </c>
      <c r="AT902" s="169" t="s">
        <v>176</v>
      </c>
      <c r="AU902" s="169" t="s">
        <v>88</v>
      </c>
      <c r="AY902" s="18" t="s">
        <v>173</v>
      </c>
      <c r="BE902" s="170">
        <f>IF(N902="základná",J902,0)</f>
        <v>0</v>
      </c>
      <c r="BF902" s="170">
        <f>IF(N902="znížená",J902,0)</f>
        <v>0</v>
      </c>
      <c r="BG902" s="170">
        <f>IF(N902="zákl. prenesená",J902,0)</f>
        <v>0</v>
      </c>
      <c r="BH902" s="170">
        <f>IF(N902="zníž. prenesená",J902,0)</f>
        <v>0</v>
      </c>
      <c r="BI902" s="170">
        <f>IF(N902="nulová",J902,0)</f>
        <v>0</v>
      </c>
      <c r="BJ902" s="18" t="s">
        <v>88</v>
      </c>
      <c r="BK902" s="170">
        <f>ROUND(I902*H902,2)</f>
        <v>0</v>
      </c>
      <c r="BL902" s="18" t="s">
        <v>259</v>
      </c>
      <c r="BM902" s="169" t="s">
        <v>1519</v>
      </c>
    </row>
    <row r="903" spans="1:65" s="13" customFormat="1" ht="11.25">
      <c r="B903" s="171"/>
      <c r="D903" s="172" t="s">
        <v>182</v>
      </c>
      <c r="E903" s="173" t="s">
        <v>1</v>
      </c>
      <c r="F903" s="174" t="s">
        <v>814</v>
      </c>
      <c r="H903" s="173" t="s">
        <v>1</v>
      </c>
      <c r="I903" s="175"/>
      <c r="L903" s="171"/>
      <c r="M903" s="176"/>
      <c r="N903" s="177"/>
      <c r="O903" s="177"/>
      <c r="P903" s="177"/>
      <c r="Q903" s="177"/>
      <c r="R903" s="177"/>
      <c r="S903" s="177"/>
      <c r="T903" s="178"/>
      <c r="AT903" s="173" t="s">
        <v>182</v>
      </c>
      <c r="AU903" s="173" t="s">
        <v>88</v>
      </c>
      <c r="AV903" s="13" t="s">
        <v>82</v>
      </c>
      <c r="AW903" s="13" t="s">
        <v>31</v>
      </c>
      <c r="AX903" s="13" t="s">
        <v>75</v>
      </c>
      <c r="AY903" s="173" t="s">
        <v>173</v>
      </c>
    </row>
    <row r="904" spans="1:65" s="14" customFormat="1" ht="11.25">
      <c r="B904" s="179"/>
      <c r="D904" s="172" t="s">
        <v>182</v>
      </c>
      <c r="E904" s="180" t="s">
        <v>1</v>
      </c>
      <c r="F904" s="181" t="s">
        <v>1520</v>
      </c>
      <c r="H904" s="182">
        <v>53.2</v>
      </c>
      <c r="I904" s="183"/>
      <c r="L904" s="179"/>
      <c r="M904" s="184"/>
      <c r="N904" s="185"/>
      <c r="O904" s="185"/>
      <c r="P904" s="185"/>
      <c r="Q904" s="185"/>
      <c r="R904" s="185"/>
      <c r="S904" s="185"/>
      <c r="T904" s="186"/>
      <c r="AT904" s="180" t="s">
        <v>182</v>
      </c>
      <c r="AU904" s="180" t="s">
        <v>88</v>
      </c>
      <c r="AV904" s="14" t="s">
        <v>88</v>
      </c>
      <c r="AW904" s="14" t="s">
        <v>31</v>
      </c>
      <c r="AX904" s="14" t="s">
        <v>75</v>
      </c>
      <c r="AY904" s="180" t="s">
        <v>173</v>
      </c>
    </row>
    <row r="905" spans="1:65" s="15" customFormat="1" ht="11.25">
      <c r="B905" s="187"/>
      <c r="D905" s="172" t="s">
        <v>182</v>
      </c>
      <c r="E905" s="188" t="s">
        <v>1</v>
      </c>
      <c r="F905" s="189" t="s">
        <v>185</v>
      </c>
      <c r="H905" s="190">
        <v>53.2</v>
      </c>
      <c r="I905" s="191"/>
      <c r="L905" s="187"/>
      <c r="M905" s="192"/>
      <c r="N905" s="193"/>
      <c r="O905" s="193"/>
      <c r="P905" s="193"/>
      <c r="Q905" s="193"/>
      <c r="R905" s="193"/>
      <c r="S905" s="193"/>
      <c r="T905" s="194"/>
      <c r="AT905" s="188" t="s">
        <v>182</v>
      </c>
      <c r="AU905" s="188" t="s">
        <v>88</v>
      </c>
      <c r="AV905" s="15" t="s">
        <v>180</v>
      </c>
      <c r="AW905" s="15" t="s">
        <v>31</v>
      </c>
      <c r="AX905" s="15" t="s">
        <v>82</v>
      </c>
      <c r="AY905" s="188" t="s">
        <v>173</v>
      </c>
    </row>
    <row r="906" spans="1:65" s="2" customFormat="1" ht="33" customHeight="1">
      <c r="A906" s="33"/>
      <c r="B906" s="156"/>
      <c r="C906" s="157" t="s">
        <v>1521</v>
      </c>
      <c r="D906" s="157" t="s">
        <v>176</v>
      </c>
      <c r="E906" s="158" t="s">
        <v>1522</v>
      </c>
      <c r="F906" s="159" t="s">
        <v>1523</v>
      </c>
      <c r="G906" s="160" t="s">
        <v>196</v>
      </c>
      <c r="H906" s="161">
        <v>25.751000000000001</v>
      </c>
      <c r="I906" s="162"/>
      <c r="J906" s="163">
        <f>ROUND(I906*H906,2)</f>
        <v>0</v>
      </c>
      <c r="K906" s="164"/>
      <c r="L906" s="34"/>
      <c r="M906" s="165" t="s">
        <v>1</v>
      </c>
      <c r="N906" s="166" t="s">
        <v>41</v>
      </c>
      <c r="O906" s="62"/>
      <c r="P906" s="167">
        <f>O906*H906</f>
        <v>0</v>
      </c>
      <c r="Q906" s="167">
        <v>1.387E-2</v>
      </c>
      <c r="R906" s="167">
        <f>Q906*H906</f>
        <v>0.35716637000000001</v>
      </c>
      <c r="S906" s="167">
        <v>0</v>
      </c>
      <c r="T906" s="168">
        <f>S906*H906</f>
        <v>0</v>
      </c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R906" s="169" t="s">
        <v>259</v>
      </c>
      <c r="AT906" s="169" t="s">
        <v>176</v>
      </c>
      <c r="AU906" s="169" t="s">
        <v>88</v>
      </c>
      <c r="AY906" s="18" t="s">
        <v>173</v>
      </c>
      <c r="BE906" s="170">
        <f>IF(N906="základná",J906,0)</f>
        <v>0</v>
      </c>
      <c r="BF906" s="170">
        <f>IF(N906="znížená",J906,0)</f>
        <v>0</v>
      </c>
      <c r="BG906" s="170">
        <f>IF(N906="zákl. prenesená",J906,0)</f>
        <v>0</v>
      </c>
      <c r="BH906" s="170">
        <f>IF(N906="zníž. prenesená",J906,0)</f>
        <v>0</v>
      </c>
      <c r="BI906" s="170">
        <f>IF(N906="nulová",J906,0)</f>
        <v>0</v>
      </c>
      <c r="BJ906" s="18" t="s">
        <v>88</v>
      </c>
      <c r="BK906" s="170">
        <f>ROUND(I906*H906,2)</f>
        <v>0</v>
      </c>
      <c r="BL906" s="18" t="s">
        <v>259</v>
      </c>
      <c r="BM906" s="169" t="s">
        <v>1524</v>
      </c>
    </row>
    <row r="907" spans="1:65" s="13" customFormat="1" ht="22.5">
      <c r="B907" s="171"/>
      <c r="D907" s="172" t="s">
        <v>182</v>
      </c>
      <c r="E907" s="173" t="s">
        <v>1</v>
      </c>
      <c r="F907" s="174" t="s">
        <v>1525</v>
      </c>
      <c r="H907" s="173" t="s">
        <v>1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3" t="s">
        <v>182</v>
      </c>
      <c r="AU907" s="173" t="s">
        <v>88</v>
      </c>
      <c r="AV907" s="13" t="s">
        <v>82</v>
      </c>
      <c r="AW907" s="13" t="s">
        <v>31</v>
      </c>
      <c r="AX907" s="13" t="s">
        <v>75</v>
      </c>
      <c r="AY907" s="173" t="s">
        <v>173</v>
      </c>
    </row>
    <row r="908" spans="1:65" s="14" customFormat="1" ht="11.25">
      <c r="B908" s="179"/>
      <c r="D908" s="172" t="s">
        <v>182</v>
      </c>
      <c r="E908" s="180" t="s">
        <v>1</v>
      </c>
      <c r="F908" s="181" t="s">
        <v>1526</v>
      </c>
      <c r="H908" s="182">
        <v>9.34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182</v>
      </c>
      <c r="AU908" s="180" t="s">
        <v>88</v>
      </c>
      <c r="AV908" s="14" t="s">
        <v>88</v>
      </c>
      <c r="AW908" s="14" t="s">
        <v>31</v>
      </c>
      <c r="AX908" s="14" t="s">
        <v>75</v>
      </c>
      <c r="AY908" s="180" t="s">
        <v>173</v>
      </c>
    </row>
    <row r="909" spans="1:65" s="14" customFormat="1" ht="11.25">
      <c r="B909" s="179"/>
      <c r="D909" s="172" t="s">
        <v>182</v>
      </c>
      <c r="E909" s="180" t="s">
        <v>1</v>
      </c>
      <c r="F909" s="181" t="s">
        <v>1527</v>
      </c>
      <c r="H909" s="182">
        <v>5.7519999999999998</v>
      </c>
      <c r="I909" s="183"/>
      <c r="L909" s="179"/>
      <c r="M909" s="184"/>
      <c r="N909" s="185"/>
      <c r="O909" s="185"/>
      <c r="P909" s="185"/>
      <c r="Q909" s="185"/>
      <c r="R909" s="185"/>
      <c r="S909" s="185"/>
      <c r="T909" s="186"/>
      <c r="AT909" s="180" t="s">
        <v>182</v>
      </c>
      <c r="AU909" s="180" t="s">
        <v>88</v>
      </c>
      <c r="AV909" s="14" t="s">
        <v>88</v>
      </c>
      <c r="AW909" s="14" t="s">
        <v>31</v>
      </c>
      <c r="AX909" s="14" t="s">
        <v>75</v>
      </c>
      <c r="AY909" s="180" t="s">
        <v>173</v>
      </c>
    </row>
    <row r="910" spans="1:65" s="14" customFormat="1" ht="11.25">
      <c r="B910" s="179"/>
      <c r="D910" s="172" t="s">
        <v>182</v>
      </c>
      <c r="E910" s="180" t="s">
        <v>1</v>
      </c>
      <c r="F910" s="181" t="s">
        <v>1528</v>
      </c>
      <c r="H910" s="182">
        <v>4.843</v>
      </c>
      <c r="I910" s="183"/>
      <c r="L910" s="179"/>
      <c r="M910" s="184"/>
      <c r="N910" s="185"/>
      <c r="O910" s="185"/>
      <c r="P910" s="185"/>
      <c r="Q910" s="185"/>
      <c r="R910" s="185"/>
      <c r="S910" s="185"/>
      <c r="T910" s="186"/>
      <c r="AT910" s="180" t="s">
        <v>182</v>
      </c>
      <c r="AU910" s="180" t="s">
        <v>88</v>
      </c>
      <c r="AV910" s="14" t="s">
        <v>88</v>
      </c>
      <c r="AW910" s="14" t="s">
        <v>31</v>
      </c>
      <c r="AX910" s="14" t="s">
        <v>75</v>
      </c>
      <c r="AY910" s="180" t="s">
        <v>173</v>
      </c>
    </row>
    <row r="911" spans="1:65" s="14" customFormat="1" ht="11.25">
      <c r="B911" s="179"/>
      <c r="D911" s="172" t="s">
        <v>182</v>
      </c>
      <c r="E911" s="180" t="s">
        <v>1</v>
      </c>
      <c r="F911" s="181" t="s">
        <v>1529</v>
      </c>
      <c r="H911" s="182">
        <v>1.968</v>
      </c>
      <c r="I911" s="183"/>
      <c r="L911" s="179"/>
      <c r="M911" s="184"/>
      <c r="N911" s="185"/>
      <c r="O911" s="185"/>
      <c r="P911" s="185"/>
      <c r="Q911" s="185"/>
      <c r="R911" s="185"/>
      <c r="S911" s="185"/>
      <c r="T911" s="186"/>
      <c r="AT911" s="180" t="s">
        <v>182</v>
      </c>
      <c r="AU911" s="180" t="s">
        <v>88</v>
      </c>
      <c r="AV911" s="14" t="s">
        <v>88</v>
      </c>
      <c r="AW911" s="14" t="s">
        <v>31</v>
      </c>
      <c r="AX911" s="14" t="s">
        <v>75</v>
      </c>
      <c r="AY911" s="180" t="s">
        <v>173</v>
      </c>
    </row>
    <row r="912" spans="1:65" s="14" customFormat="1" ht="11.25">
      <c r="B912" s="179"/>
      <c r="D912" s="172" t="s">
        <v>182</v>
      </c>
      <c r="E912" s="180" t="s">
        <v>1</v>
      </c>
      <c r="F912" s="181" t="s">
        <v>1530</v>
      </c>
      <c r="H912" s="182">
        <v>2.4820000000000002</v>
      </c>
      <c r="I912" s="183"/>
      <c r="L912" s="179"/>
      <c r="M912" s="184"/>
      <c r="N912" s="185"/>
      <c r="O912" s="185"/>
      <c r="P912" s="185"/>
      <c r="Q912" s="185"/>
      <c r="R912" s="185"/>
      <c r="S912" s="185"/>
      <c r="T912" s="186"/>
      <c r="AT912" s="180" t="s">
        <v>182</v>
      </c>
      <c r="AU912" s="180" t="s">
        <v>88</v>
      </c>
      <c r="AV912" s="14" t="s">
        <v>88</v>
      </c>
      <c r="AW912" s="14" t="s">
        <v>31</v>
      </c>
      <c r="AX912" s="14" t="s">
        <v>75</v>
      </c>
      <c r="AY912" s="180" t="s">
        <v>173</v>
      </c>
    </row>
    <row r="913" spans="1:65" s="16" customFormat="1" ht="11.25">
      <c r="B913" s="206"/>
      <c r="D913" s="172" t="s">
        <v>182</v>
      </c>
      <c r="E913" s="207" t="s">
        <v>1</v>
      </c>
      <c r="F913" s="208" t="s">
        <v>298</v>
      </c>
      <c r="H913" s="209">
        <v>24.385000000000002</v>
      </c>
      <c r="I913" s="210"/>
      <c r="L913" s="206"/>
      <c r="M913" s="211"/>
      <c r="N913" s="212"/>
      <c r="O913" s="212"/>
      <c r="P913" s="212"/>
      <c r="Q913" s="212"/>
      <c r="R913" s="212"/>
      <c r="S913" s="212"/>
      <c r="T913" s="213"/>
      <c r="AT913" s="207" t="s">
        <v>182</v>
      </c>
      <c r="AU913" s="207" t="s">
        <v>88</v>
      </c>
      <c r="AV913" s="16" t="s">
        <v>174</v>
      </c>
      <c r="AW913" s="16" t="s">
        <v>31</v>
      </c>
      <c r="AX913" s="16" t="s">
        <v>75</v>
      </c>
      <c r="AY913" s="207" t="s">
        <v>173</v>
      </c>
    </row>
    <row r="914" spans="1:65" s="13" customFormat="1" ht="22.5">
      <c r="B914" s="171"/>
      <c r="D914" s="172" t="s">
        <v>182</v>
      </c>
      <c r="E914" s="173" t="s">
        <v>1</v>
      </c>
      <c r="F914" s="174" t="s">
        <v>1531</v>
      </c>
      <c r="H914" s="173" t="s">
        <v>1</v>
      </c>
      <c r="I914" s="175"/>
      <c r="L914" s="171"/>
      <c r="M914" s="176"/>
      <c r="N914" s="177"/>
      <c r="O914" s="177"/>
      <c r="P914" s="177"/>
      <c r="Q914" s="177"/>
      <c r="R914" s="177"/>
      <c r="S914" s="177"/>
      <c r="T914" s="178"/>
      <c r="AT914" s="173" t="s">
        <v>182</v>
      </c>
      <c r="AU914" s="173" t="s">
        <v>88</v>
      </c>
      <c r="AV914" s="13" t="s">
        <v>82</v>
      </c>
      <c r="AW914" s="13" t="s">
        <v>31</v>
      </c>
      <c r="AX914" s="13" t="s">
        <v>75</v>
      </c>
      <c r="AY914" s="173" t="s">
        <v>173</v>
      </c>
    </row>
    <row r="915" spans="1:65" s="14" customFormat="1" ht="11.25">
      <c r="B915" s="179"/>
      <c r="D915" s="172" t="s">
        <v>182</v>
      </c>
      <c r="E915" s="180" t="s">
        <v>1</v>
      </c>
      <c r="F915" s="181" t="s">
        <v>1532</v>
      </c>
      <c r="H915" s="182">
        <v>1.3660000000000001</v>
      </c>
      <c r="I915" s="183"/>
      <c r="L915" s="179"/>
      <c r="M915" s="184"/>
      <c r="N915" s="185"/>
      <c r="O915" s="185"/>
      <c r="P915" s="185"/>
      <c r="Q915" s="185"/>
      <c r="R915" s="185"/>
      <c r="S915" s="185"/>
      <c r="T915" s="186"/>
      <c r="AT915" s="180" t="s">
        <v>182</v>
      </c>
      <c r="AU915" s="180" t="s">
        <v>88</v>
      </c>
      <c r="AV915" s="14" t="s">
        <v>88</v>
      </c>
      <c r="AW915" s="14" t="s">
        <v>31</v>
      </c>
      <c r="AX915" s="14" t="s">
        <v>75</v>
      </c>
      <c r="AY915" s="180" t="s">
        <v>173</v>
      </c>
    </row>
    <row r="916" spans="1:65" s="16" customFormat="1" ht="11.25">
      <c r="B916" s="206"/>
      <c r="D916" s="172" t="s">
        <v>182</v>
      </c>
      <c r="E916" s="207" t="s">
        <v>1</v>
      </c>
      <c r="F916" s="208" t="s">
        <v>298</v>
      </c>
      <c r="H916" s="209">
        <v>1.3660000000000001</v>
      </c>
      <c r="I916" s="210"/>
      <c r="L916" s="206"/>
      <c r="M916" s="211"/>
      <c r="N916" s="212"/>
      <c r="O916" s="212"/>
      <c r="P916" s="212"/>
      <c r="Q916" s="212"/>
      <c r="R916" s="212"/>
      <c r="S916" s="212"/>
      <c r="T916" s="213"/>
      <c r="AT916" s="207" t="s">
        <v>182</v>
      </c>
      <c r="AU916" s="207" t="s">
        <v>88</v>
      </c>
      <c r="AV916" s="16" t="s">
        <v>174</v>
      </c>
      <c r="AW916" s="16" t="s">
        <v>31</v>
      </c>
      <c r="AX916" s="16" t="s">
        <v>75</v>
      </c>
      <c r="AY916" s="207" t="s">
        <v>173</v>
      </c>
    </row>
    <row r="917" spans="1:65" s="15" customFormat="1" ht="11.25">
      <c r="B917" s="187"/>
      <c r="D917" s="172" t="s">
        <v>182</v>
      </c>
      <c r="E917" s="188" t="s">
        <v>1</v>
      </c>
      <c r="F917" s="189" t="s">
        <v>185</v>
      </c>
      <c r="H917" s="190">
        <v>25.751000000000001</v>
      </c>
      <c r="I917" s="191"/>
      <c r="L917" s="187"/>
      <c r="M917" s="192"/>
      <c r="N917" s="193"/>
      <c r="O917" s="193"/>
      <c r="P917" s="193"/>
      <c r="Q917" s="193"/>
      <c r="R917" s="193"/>
      <c r="S917" s="193"/>
      <c r="T917" s="194"/>
      <c r="AT917" s="188" t="s">
        <v>182</v>
      </c>
      <c r="AU917" s="188" t="s">
        <v>88</v>
      </c>
      <c r="AV917" s="15" t="s">
        <v>180</v>
      </c>
      <c r="AW917" s="15" t="s">
        <v>31</v>
      </c>
      <c r="AX917" s="15" t="s">
        <v>82</v>
      </c>
      <c r="AY917" s="188" t="s">
        <v>173</v>
      </c>
    </row>
    <row r="918" spans="1:65" s="2" customFormat="1" ht="37.9" customHeight="1">
      <c r="A918" s="33"/>
      <c r="B918" s="156"/>
      <c r="C918" s="157" t="s">
        <v>1533</v>
      </c>
      <c r="D918" s="157" t="s">
        <v>176</v>
      </c>
      <c r="E918" s="158" t="s">
        <v>1534</v>
      </c>
      <c r="F918" s="159" t="s">
        <v>1535</v>
      </c>
      <c r="G918" s="160" t="s">
        <v>232</v>
      </c>
      <c r="H918" s="161">
        <v>5.45</v>
      </c>
      <c r="I918" s="162"/>
      <c r="J918" s="163">
        <f>ROUND(I918*H918,2)</f>
        <v>0</v>
      </c>
      <c r="K918" s="164"/>
      <c r="L918" s="34"/>
      <c r="M918" s="165" t="s">
        <v>1</v>
      </c>
      <c r="N918" s="166" t="s">
        <v>41</v>
      </c>
      <c r="O918" s="62"/>
      <c r="P918" s="167">
        <f>O918*H918</f>
        <v>0</v>
      </c>
      <c r="Q918" s="167">
        <v>8.0999999999999996E-4</v>
      </c>
      <c r="R918" s="167">
        <f>Q918*H918</f>
        <v>4.4145E-3</v>
      </c>
      <c r="S918" s="167">
        <v>0</v>
      </c>
      <c r="T918" s="168">
        <f>S918*H918</f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169" t="s">
        <v>259</v>
      </c>
      <c r="AT918" s="169" t="s">
        <v>176</v>
      </c>
      <c r="AU918" s="169" t="s">
        <v>88</v>
      </c>
      <c r="AY918" s="18" t="s">
        <v>173</v>
      </c>
      <c r="BE918" s="170">
        <f>IF(N918="základná",J918,0)</f>
        <v>0</v>
      </c>
      <c r="BF918" s="170">
        <f>IF(N918="znížená",J918,0)</f>
        <v>0</v>
      </c>
      <c r="BG918" s="170">
        <f>IF(N918="zákl. prenesená",J918,0)</f>
        <v>0</v>
      </c>
      <c r="BH918" s="170">
        <f>IF(N918="zníž. prenesená",J918,0)</f>
        <v>0</v>
      </c>
      <c r="BI918" s="170">
        <f>IF(N918="nulová",J918,0)</f>
        <v>0</v>
      </c>
      <c r="BJ918" s="18" t="s">
        <v>88</v>
      </c>
      <c r="BK918" s="170">
        <f>ROUND(I918*H918,2)</f>
        <v>0</v>
      </c>
      <c r="BL918" s="18" t="s">
        <v>259</v>
      </c>
      <c r="BM918" s="169" t="s">
        <v>1536</v>
      </c>
    </row>
    <row r="919" spans="1:65" s="13" customFormat="1" ht="11.25">
      <c r="B919" s="171"/>
      <c r="D919" s="172" t="s">
        <v>182</v>
      </c>
      <c r="E919" s="173" t="s">
        <v>1</v>
      </c>
      <c r="F919" s="174" t="s">
        <v>814</v>
      </c>
      <c r="H919" s="173" t="s">
        <v>1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3" t="s">
        <v>182</v>
      </c>
      <c r="AU919" s="173" t="s">
        <v>88</v>
      </c>
      <c r="AV919" s="13" t="s">
        <v>82</v>
      </c>
      <c r="AW919" s="13" t="s">
        <v>31</v>
      </c>
      <c r="AX919" s="13" t="s">
        <v>75</v>
      </c>
      <c r="AY919" s="173" t="s">
        <v>173</v>
      </c>
    </row>
    <row r="920" spans="1:65" s="14" customFormat="1" ht="11.25">
      <c r="B920" s="179"/>
      <c r="D920" s="172" t="s">
        <v>182</v>
      </c>
      <c r="E920" s="180" t="s">
        <v>1</v>
      </c>
      <c r="F920" s="181" t="s">
        <v>1537</v>
      </c>
      <c r="H920" s="182">
        <v>2.8</v>
      </c>
      <c r="I920" s="183"/>
      <c r="L920" s="179"/>
      <c r="M920" s="184"/>
      <c r="N920" s="185"/>
      <c r="O920" s="185"/>
      <c r="P920" s="185"/>
      <c r="Q920" s="185"/>
      <c r="R920" s="185"/>
      <c r="S920" s="185"/>
      <c r="T920" s="186"/>
      <c r="AT920" s="180" t="s">
        <v>182</v>
      </c>
      <c r="AU920" s="180" t="s">
        <v>88</v>
      </c>
      <c r="AV920" s="14" t="s">
        <v>88</v>
      </c>
      <c r="AW920" s="14" t="s">
        <v>31</v>
      </c>
      <c r="AX920" s="14" t="s">
        <v>75</v>
      </c>
      <c r="AY920" s="180" t="s">
        <v>173</v>
      </c>
    </row>
    <row r="921" spans="1:65" s="14" customFormat="1" ht="11.25">
      <c r="B921" s="179"/>
      <c r="D921" s="172" t="s">
        <v>182</v>
      </c>
      <c r="E921" s="180" t="s">
        <v>1</v>
      </c>
      <c r="F921" s="181" t="s">
        <v>1538</v>
      </c>
      <c r="H921" s="182">
        <v>2.65</v>
      </c>
      <c r="I921" s="183"/>
      <c r="L921" s="179"/>
      <c r="M921" s="184"/>
      <c r="N921" s="185"/>
      <c r="O921" s="185"/>
      <c r="P921" s="185"/>
      <c r="Q921" s="185"/>
      <c r="R921" s="185"/>
      <c r="S921" s="185"/>
      <c r="T921" s="186"/>
      <c r="AT921" s="180" t="s">
        <v>182</v>
      </c>
      <c r="AU921" s="180" t="s">
        <v>88</v>
      </c>
      <c r="AV921" s="14" t="s">
        <v>88</v>
      </c>
      <c r="AW921" s="14" t="s">
        <v>31</v>
      </c>
      <c r="AX921" s="14" t="s">
        <v>75</v>
      </c>
      <c r="AY921" s="180" t="s">
        <v>173</v>
      </c>
    </row>
    <row r="922" spans="1:65" s="15" customFormat="1" ht="11.25">
      <c r="B922" s="187"/>
      <c r="D922" s="172" t="s">
        <v>182</v>
      </c>
      <c r="E922" s="188" t="s">
        <v>1</v>
      </c>
      <c r="F922" s="189" t="s">
        <v>185</v>
      </c>
      <c r="H922" s="190">
        <v>5.45</v>
      </c>
      <c r="I922" s="191"/>
      <c r="L922" s="187"/>
      <c r="M922" s="192"/>
      <c r="N922" s="193"/>
      <c r="O922" s="193"/>
      <c r="P922" s="193"/>
      <c r="Q922" s="193"/>
      <c r="R922" s="193"/>
      <c r="S922" s="193"/>
      <c r="T922" s="194"/>
      <c r="AT922" s="188" t="s">
        <v>182</v>
      </c>
      <c r="AU922" s="188" t="s">
        <v>88</v>
      </c>
      <c r="AV922" s="15" t="s">
        <v>180</v>
      </c>
      <c r="AW922" s="15" t="s">
        <v>31</v>
      </c>
      <c r="AX922" s="15" t="s">
        <v>82</v>
      </c>
      <c r="AY922" s="188" t="s">
        <v>173</v>
      </c>
    </row>
    <row r="923" spans="1:65" s="2" customFormat="1" ht="37.9" customHeight="1">
      <c r="A923" s="33"/>
      <c r="B923" s="156"/>
      <c r="C923" s="157" t="s">
        <v>1539</v>
      </c>
      <c r="D923" s="157" t="s">
        <v>176</v>
      </c>
      <c r="E923" s="158" t="s">
        <v>1540</v>
      </c>
      <c r="F923" s="159" t="s">
        <v>1541</v>
      </c>
      <c r="G923" s="160" t="s">
        <v>232</v>
      </c>
      <c r="H923" s="161">
        <v>2.75</v>
      </c>
      <c r="I923" s="162"/>
      <c r="J923" s="163">
        <f>ROUND(I923*H923,2)</f>
        <v>0</v>
      </c>
      <c r="K923" s="164"/>
      <c r="L923" s="34"/>
      <c r="M923" s="165" t="s">
        <v>1</v>
      </c>
      <c r="N923" s="166" t="s">
        <v>41</v>
      </c>
      <c r="O923" s="62"/>
      <c r="P923" s="167">
        <f>O923*H923</f>
        <v>0</v>
      </c>
      <c r="Q923" s="167">
        <v>8.0999999999999996E-4</v>
      </c>
      <c r="R923" s="167">
        <f>Q923*H923</f>
        <v>2.2274999999999999E-3</v>
      </c>
      <c r="S923" s="167">
        <v>0</v>
      </c>
      <c r="T923" s="168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69" t="s">
        <v>259</v>
      </c>
      <c r="AT923" s="169" t="s">
        <v>176</v>
      </c>
      <c r="AU923" s="169" t="s">
        <v>88</v>
      </c>
      <c r="AY923" s="18" t="s">
        <v>173</v>
      </c>
      <c r="BE923" s="170">
        <f>IF(N923="základná",J923,0)</f>
        <v>0</v>
      </c>
      <c r="BF923" s="170">
        <f>IF(N923="znížená",J923,0)</f>
        <v>0</v>
      </c>
      <c r="BG923" s="170">
        <f>IF(N923="zákl. prenesená",J923,0)</f>
        <v>0</v>
      </c>
      <c r="BH923" s="170">
        <f>IF(N923="zníž. prenesená",J923,0)</f>
        <v>0</v>
      </c>
      <c r="BI923" s="170">
        <f>IF(N923="nulová",J923,0)</f>
        <v>0</v>
      </c>
      <c r="BJ923" s="18" t="s">
        <v>88</v>
      </c>
      <c r="BK923" s="170">
        <f>ROUND(I923*H923,2)</f>
        <v>0</v>
      </c>
      <c r="BL923" s="18" t="s">
        <v>259</v>
      </c>
      <c r="BM923" s="169" t="s">
        <v>1542</v>
      </c>
    </row>
    <row r="924" spans="1:65" s="13" customFormat="1" ht="11.25">
      <c r="B924" s="171"/>
      <c r="D924" s="172" t="s">
        <v>182</v>
      </c>
      <c r="E924" s="173" t="s">
        <v>1</v>
      </c>
      <c r="F924" s="174" t="s">
        <v>814</v>
      </c>
      <c r="H924" s="173" t="s">
        <v>1</v>
      </c>
      <c r="I924" s="175"/>
      <c r="L924" s="171"/>
      <c r="M924" s="176"/>
      <c r="N924" s="177"/>
      <c r="O924" s="177"/>
      <c r="P924" s="177"/>
      <c r="Q924" s="177"/>
      <c r="R924" s="177"/>
      <c r="S924" s="177"/>
      <c r="T924" s="178"/>
      <c r="AT924" s="173" t="s">
        <v>182</v>
      </c>
      <c r="AU924" s="173" t="s">
        <v>88</v>
      </c>
      <c r="AV924" s="13" t="s">
        <v>82</v>
      </c>
      <c r="AW924" s="13" t="s">
        <v>31</v>
      </c>
      <c r="AX924" s="13" t="s">
        <v>75</v>
      </c>
      <c r="AY924" s="173" t="s">
        <v>173</v>
      </c>
    </row>
    <row r="925" spans="1:65" s="14" customFormat="1" ht="11.25">
      <c r="B925" s="179"/>
      <c r="D925" s="172" t="s">
        <v>182</v>
      </c>
      <c r="E925" s="180" t="s">
        <v>1</v>
      </c>
      <c r="F925" s="181" t="s">
        <v>1543</v>
      </c>
      <c r="H925" s="182">
        <v>2.75</v>
      </c>
      <c r="I925" s="183"/>
      <c r="L925" s="179"/>
      <c r="M925" s="184"/>
      <c r="N925" s="185"/>
      <c r="O925" s="185"/>
      <c r="P925" s="185"/>
      <c r="Q925" s="185"/>
      <c r="R925" s="185"/>
      <c r="S925" s="185"/>
      <c r="T925" s="186"/>
      <c r="AT925" s="180" t="s">
        <v>182</v>
      </c>
      <c r="AU925" s="180" t="s">
        <v>88</v>
      </c>
      <c r="AV925" s="14" t="s">
        <v>88</v>
      </c>
      <c r="AW925" s="14" t="s">
        <v>31</v>
      </c>
      <c r="AX925" s="14" t="s">
        <v>75</v>
      </c>
      <c r="AY925" s="180" t="s">
        <v>173</v>
      </c>
    </row>
    <row r="926" spans="1:65" s="15" customFormat="1" ht="11.25">
      <c r="B926" s="187"/>
      <c r="D926" s="172" t="s">
        <v>182</v>
      </c>
      <c r="E926" s="188" t="s">
        <v>1</v>
      </c>
      <c r="F926" s="189" t="s">
        <v>185</v>
      </c>
      <c r="H926" s="190">
        <v>2.75</v>
      </c>
      <c r="I926" s="191"/>
      <c r="L926" s="187"/>
      <c r="M926" s="192"/>
      <c r="N926" s="193"/>
      <c r="O926" s="193"/>
      <c r="P926" s="193"/>
      <c r="Q926" s="193"/>
      <c r="R926" s="193"/>
      <c r="S926" s="193"/>
      <c r="T926" s="194"/>
      <c r="AT926" s="188" t="s">
        <v>182</v>
      </c>
      <c r="AU926" s="188" t="s">
        <v>88</v>
      </c>
      <c r="AV926" s="15" t="s">
        <v>180</v>
      </c>
      <c r="AW926" s="15" t="s">
        <v>31</v>
      </c>
      <c r="AX926" s="15" t="s">
        <v>82</v>
      </c>
      <c r="AY926" s="188" t="s">
        <v>173</v>
      </c>
    </row>
    <row r="927" spans="1:65" s="2" customFormat="1" ht="33" customHeight="1">
      <c r="A927" s="33"/>
      <c r="B927" s="156"/>
      <c r="C927" s="157" t="s">
        <v>1544</v>
      </c>
      <c r="D927" s="157" t="s">
        <v>176</v>
      </c>
      <c r="E927" s="158" t="s">
        <v>1545</v>
      </c>
      <c r="F927" s="159" t="s">
        <v>1546</v>
      </c>
      <c r="G927" s="160" t="s">
        <v>179</v>
      </c>
      <c r="H927" s="161">
        <v>40</v>
      </c>
      <c r="I927" s="162"/>
      <c r="J927" s="163">
        <f>ROUND(I927*H927,2)</f>
        <v>0</v>
      </c>
      <c r="K927" s="164"/>
      <c r="L927" s="34"/>
      <c r="M927" s="165" t="s">
        <v>1</v>
      </c>
      <c r="N927" s="166" t="s">
        <v>41</v>
      </c>
      <c r="O927" s="62"/>
      <c r="P927" s="167">
        <f>O927*H927</f>
        <v>0</v>
      </c>
      <c r="Q927" s="167">
        <v>4.4000000000000002E-4</v>
      </c>
      <c r="R927" s="167">
        <f>Q927*H927</f>
        <v>1.7600000000000001E-2</v>
      </c>
      <c r="S927" s="167">
        <v>0</v>
      </c>
      <c r="T927" s="168">
        <f>S927*H927</f>
        <v>0</v>
      </c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R927" s="169" t="s">
        <v>259</v>
      </c>
      <c r="AT927" s="169" t="s">
        <v>176</v>
      </c>
      <c r="AU927" s="169" t="s">
        <v>88</v>
      </c>
      <c r="AY927" s="18" t="s">
        <v>173</v>
      </c>
      <c r="BE927" s="170">
        <f>IF(N927="základná",J927,0)</f>
        <v>0</v>
      </c>
      <c r="BF927" s="170">
        <f>IF(N927="znížená",J927,0)</f>
        <v>0</v>
      </c>
      <c r="BG927" s="170">
        <f>IF(N927="zákl. prenesená",J927,0)</f>
        <v>0</v>
      </c>
      <c r="BH927" s="170">
        <f>IF(N927="zníž. prenesená",J927,0)</f>
        <v>0</v>
      </c>
      <c r="BI927" s="170">
        <f>IF(N927="nulová",J927,0)</f>
        <v>0</v>
      </c>
      <c r="BJ927" s="18" t="s">
        <v>88</v>
      </c>
      <c r="BK927" s="170">
        <f>ROUND(I927*H927,2)</f>
        <v>0</v>
      </c>
      <c r="BL927" s="18" t="s">
        <v>259</v>
      </c>
      <c r="BM927" s="169" t="s">
        <v>1547</v>
      </c>
    </row>
    <row r="928" spans="1:65" s="13" customFormat="1" ht="22.5">
      <c r="B928" s="171"/>
      <c r="D928" s="172" t="s">
        <v>182</v>
      </c>
      <c r="E928" s="173" t="s">
        <v>1</v>
      </c>
      <c r="F928" s="174" t="s">
        <v>1548</v>
      </c>
      <c r="H928" s="173" t="s">
        <v>1</v>
      </c>
      <c r="I928" s="175"/>
      <c r="L928" s="171"/>
      <c r="M928" s="176"/>
      <c r="N928" s="177"/>
      <c r="O928" s="177"/>
      <c r="P928" s="177"/>
      <c r="Q928" s="177"/>
      <c r="R928" s="177"/>
      <c r="S928" s="177"/>
      <c r="T928" s="178"/>
      <c r="AT928" s="173" t="s">
        <v>182</v>
      </c>
      <c r="AU928" s="173" t="s">
        <v>88</v>
      </c>
      <c r="AV928" s="13" t="s">
        <v>82</v>
      </c>
      <c r="AW928" s="13" t="s">
        <v>31</v>
      </c>
      <c r="AX928" s="13" t="s">
        <v>75</v>
      </c>
      <c r="AY928" s="173" t="s">
        <v>173</v>
      </c>
    </row>
    <row r="929" spans="1:65" s="14" customFormat="1" ht="11.25">
      <c r="B929" s="179"/>
      <c r="D929" s="172" t="s">
        <v>182</v>
      </c>
      <c r="E929" s="180" t="s">
        <v>1</v>
      </c>
      <c r="F929" s="181" t="s">
        <v>1549</v>
      </c>
      <c r="H929" s="182">
        <v>3</v>
      </c>
      <c r="I929" s="183"/>
      <c r="L929" s="179"/>
      <c r="M929" s="184"/>
      <c r="N929" s="185"/>
      <c r="O929" s="185"/>
      <c r="P929" s="185"/>
      <c r="Q929" s="185"/>
      <c r="R929" s="185"/>
      <c r="S929" s="185"/>
      <c r="T929" s="186"/>
      <c r="AT929" s="180" t="s">
        <v>182</v>
      </c>
      <c r="AU929" s="180" t="s">
        <v>88</v>
      </c>
      <c r="AV929" s="14" t="s">
        <v>88</v>
      </c>
      <c r="AW929" s="14" t="s">
        <v>31</v>
      </c>
      <c r="AX929" s="14" t="s">
        <v>75</v>
      </c>
      <c r="AY929" s="180" t="s">
        <v>173</v>
      </c>
    </row>
    <row r="930" spans="1:65" s="14" customFormat="1" ht="11.25">
      <c r="B930" s="179"/>
      <c r="D930" s="172" t="s">
        <v>182</v>
      </c>
      <c r="E930" s="180" t="s">
        <v>1</v>
      </c>
      <c r="F930" s="181" t="s">
        <v>1550</v>
      </c>
      <c r="H930" s="182">
        <v>6</v>
      </c>
      <c r="I930" s="183"/>
      <c r="L930" s="179"/>
      <c r="M930" s="184"/>
      <c r="N930" s="185"/>
      <c r="O930" s="185"/>
      <c r="P930" s="185"/>
      <c r="Q930" s="185"/>
      <c r="R930" s="185"/>
      <c r="S930" s="185"/>
      <c r="T930" s="186"/>
      <c r="AT930" s="180" t="s">
        <v>182</v>
      </c>
      <c r="AU930" s="180" t="s">
        <v>88</v>
      </c>
      <c r="AV930" s="14" t="s">
        <v>88</v>
      </c>
      <c r="AW930" s="14" t="s">
        <v>31</v>
      </c>
      <c r="AX930" s="14" t="s">
        <v>75</v>
      </c>
      <c r="AY930" s="180" t="s">
        <v>173</v>
      </c>
    </row>
    <row r="931" spans="1:65" s="14" customFormat="1" ht="11.25">
      <c r="B931" s="179"/>
      <c r="D931" s="172" t="s">
        <v>182</v>
      </c>
      <c r="E931" s="180" t="s">
        <v>1</v>
      </c>
      <c r="F931" s="181" t="s">
        <v>1551</v>
      </c>
      <c r="H931" s="182">
        <v>3</v>
      </c>
      <c r="I931" s="183"/>
      <c r="L931" s="179"/>
      <c r="M931" s="184"/>
      <c r="N931" s="185"/>
      <c r="O931" s="185"/>
      <c r="P931" s="185"/>
      <c r="Q931" s="185"/>
      <c r="R931" s="185"/>
      <c r="S931" s="185"/>
      <c r="T931" s="186"/>
      <c r="AT931" s="180" t="s">
        <v>182</v>
      </c>
      <c r="AU931" s="180" t="s">
        <v>88</v>
      </c>
      <c r="AV931" s="14" t="s">
        <v>88</v>
      </c>
      <c r="AW931" s="14" t="s">
        <v>31</v>
      </c>
      <c r="AX931" s="14" t="s">
        <v>75</v>
      </c>
      <c r="AY931" s="180" t="s">
        <v>173</v>
      </c>
    </row>
    <row r="932" spans="1:65" s="14" customFormat="1" ht="11.25">
      <c r="B932" s="179"/>
      <c r="D932" s="172" t="s">
        <v>182</v>
      </c>
      <c r="E932" s="180" t="s">
        <v>1</v>
      </c>
      <c r="F932" s="181" t="s">
        <v>1552</v>
      </c>
      <c r="H932" s="182">
        <v>22</v>
      </c>
      <c r="I932" s="183"/>
      <c r="L932" s="179"/>
      <c r="M932" s="184"/>
      <c r="N932" s="185"/>
      <c r="O932" s="185"/>
      <c r="P932" s="185"/>
      <c r="Q932" s="185"/>
      <c r="R932" s="185"/>
      <c r="S932" s="185"/>
      <c r="T932" s="186"/>
      <c r="AT932" s="180" t="s">
        <v>182</v>
      </c>
      <c r="AU932" s="180" t="s">
        <v>88</v>
      </c>
      <c r="AV932" s="14" t="s">
        <v>88</v>
      </c>
      <c r="AW932" s="14" t="s">
        <v>31</v>
      </c>
      <c r="AX932" s="14" t="s">
        <v>75</v>
      </c>
      <c r="AY932" s="180" t="s">
        <v>173</v>
      </c>
    </row>
    <row r="933" spans="1:65" s="14" customFormat="1" ht="11.25">
      <c r="B933" s="179"/>
      <c r="D933" s="172" t="s">
        <v>182</v>
      </c>
      <c r="E933" s="180" t="s">
        <v>1</v>
      </c>
      <c r="F933" s="181" t="s">
        <v>1553</v>
      </c>
      <c r="H933" s="182">
        <v>6</v>
      </c>
      <c r="I933" s="183"/>
      <c r="L933" s="179"/>
      <c r="M933" s="184"/>
      <c r="N933" s="185"/>
      <c r="O933" s="185"/>
      <c r="P933" s="185"/>
      <c r="Q933" s="185"/>
      <c r="R933" s="185"/>
      <c r="S933" s="185"/>
      <c r="T933" s="186"/>
      <c r="AT933" s="180" t="s">
        <v>182</v>
      </c>
      <c r="AU933" s="180" t="s">
        <v>88</v>
      </c>
      <c r="AV933" s="14" t="s">
        <v>88</v>
      </c>
      <c r="AW933" s="14" t="s">
        <v>31</v>
      </c>
      <c r="AX933" s="14" t="s">
        <v>75</v>
      </c>
      <c r="AY933" s="180" t="s">
        <v>173</v>
      </c>
    </row>
    <row r="934" spans="1:65" s="15" customFormat="1" ht="11.25">
      <c r="B934" s="187"/>
      <c r="D934" s="172" t="s">
        <v>182</v>
      </c>
      <c r="E934" s="188" t="s">
        <v>1</v>
      </c>
      <c r="F934" s="189" t="s">
        <v>185</v>
      </c>
      <c r="H934" s="190">
        <v>40</v>
      </c>
      <c r="I934" s="191"/>
      <c r="L934" s="187"/>
      <c r="M934" s="192"/>
      <c r="N934" s="193"/>
      <c r="O934" s="193"/>
      <c r="P934" s="193"/>
      <c r="Q934" s="193"/>
      <c r="R934" s="193"/>
      <c r="S934" s="193"/>
      <c r="T934" s="194"/>
      <c r="AT934" s="188" t="s">
        <v>182</v>
      </c>
      <c r="AU934" s="188" t="s">
        <v>88</v>
      </c>
      <c r="AV934" s="15" t="s">
        <v>180</v>
      </c>
      <c r="AW934" s="15" t="s">
        <v>31</v>
      </c>
      <c r="AX934" s="15" t="s">
        <v>82</v>
      </c>
      <c r="AY934" s="188" t="s">
        <v>173</v>
      </c>
    </row>
    <row r="935" spans="1:65" s="2" customFormat="1" ht="24.2" customHeight="1">
      <c r="A935" s="33"/>
      <c r="B935" s="156"/>
      <c r="C935" s="157" t="s">
        <v>1554</v>
      </c>
      <c r="D935" s="157" t="s">
        <v>176</v>
      </c>
      <c r="E935" s="158" t="s">
        <v>369</v>
      </c>
      <c r="F935" s="159" t="s">
        <v>370</v>
      </c>
      <c r="G935" s="160" t="s">
        <v>339</v>
      </c>
      <c r="H935" s="214"/>
      <c r="I935" s="162"/>
      <c r="J935" s="163">
        <f>ROUND(I935*H935,2)</f>
        <v>0</v>
      </c>
      <c r="K935" s="164"/>
      <c r="L935" s="34"/>
      <c r="M935" s="165" t="s">
        <v>1</v>
      </c>
      <c r="N935" s="166" t="s">
        <v>41</v>
      </c>
      <c r="O935" s="62"/>
      <c r="P935" s="167">
        <f>O935*H935</f>
        <v>0</v>
      </c>
      <c r="Q935" s="167">
        <v>0</v>
      </c>
      <c r="R935" s="167">
        <f>Q935*H935</f>
        <v>0</v>
      </c>
      <c r="S935" s="167">
        <v>0</v>
      </c>
      <c r="T935" s="168">
        <f>S935*H935</f>
        <v>0</v>
      </c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R935" s="169" t="s">
        <v>259</v>
      </c>
      <c r="AT935" s="169" t="s">
        <v>176</v>
      </c>
      <c r="AU935" s="169" t="s">
        <v>88</v>
      </c>
      <c r="AY935" s="18" t="s">
        <v>173</v>
      </c>
      <c r="BE935" s="170">
        <f>IF(N935="základná",J935,0)</f>
        <v>0</v>
      </c>
      <c r="BF935" s="170">
        <f>IF(N935="znížená",J935,0)</f>
        <v>0</v>
      </c>
      <c r="BG935" s="170">
        <f>IF(N935="zákl. prenesená",J935,0)</f>
        <v>0</v>
      </c>
      <c r="BH935" s="170">
        <f>IF(N935="zníž. prenesená",J935,0)</f>
        <v>0</v>
      </c>
      <c r="BI935" s="170">
        <f>IF(N935="nulová",J935,0)</f>
        <v>0</v>
      </c>
      <c r="BJ935" s="18" t="s">
        <v>88</v>
      </c>
      <c r="BK935" s="170">
        <f>ROUND(I935*H935,2)</f>
        <v>0</v>
      </c>
      <c r="BL935" s="18" t="s">
        <v>259</v>
      </c>
      <c r="BM935" s="169" t="s">
        <v>1555</v>
      </c>
    </row>
    <row r="936" spans="1:65" s="12" customFormat="1" ht="22.9" customHeight="1">
      <c r="B936" s="143"/>
      <c r="D936" s="144" t="s">
        <v>74</v>
      </c>
      <c r="E936" s="154" t="s">
        <v>1556</v>
      </c>
      <c r="F936" s="154" t="s">
        <v>1557</v>
      </c>
      <c r="I936" s="146"/>
      <c r="J936" s="155">
        <f>BK936</f>
        <v>0</v>
      </c>
      <c r="L936" s="143"/>
      <c r="M936" s="148"/>
      <c r="N936" s="149"/>
      <c r="O936" s="149"/>
      <c r="P936" s="150">
        <f>SUM(P937:P943)</f>
        <v>0</v>
      </c>
      <c r="Q936" s="149"/>
      <c r="R936" s="150">
        <f>SUM(R937:R943)</f>
        <v>1.1587500000000001E-2</v>
      </c>
      <c r="S936" s="149"/>
      <c r="T936" s="151">
        <f>SUM(T937:T943)</f>
        <v>6.9525000000000012E-3</v>
      </c>
      <c r="AR936" s="144" t="s">
        <v>88</v>
      </c>
      <c r="AT936" s="152" t="s">
        <v>74</v>
      </c>
      <c r="AU936" s="152" t="s">
        <v>82</v>
      </c>
      <c r="AY936" s="144" t="s">
        <v>173</v>
      </c>
      <c r="BK936" s="153">
        <f>SUM(BK937:BK943)</f>
        <v>0</v>
      </c>
    </row>
    <row r="937" spans="1:65" s="2" customFormat="1" ht="33" customHeight="1">
      <c r="A937" s="33"/>
      <c r="B937" s="156"/>
      <c r="C937" s="157" t="s">
        <v>1558</v>
      </c>
      <c r="D937" s="157" t="s">
        <v>176</v>
      </c>
      <c r="E937" s="158" t="s">
        <v>1559</v>
      </c>
      <c r="F937" s="159" t="s">
        <v>1560</v>
      </c>
      <c r="G937" s="160" t="s">
        <v>232</v>
      </c>
      <c r="H937" s="161">
        <v>5.15</v>
      </c>
      <c r="I937" s="162"/>
      <c r="J937" s="163">
        <f>ROUND(I937*H937,2)</f>
        <v>0</v>
      </c>
      <c r="K937" s="164"/>
      <c r="L937" s="34"/>
      <c r="M937" s="165" t="s">
        <v>1</v>
      </c>
      <c r="N937" s="166" t="s">
        <v>41</v>
      </c>
      <c r="O937" s="62"/>
      <c r="P937" s="167">
        <f>O937*H937</f>
        <v>0</v>
      </c>
      <c r="Q937" s="167">
        <v>2.2499999999999998E-3</v>
      </c>
      <c r="R937" s="167">
        <f>Q937*H937</f>
        <v>1.1587500000000001E-2</v>
      </c>
      <c r="S937" s="167">
        <v>0</v>
      </c>
      <c r="T937" s="168">
        <f>S937*H937</f>
        <v>0</v>
      </c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R937" s="169" t="s">
        <v>259</v>
      </c>
      <c r="AT937" s="169" t="s">
        <v>176</v>
      </c>
      <c r="AU937" s="169" t="s">
        <v>88</v>
      </c>
      <c r="AY937" s="18" t="s">
        <v>173</v>
      </c>
      <c r="BE937" s="170">
        <f>IF(N937="základná",J937,0)</f>
        <v>0</v>
      </c>
      <c r="BF937" s="170">
        <f>IF(N937="znížená",J937,0)</f>
        <v>0</v>
      </c>
      <c r="BG937" s="170">
        <f>IF(N937="zákl. prenesená",J937,0)</f>
        <v>0</v>
      </c>
      <c r="BH937" s="170">
        <f>IF(N937="zníž. prenesená",J937,0)</f>
        <v>0</v>
      </c>
      <c r="BI937" s="170">
        <f>IF(N937="nulová",J937,0)</f>
        <v>0</v>
      </c>
      <c r="BJ937" s="18" t="s">
        <v>88</v>
      </c>
      <c r="BK937" s="170">
        <f>ROUND(I937*H937,2)</f>
        <v>0</v>
      </c>
      <c r="BL937" s="18" t="s">
        <v>259</v>
      </c>
      <c r="BM937" s="169" t="s">
        <v>1561</v>
      </c>
    </row>
    <row r="938" spans="1:65" s="14" customFormat="1" ht="11.25">
      <c r="B938" s="179"/>
      <c r="D938" s="172" t="s">
        <v>182</v>
      </c>
      <c r="E938" s="180" t="s">
        <v>1</v>
      </c>
      <c r="F938" s="181" t="s">
        <v>1562</v>
      </c>
      <c r="H938" s="182">
        <v>5.15</v>
      </c>
      <c r="I938" s="183"/>
      <c r="L938" s="179"/>
      <c r="M938" s="184"/>
      <c r="N938" s="185"/>
      <c r="O938" s="185"/>
      <c r="P938" s="185"/>
      <c r="Q938" s="185"/>
      <c r="R938" s="185"/>
      <c r="S938" s="185"/>
      <c r="T938" s="186"/>
      <c r="AT938" s="180" t="s">
        <v>182</v>
      </c>
      <c r="AU938" s="180" t="s">
        <v>88</v>
      </c>
      <c r="AV938" s="14" t="s">
        <v>88</v>
      </c>
      <c r="AW938" s="14" t="s">
        <v>31</v>
      </c>
      <c r="AX938" s="14" t="s">
        <v>75</v>
      </c>
      <c r="AY938" s="180" t="s">
        <v>173</v>
      </c>
    </row>
    <row r="939" spans="1:65" s="15" customFormat="1" ht="11.25">
      <c r="B939" s="187"/>
      <c r="D939" s="172" t="s">
        <v>182</v>
      </c>
      <c r="E939" s="188" t="s">
        <v>1</v>
      </c>
      <c r="F939" s="189" t="s">
        <v>185</v>
      </c>
      <c r="H939" s="190">
        <v>5.15</v>
      </c>
      <c r="I939" s="191"/>
      <c r="L939" s="187"/>
      <c r="M939" s="192"/>
      <c r="N939" s="193"/>
      <c r="O939" s="193"/>
      <c r="P939" s="193"/>
      <c r="Q939" s="193"/>
      <c r="R939" s="193"/>
      <c r="S939" s="193"/>
      <c r="T939" s="194"/>
      <c r="AT939" s="188" t="s">
        <v>182</v>
      </c>
      <c r="AU939" s="188" t="s">
        <v>88</v>
      </c>
      <c r="AV939" s="15" t="s">
        <v>180</v>
      </c>
      <c r="AW939" s="15" t="s">
        <v>31</v>
      </c>
      <c r="AX939" s="15" t="s">
        <v>82</v>
      </c>
      <c r="AY939" s="188" t="s">
        <v>173</v>
      </c>
    </row>
    <row r="940" spans="1:65" s="2" customFormat="1" ht="24.2" customHeight="1">
      <c r="A940" s="33"/>
      <c r="B940" s="156"/>
      <c r="C940" s="157" t="s">
        <v>1563</v>
      </c>
      <c r="D940" s="157" t="s">
        <v>176</v>
      </c>
      <c r="E940" s="158" t="s">
        <v>1564</v>
      </c>
      <c r="F940" s="159" t="s">
        <v>1565</v>
      </c>
      <c r="G940" s="160" t="s">
        <v>232</v>
      </c>
      <c r="H940" s="161">
        <v>5.15</v>
      </c>
      <c r="I940" s="162"/>
      <c r="J940" s="163">
        <f>ROUND(I940*H940,2)</f>
        <v>0</v>
      </c>
      <c r="K940" s="164"/>
      <c r="L940" s="34"/>
      <c r="M940" s="165" t="s">
        <v>1</v>
      </c>
      <c r="N940" s="166" t="s">
        <v>41</v>
      </c>
      <c r="O940" s="62"/>
      <c r="P940" s="167">
        <f>O940*H940</f>
        <v>0</v>
      </c>
      <c r="Q940" s="167">
        <v>0</v>
      </c>
      <c r="R940" s="167">
        <f>Q940*H940</f>
        <v>0</v>
      </c>
      <c r="S940" s="167">
        <v>1.3500000000000001E-3</v>
      </c>
      <c r="T940" s="168">
        <f>S940*H940</f>
        <v>6.9525000000000012E-3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69" t="s">
        <v>259</v>
      </c>
      <c r="AT940" s="169" t="s">
        <v>176</v>
      </c>
      <c r="AU940" s="169" t="s">
        <v>88</v>
      </c>
      <c r="AY940" s="18" t="s">
        <v>173</v>
      </c>
      <c r="BE940" s="170">
        <f>IF(N940="základná",J940,0)</f>
        <v>0</v>
      </c>
      <c r="BF940" s="170">
        <f>IF(N940="znížená",J940,0)</f>
        <v>0</v>
      </c>
      <c r="BG940" s="170">
        <f>IF(N940="zákl. prenesená",J940,0)</f>
        <v>0</v>
      </c>
      <c r="BH940" s="170">
        <f>IF(N940="zníž. prenesená",J940,0)</f>
        <v>0</v>
      </c>
      <c r="BI940" s="170">
        <f>IF(N940="nulová",J940,0)</f>
        <v>0</v>
      </c>
      <c r="BJ940" s="18" t="s">
        <v>88</v>
      </c>
      <c r="BK940" s="170">
        <f>ROUND(I940*H940,2)</f>
        <v>0</v>
      </c>
      <c r="BL940" s="18" t="s">
        <v>259</v>
      </c>
      <c r="BM940" s="169" t="s">
        <v>1566</v>
      </c>
    </row>
    <row r="941" spans="1:65" s="14" customFormat="1" ht="11.25">
      <c r="B941" s="179"/>
      <c r="D941" s="172" t="s">
        <v>182</v>
      </c>
      <c r="E941" s="180" t="s">
        <v>1</v>
      </c>
      <c r="F941" s="181" t="s">
        <v>1562</v>
      </c>
      <c r="H941" s="182">
        <v>5.15</v>
      </c>
      <c r="I941" s="183"/>
      <c r="L941" s="179"/>
      <c r="M941" s="184"/>
      <c r="N941" s="185"/>
      <c r="O941" s="185"/>
      <c r="P941" s="185"/>
      <c r="Q941" s="185"/>
      <c r="R941" s="185"/>
      <c r="S941" s="185"/>
      <c r="T941" s="186"/>
      <c r="AT941" s="180" t="s">
        <v>182</v>
      </c>
      <c r="AU941" s="180" t="s">
        <v>88</v>
      </c>
      <c r="AV941" s="14" t="s">
        <v>88</v>
      </c>
      <c r="AW941" s="14" t="s">
        <v>31</v>
      </c>
      <c r="AX941" s="14" t="s">
        <v>75</v>
      </c>
      <c r="AY941" s="180" t="s">
        <v>173</v>
      </c>
    </row>
    <row r="942" spans="1:65" s="15" customFormat="1" ht="11.25">
      <c r="B942" s="187"/>
      <c r="D942" s="172" t="s">
        <v>182</v>
      </c>
      <c r="E942" s="188" t="s">
        <v>1</v>
      </c>
      <c r="F942" s="189" t="s">
        <v>185</v>
      </c>
      <c r="H942" s="190">
        <v>5.15</v>
      </c>
      <c r="I942" s="191"/>
      <c r="L942" s="187"/>
      <c r="M942" s="192"/>
      <c r="N942" s="193"/>
      <c r="O942" s="193"/>
      <c r="P942" s="193"/>
      <c r="Q942" s="193"/>
      <c r="R942" s="193"/>
      <c r="S942" s="193"/>
      <c r="T942" s="194"/>
      <c r="AT942" s="188" t="s">
        <v>182</v>
      </c>
      <c r="AU942" s="188" t="s">
        <v>88</v>
      </c>
      <c r="AV942" s="15" t="s">
        <v>180</v>
      </c>
      <c r="AW942" s="15" t="s">
        <v>31</v>
      </c>
      <c r="AX942" s="15" t="s">
        <v>82</v>
      </c>
      <c r="AY942" s="188" t="s">
        <v>173</v>
      </c>
    </row>
    <row r="943" spans="1:65" s="2" customFormat="1" ht="24.2" customHeight="1">
      <c r="A943" s="33"/>
      <c r="B943" s="156"/>
      <c r="C943" s="157" t="s">
        <v>1567</v>
      </c>
      <c r="D943" s="157" t="s">
        <v>176</v>
      </c>
      <c r="E943" s="158" t="s">
        <v>1568</v>
      </c>
      <c r="F943" s="159" t="s">
        <v>1569</v>
      </c>
      <c r="G943" s="160" t="s">
        <v>339</v>
      </c>
      <c r="H943" s="214"/>
      <c r="I943" s="162"/>
      <c r="J943" s="163">
        <f>ROUND(I943*H943,2)</f>
        <v>0</v>
      </c>
      <c r="K943" s="164"/>
      <c r="L943" s="34"/>
      <c r="M943" s="165" t="s">
        <v>1</v>
      </c>
      <c r="N943" s="166" t="s">
        <v>41</v>
      </c>
      <c r="O943" s="62"/>
      <c r="P943" s="167">
        <f>O943*H943</f>
        <v>0</v>
      </c>
      <c r="Q943" s="167">
        <v>0</v>
      </c>
      <c r="R943" s="167">
        <f>Q943*H943</f>
        <v>0</v>
      </c>
      <c r="S943" s="167">
        <v>0</v>
      </c>
      <c r="T943" s="168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9" t="s">
        <v>259</v>
      </c>
      <c r="AT943" s="169" t="s">
        <v>176</v>
      </c>
      <c r="AU943" s="169" t="s">
        <v>88</v>
      </c>
      <c r="AY943" s="18" t="s">
        <v>173</v>
      </c>
      <c r="BE943" s="170">
        <f>IF(N943="základná",J943,0)</f>
        <v>0</v>
      </c>
      <c r="BF943" s="170">
        <f>IF(N943="znížená",J943,0)</f>
        <v>0</v>
      </c>
      <c r="BG943" s="170">
        <f>IF(N943="zákl. prenesená",J943,0)</f>
        <v>0</v>
      </c>
      <c r="BH943" s="170">
        <f>IF(N943="zníž. prenesená",J943,0)</f>
        <v>0</v>
      </c>
      <c r="BI943" s="170">
        <f>IF(N943="nulová",J943,0)</f>
        <v>0</v>
      </c>
      <c r="BJ943" s="18" t="s">
        <v>88</v>
      </c>
      <c r="BK943" s="170">
        <f>ROUND(I943*H943,2)</f>
        <v>0</v>
      </c>
      <c r="BL943" s="18" t="s">
        <v>259</v>
      </c>
      <c r="BM943" s="169" t="s">
        <v>1570</v>
      </c>
    </row>
    <row r="944" spans="1:65" s="12" customFormat="1" ht="22.9" customHeight="1">
      <c r="B944" s="143"/>
      <c r="D944" s="144" t="s">
        <v>74</v>
      </c>
      <c r="E944" s="154" t="s">
        <v>372</v>
      </c>
      <c r="F944" s="154" t="s">
        <v>373</v>
      </c>
      <c r="I944" s="146"/>
      <c r="J944" s="155">
        <f>BK944</f>
        <v>0</v>
      </c>
      <c r="L944" s="143"/>
      <c r="M944" s="148"/>
      <c r="N944" s="149"/>
      <c r="O944" s="149"/>
      <c r="P944" s="150">
        <f>SUM(P945:P1002)</f>
        <v>0</v>
      </c>
      <c r="Q944" s="149"/>
      <c r="R944" s="150">
        <f>SUM(R945:R1002)</f>
        <v>0.79705740000000003</v>
      </c>
      <c r="S944" s="149"/>
      <c r="T944" s="151">
        <f>SUM(T945:T1002)</f>
        <v>9.6000000000000002E-2</v>
      </c>
      <c r="AR944" s="144" t="s">
        <v>88</v>
      </c>
      <c r="AT944" s="152" t="s">
        <v>74</v>
      </c>
      <c r="AU944" s="152" t="s">
        <v>82</v>
      </c>
      <c r="AY944" s="144" t="s">
        <v>173</v>
      </c>
      <c r="BK944" s="153">
        <f>SUM(BK945:BK1002)</f>
        <v>0</v>
      </c>
    </row>
    <row r="945" spans="1:65" s="2" customFormat="1" ht="33" customHeight="1">
      <c r="A945" s="33"/>
      <c r="B945" s="156"/>
      <c r="C945" s="157" t="s">
        <v>1571</v>
      </c>
      <c r="D945" s="157" t="s">
        <v>176</v>
      </c>
      <c r="E945" s="158" t="s">
        <v>1572</v>
      </c>
      <c r="F945" s="159" t="s">
        <v>1573</v>
      </c>
      <c r="G945" s="160" t="s">
        <v>232</v>
      </c>
      <c r="H945" s="161">
        <v>11.64</v>
      </c>
      <c r="I945" s="162"/>
      <c r="J945" s="163">
        <f>ROUND(I945*H945,2)</f>
        <v>0</v>
      </c>
      <c r="K945" s="164"/>
      <c r="L945" s="34"/>
      <c r="M945" s="165" t="s">
        <v>1</v>
      </c>
      <c r="N945" s="166" t="s">
        <v>41</v>
      </c>
      <c r="O945" s="62"/>
      <c r="P945" s="167">
        <f>O945*H945</f>
        <v>0</v>
      </c>
      <c r="Q945" s="167">
        <v>1.8000000000000001E-4</v>
      </c>
      <c r="R945" s="167">
        <f>Q945*H945</f>
        <v>2.0952000000000002E-3</v>
      </c>
      <c r="S945" s="167">
        <v>0</v>
      </c>
      <c r="T945" s="168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69" t="s">
        <v>259</v>
      </c>
      <c r="AT945" s="169" t="s">
        <v>176</v>
      </c>
      <c r="AU945" s="169" t="s">
        <v>88</v>
      </c>
      <c r="AY945" s="18" t="s">
        <v>173</v>
      </c>
      <c r="BE945" s="170">
        <f>IF(N945="základná",J945,0)</f>
        <v>0</v>
      </c>
      <c r="BF945" s="170">
        <f>IF(N945="znížená",J945,0)</f>
        <v>0</v>
      </c>
      <c r="BG945" s="170">
        <f>IF(N945="zákl. prenesená",J945,0)</f>
        <v>0</v>
      </c>
      <c r="BH945" s="170">
        <f>IF(N945="zníž. prenesená",J945,0)</f>
        <v>0</v>
      </c>
      <c r="BI945" s="170">
        <f>IF(N945="nulová",J945,0)</f>
        <v>0</v>
      </c>
      <c r="BJ945" s="18" t="s">
        <v>88</v>
      </c>
      <c r="BK945" s="170">
        <f>ROUND(I945*H945,2)</f>
        <v>0</v>
      </c>
      <c r="BL945" s="18" t="s">
        <v>259</v>
      </c>
      <c r="BM945" s="169" t="s">
        <v>1574</v>
      </c>
    </row>
    <row r="946" spans="1:65" s="14" customFormat="1" ht="11.25">
      <c r="B946" s="179"/>
      <c r="D946" s="172" t="s">
        <v>182</v>
      </c>
      <c r="E946" s="180" t="s">
        <v>1</v>
      </c>
      <c r="F946" s="181" t="s">
        <v>1575</v>
      </c>
      <c r="H946" s="182">
        <v>11.64</v>
      </c>
      <c r="I946" s="183"/>
      <c r="L946" s="179"/>
      <c r="M946" s="184"/>
      <c r="N946" s="185"/>
      <c r="O946" s="185"/>
      <c r="P946" s="185"/>
      <c r="Q946" s="185"/>
      <c r="R946" s="185"/>
      <c r="S946" s="185"/>
      <c r="T946" s="186"/>
      <c r="AT946" s="180" t="s">
        <v>182</v>
      </c>
      <c r="AU946" s="180" t="s">
        <v>88</v>
      </c>
      <c r="AV946" s="14" t="s">
        <v>88</v>
      </c>
      <c r="AW946" s="14" t="s">
        <v>31</v>
      </c>
      <c r="AX946" s="14" t="s">
        <v>75</v>
      </c>
      <c r="AY946" s="180" t="s">
        <v>173</v>
      </c>
    </row>
    <row r="947" spans="1:65" s="15" customFormat="1" ht="11.25">
      <c r="B947" s="187"/>
      <c r="D947" s="172" t="s">
        <v>182</v>
      </c>
      <c r="E947" s="188" t="s">
        <v>1</v>
      </c>
      <c r="F947" s="189" t="s">
        <v>185</v>
      </c>
      <c r="H947" s="190">
        <v>11.64</v>
      </c>
      <c r="I947" s="191"/>
      <c r="L947" s="187"/>
      <c r="M947" s="192"/>
      <c r="N947" s="193"/>
      <c r="O947" s="193"/>
      <c r="P947" s="193"/>
      <c r="Q947" s="193"/>
      <c r="R947" s="193"/>
      <c r="S947" s="193"/>
      <c r="T947" s="194"/>
      <c r="AT947" s="188" t="s">
        <v>182</v>
      </c>
      <c r="AU947" s="188" t="s">
        <v>88</v>
      </c>
      <c r="AV947" s="15" t="s">
        <v>180</v>
      </c>
      <c r="AW947" s="15" t="s">
        <v>31</v>
      </c>
      <c r="AX947" s="15" t="s">
        <v>82</v>
      </c>
      <c r="AY947" s="188" t="s">
        <v>173</v>
      </c>
    </row>
    <row r="948" spans="1:65" s="2" customFormat="1" ht="66.75" customHeight="1">
      <c r="A948" s="33"/>
      <c r="B948" s="156"/>
      <c r="C948" s="195" t="s">
        <v>1576</v>
      </c>
      <c r="D948" s="195" t="s">
        <v>186</v>
      </c>
      <c r="E948" s="196" t="s">
        <v>1577</v>
      </c>
      <c r="F948" s="197" t="s">
        <v>1578</v>
      </c>
      <c r="G948" s="198" t="s">
        <v>179</v>
      </c>
      <c r="H948" s="199">
        <v>1</v>
      </c>
      <c r="I948" s="200"/>
      <c r="J948" s="201">
        <f>ROUND(I948*H948,2)</f>
        <v>0</v>
      </c>
      <c r="K948" s="202"/>
      <c r="L948" s="203"/>
      <c r="M948" s="204" t="s">
        <v>1</v>
      </c>
      <c r="N948" s="205" t="s">
        <v>41</v>
      </c>
      <c r="O948" s="62"/>
      <c r="P948" s="167">
        <f>O948*H948</f>
        <v>0</v>
      </c>
      <c r="Q948" s="167">
        <v>2.1999999999999999E-2</v>
      </c>
      <c r="R948" s="167">
        <f>Q948*H948</f>
        <v>2.1999999999999999E-2</v>
      </c>
      <c r="S948" s="167">
        <v>0</v>
      </c>
      <c r="T948" s="168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69" t="s">
        <v>314</v>
      </c>
      <c r="AT948" s="169" t="s">
        <v>186</v>
      </c>
      <c r="AU948" s="169" t="s">
        <v>88</v>
      </c>
      <c r="AY948" s="18" t="s">
        <v>173</v>
      </c>
      <c r="BE948" s="170">
        <f>IF(N948="základná",J948,0)</f>
        <v>0</v>
      </c>
      <c r="BF948" s="170">
        <f>IF(N948="znížená",J948,0)</f>
        <v>0</v>
      </c>
      <c r="BG948" s="170">
        <f>IF(N948="zákl. prenesená",J948,0)</f>
        <v>0</v>
      </c>
      <c r="BH948" s="170">
        <f>IF(N948="zníž. prenesená",J948,0)</f>
        <v>0</v>
      </c>
      <c r="BI948" s="170">
        <f>IF(N948="nulová",J948,0)</f>
        <v>0</v>
      </c>
      <c r="BJ948" s="18" t="s">
        <v>88</v>
      </c>
      <c r="BK948" s="170">
        <f>ROUND(I948*H948,2)</f>
        <v>0</v>
      </c>
      <c r="BL948" s="18" t="s">
        <v>259</v>
      </c>
      <c r="BM948" s="169" t="s">
        <v>1579</v>
      </c>
    </row>
    <row r="949" spans="1:65" s="2" customFormat="1" ht="24.2" customHeight="1">
      <c r="A949" s="33"/>
      <c r="B949" s="156"/>
      <c r="C949" s="157" t="s">
        <v>1580</v>
      </c>
      <c r="D949" s="157" t="s">
        <v>176</v>
      </c>
      <c r="E949" s="158" t="s">
        <v>1581</v>
      </c>
      <c r="F949" s="159" t="s">
        <v>1582</v>
      </c>
      <c r="G949" s="160" t="s">
        <v>232</v>
      </c>
      <c r="H949" s="161">
        <v>1</v>
      </c>
      <c r="I949" s="162"/>
      <c r="J949" s="163">
        <f>ROUND(I949*H949,2)</f>
        <v>0</v>
      </c>
      <c r="K949" s="164"/>
      <c r="L949" s="34"/>
      <c r="M949" s="165" t="s">
        <v>1</v>
      </c>
      <c r="N949" s="166" t="s">
        <v>41</v>
      </c>
      <c r="O949" s="62"/>
      <c r="P949" s="167">
        <f>O949*H949</f>
        <v>0</v>
      </c>
      <c r="Q949" s="167">
        <v>2.1000000000000001E-4</v>
      </c>
      <c r="R949" s="167">
        <f>Q949*H949</f>
        <v>2.1000000000000001E-4</v>
      </c>
      <c r="S949" s="167">
        <v>0</v>
      </c>
      <c r="T949" s="168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69" t="s">
        <v>259</v>
      </c>
      <c r="AT949" s="169" t="s">
        <v>176</v>
      </c>
      <c r="AU949" s="169" t="s">
        <v>88</v>
      </c>
      <c r="AY949" s="18" t="s">
        <v>173</v>
      </c>
      <c r="BE949" s="170">
        <f>IF(N949="základná",J949,0)</f>
        <v>0</v>
      </c>
      <c r="BF949" s="170">
        <f>IF(N949="znížená",J949,0)</f>
        <v>0</v>
      </c>
      <c r="BG949" s="170">
        <f>IF(N949="zákl. prenesená",J949,0)</f>
        <v>0</v>
      </c>
      <c r="BH949" s="170">
        <f>IF(N949="zníž. prenesená",J949,0)</f>
        <v>0</v>
      </c>
      <c r="BI949" s="170">
        <f>IF(N949="nulová",J949,0)</f>
        <v>0</v>
      </c>
      <c r="BJ949" s="18" t="s">
        <v>88</v>
      </c>
      <c r="BK949" s="170">
        <f>ROUND(I949*H949,2)</f>
        <v>0</v>
      </c>
      <c r="BL949" s="18" t="s">
        <v>259</v>
      </c>
      <c r="BM949" s="169" t="s">
        <v>1583</v>
      </c>
    </row>
    <row r="950" spans="1:65" s="14" customFormat="1" ht="11.25">
      <c r="B950" s="179"/>
      <c r="D950" s="172" t="s">
        <v>182</v>
      </c>
      <c r="E950" s="180" t="s">
        <v>1</v>
      </c>
      <c r="F950" s="181" t="s">
        <v>1584</v>
      </c>
      <c r="H950" s="182">
        <v>1</v>
      </c>
      <c r="I950" s="183"/>
      <c r="L950" s="179"/>
      <c r="M950" s="184"/>
      <c r="N950" s="185"/>
      <c r="O950" s="185"/>
      <c r="P950" s="185"/>
      <c r="Q950" s="185"/>
      <c r="R950" s="185"/>
      <c r="S950" s="185"/>
      <c r="T950" s="186"/>
      <c r="AT950" s="180" t="s">
        <v>182</v>
      </c>
      <c r="AU950" s="180" t="s">
        <v>88</v>
      </c>
      <c r="AV950" s="14" t="s">
        <v>88</v>
      </c>
      <c r="AW950" s="14" t="s">
        <v>31</v>
      </c>
      <c r="AX950" s="14" t="s">
        <v>75</v>
      </c>
      <c r="AY950" s="180" t="s">
        <v>173</v>
      </c>
    </row>
    <row r="951" spans="1:65" s="15" customFormat="1" ht="11.25">
      <c r="B951" s="187"/>
      <c r="D951" s="172" t="s">
        <v>182</v>
      </c>
      <c r="E951" s="188" t="s">
        <v>1</v>
      </c>
      <c r="F951" s="189" t="s">
        <v>185</v>
      </c>
      <c r="H951" s="190">
        <v>1</v>
      </c>
      <c r="I951" s="191"/>
      <c r="L951" s="187"/>
      <c r="M951" s="192"/>
      <c r="N951" s="193"/>
      <c r="O951" s="193"/>
      <c r="P951" s="193"/>
      <c r="Q951" s="193"/>
      <c r="R951" s="193"/>
      <c r="S951" s="193"/>
      <c r="T951" s="194"/>
      <c r="AT951" s="188" t="s">
        <v>182</v>
      </c>
      <c r="AU951" s="188" t="s">
        <v>88</v>
      </c>
      <c r="AV951" s="15" t="s">
        <v>180</v>
      </c>
      <c r="AW951" s="15" t="s">
        <v>31</v>
      </c>
      <c r="AX951" s="15" t="s">
        <v>82</v>
      </c>
      <c r="AY951" s="188" t="s">
        <v>173</v>
      </c>
    </row>
    <row r="952" spans="1:65" s="2" customFormat="1" ht="44.25" customHeight="1">
      <c r="A952" s="33"/>
      <c r="B952" s="156"/>
      <c r="C952" s="195" t="s">
        <v>1585</v>
      </c>
      <c r="D952" s="195" t="s">
        <v>186</v>
      </c>
      <c r="E952" s="196" t="s">
        <v>1586</v>
      </c>
      <c r="F952" s="197" t="s">
        <v>1587</v>
      </c>
      <c r="G952" s="198" t="s">
        <v>179</v>
      </c>
      <c r="H952" s="199">
        <v>1</v>
      </c>
      <c r="I952" s="200"/>
      <c r="J952" s="201">
        <f>ROUND(I952*H952,2)</f>
        <v>0</v>
      </c>
      <c r="K952" s="202"/>
      <c r="L952" s="203"/>
      <c r="M952" s="204" t="s">
        <v>1</v>
      </c>
      <c r="N952" s="205" t="s">
        <v>41</v>
      </c>
      <c r="O952" s="62"/>
      <c r="P952" s="167">
        <f>O952*H952</f>
        <v>0</v>
      </c>
      <c r="Q952" s="167">
        <v>2.5000000000000001E-2</v>
      </c>
      <c r="R952" s="167">
        <f>Q952*H952</f>
        <v>2.5000000000000001E-2</v>
      </c>
      <c r="S952" s="167">
        <v>0</v>
      </c>
      <c r="T952" s="168">
        <f>S952*H952</f>
        <v>0</v>
      </c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R952" s="169" t="s">
        <v>314</v>
      </c>
      <c r="AT952" s="169" t="s">
        <v>186</v>
      </c>
      <c r="AU952" s="169" t="s">
        <v>88</v>
      </c>
      <c r="AY952" s="18" t="s">
        <v>173</v>
      </c>
      <c r="BE952" s="170">
        <f>IF(N952="základná",J952,0)</f>
        <v>0</v>
      </c>
      <c r="BF952" s="170">
        <f>IF(N952="znížená",J952,0)</f>
        <v>0</v>
      </c>
      <c r="BG952" s="170">
        <f>IF(N952="zákl. prenesená",J952,0)</f>
        <v>0</v>
      </c>
      <c r="BH952" s="170">
        <f>IF(N952="zníž. prenesená",J952,0)</f>
        <v>0</v>
      </c>
      <c r="BI952" s="170">
        <f>IF(N952="nulová",J952,0)</f>
        <v>0</v>
      </c>
      <c r="BJ952" s="18" t="s">
        <v>88</v>
      </c>
      <c r="BK952" s="170">
        <f>ROUND(I952*H952,2)</f>
        <v>0</v>
      </c>
      <c r="BL952" s="18" t="s">
        <v>259</v>
      </c>
      <c r="BM952" s="169" t="s">
        <v>1588</v>
      </c>
    </row>
    <row r="953" spans="1:65" s="2" customFormat="1" ht="24.2" customHeight="1">
      <c r="A953" s="33"/>
      <c r="B953" s="156"/>
      <c r="C953" s="157" t="s">
        <v>1589</v>
      </c>
      <c r="D953" s="157" t="s">
        <v>176</v>
      </c>
      <c r="E953" s="158" t="s">
        <v>1590</v>
      </c>
      <c r="F953" s="159" t="s">
        <v>1591</v>
      </c>
      <c r="G953" s="160" t="s">
        <v>232</v>
      </c>
      <c r="H953" s="161">
        <v>17.899999999999999</v>
      </c>
      <c r="I953" s="162"/>
      <c r="J953" s="163">
        <f>ROUND(I953*H953,2)</f>
        <v>0</v>
      </c>
      <c r="K953" s="164"/>
      <c r="L953" s="34"/>
      <c r="M953" s="165" t="s">
        <v>1</v>
      </c>
      <c r="N953" s="166" t="s">
        <v>41</v>
      </c>
      <c r="O953" s="62"/>
      <c r="P953" s="167">
        <f>O953*H953</f>
        <v>0</v>
      </c>
      <c r="Q953" s="167">
        <v>2.1000000000000001E-4</v>
      </c>
      <c r="R953" s="167">
        <f>Q953*H953</f>
        <v>3.7589999999999998E-3</v>
      </c>
      <c r="S953" s="167">
        <v>0</v>
      </c>
      <c r="T953" s="168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69" t="s">
        <v>259</v>
      </c>
      <c r="AT953" s="169" t="s">
        <v>176</v>
      </c>
      <c r="AU953" s="169" t="s">
        <v>88</v>
      </c>
      <c r="AY953" s="18" t="s">
        <v>173</v>
      </c>
      <c r="BE953" s="170">
        <f>IF(N953="základná",J953,0)</f>
        <v>0</v>
      </c>
      <c r="BF953" s="170">
        <f>IF(N953="znížená",J953,0)</f>
        <v>0</v>
      </c>
      <c r="BG953" s="170">
        <f>IF(N953="zákl. prenesená",J953,0)</f>
        <v>0</v>
      </c>
      <c r="BH953" s="170">
        <f>IF(N953="zníž. prenesená",J953,0)</f>
        <v>0</v>
      </c>
      <c r="BI953" s="170">
        <f>IF(N953="nulová",J953,0)</f>
        <v>0</v>
      </c>
      <c r="BJ953" s="18" t="s">
        <v>88</v>
      </c>
      <c r="BK953" s="170">
        <f>ROUND(I953*H953,2)</f>
        <v>0</v>
      </c>
      <c r="BL953" s="18" t="s">
        <v>259</v>
      </c>
      <c r="BM953" s="169" t="s">
        <v>1592</v>
      </c>
    </row>
    <row r="954" spans="1:65" s="13" customFormat="1" ht="11.25">
      <c r="B954" s="171"/>
      <c r="D954" s="172" t="s">
        <v>182</v>
      </c>
      <c r="E954" s="173" t="s">
        <v>1</v>
      </c>
      <c r="F954" s="174" t="s">
        <v>1593</v>
      </c>
      <c r="H954" s="173" t="s">
        <v>1</v>
      </c>
      <c r="I954" s="175"/>
      <c r="L954" s="171"/>
      <c r="M954" s="176"/>
      <c r="N954" s="177"/>
      <c r="O954" s="177"/>
      <c r="P954" s="177"/>
      <c r="Q954" s="177"/>
      <c r="R954" s="177"/>
      <c r="S954" s="177"/>
      <c r="T954" s="178"/>
      <c r="AT954" s="173" t="s">
        <v>182</v>
      </c>
      <c r="AU954" s="173" t="s">
        <v>88</v>
      </c>
      <c r="AV954" s="13" t="s">
        <v>82</v>
      </c>
      <c r="AW954" s="13" t="s">
        <v>31</v>
      </c>
      <c r="AX954" s="13" t="s">
        <v>75</v>
      </c>
      <c r="AY954" s="173" t="s">
        <v>173</v>
      </c>
    </row>
    <row r="955" spans="1:65" s="14" customFormat="1" ht="11.25">
      <c r="B955" s="179"/>
      <c r="D955" s="172" t="s">
        <v>182</v>
      </c>
      <c r="E955" s="180" t="s">
        <v>1</v>
      </c>
      <c r="F955" s="181" t="s">
        <v>1594</v>
      </c>
      <c r="H955" s="182">
        <v>17.899999999999999</v>
      </c>
      <c r="I955" s="183"/>
      <c r="L955" s="179"/>
      <c r="M955" s="184"/>
      <c r="N955" s="185"/>
      <c r="O955" s="185"/>
      <c r="P955" s="185"/>
      <c r="Q955" s="185"/>
      <c r="R955" s="185"/>
      <c r="S955" s="185"/>
      <c r="T955" s="186"/>
      <c r="AT955" s="180" t="s">
        <v>182</v>
      </c>
      <c r="AU955" s="180" t="s">
        <v>88</v>
      </c>
      <c r="AV955" s="14" t="s">
        <v>88</v>
      </c>
      <c r="AW955" s="14" t="s">
        <v>31</v>
      </c>
      <c r="AX955" s="14" t="s">
        <v>75</v>
      </c>
      <c r="AY955" s="180" t="s">
        <v>173</v>
      </c>
    </row>
    <row r="956" spans="1:65" s="15" customFormat="1" ht="11.25">
      <c r="B956" s="187"/>
      <c r="D956" s="172" t="s">
        <v>182</v>
      </c>
      <c r="E956" s="188" t="s">
        <v>1</v>
      </c>
      <c r="F956" s="189" t="s">
        <v>185</v>
      </c>
      <c r="H956" s="190">
        <v>17.899999999999999</v>
      </c>
      <c r="I956" s="191"/>
      <c r="L956" s="187"/>
      <c r="M956" s="192"/>
      <c r="N956" s="193"/>
      <c r="O956" s="193"/>
      <c r="P956" s="193"/>
      <c r="Q956" s="193"/>
      <c r="R956" s="193"/>
      <c r="S956" s="193"/>
      <c r="T956" s="194"/>
      <c r="AT956" s="188" t="s">
        <v>182</v>
      </c>
      <c r="AU956" s="188" t="s">
        <v>88</v>
      </c>
      <c r="AV956" s="15" t="s">
        <v>180</v>
      </c>
      <c r="AW956" s="15" t="s">
        <v>31</v>
      </c>
      <c r="AX956" s="15" t="s">
        <v>82</v>
      </c>
      <c r="AY956" s="188" t="s">
        <v>173</v>
      </c>
    </row>
    <row r="957" spans="1:65" s="2" customFormat="1" ht="37.9" customHeight="1">
      <c r="A957" s="33"/>
      <c r="B957" s="156"/>
      <c r="C957" s="195" t="s">
        <v>1595</v>
      </c>
      <c r="D957" s="195" t="s">
        <v>186</v>
      </c>
      <c r="E957" s="196" t="s">
        <v>1596</v>
      </c>
      <c r="F957" s="197" t="s">
        <v>1597</v>
      </c>
      <c r="G957" s="198" t="s">
        <v>232</v>
      </c>
      <c r="H957" s="199">
        <v>20</v>
      </c>
      <c r="I957" s="200"/>
      <c r="J957" s="201">
        <f>ROUND(I957*H957,2)</f>
        <v>0</v>
      </c>
      <c r="K957" s="202"/>
      <c r="L957" s="203"/>
      <c r="M957" s="204" t="s">
        <v>1</v>
      </c>
      <c r="N957" s="205" t="s">
        <v>41</v>
      </c>
      <c r="O957" s="62"/>
      <c r="P957" s="167">
        <f>O957*H957</f>
        <v>0</v>
      </c>
      <c r="Q957" s="167">
        <v>1E-4</v>
      </c>
      <c r="R957" s="167">
        <f>Q957*H957</f>
        <v>2E-3</v>
      </c>
      <c r="S957" s="167">
        <v>0</v>
      </c>
      <c r="T957" s="168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69" t="s">
        <v>314</v>
      </c>
      <c r="AT957" s="169" t="s">
        <v>186</v>
      </c>
      <c r="AU957" s="169" t="s">
        <v>88</v>
      </c>
      <c r="AY957" s="18" t="s">
        <v>173</v>
      </c>
      <c r="BE957" s="170">
        <f>IF(N957="základná",J957,0)</f>
        <v>0</v>
      </c>
      <c r="BF957" s="170">
        <f>IF(N957="znížená",J957,0)</f>
        <v>0</v>
      </c>
      <c r="BG957" s="170">
        <f>IF(N957="zákl. prenesená",J957,0)</f>
        <v>0</v>
      </c>
      <c r="BH957" s="170">
        <f>IF(N957="zníž. prenesená",J957,0)</f>
        <v>0</v>
      </c>
      <c r="BI957" s="170">
        <f>IF(N957="nulová",J957,0)</f>
        <v>0</v>
      </c>
      <c r="BJ957" s="18" t="s">
        <v>88</v>
      </c>
      <c r="BK957" s="170">
        <f>ROUND(I957*H957,2)</f>
        <v>0</v>
      </c>
      <c r="BL957" s="18" t="s">
        <v>259</v>
      </c>
      <c r="BM957" s="169" t="s">
        <v>1598</v>
      </c>
    </row>
    <row r="958" spans="1:65" s="2" customFormat="1" ht="37.9" customHeight="1">
      <c r="A958" s="33"/>
      <c r="B958" s="156"/>
      <c r="C958" s="195" t="s">
        <v>1599</v>
      </c>
      <c r="D958" s="195" t="s">
        <v>186</v>
      </c>
      <c r="E958" s="196" t="s">
        <v>1600</v>
      </c>
      <c r="F958" s="197" t="s">
        <v>1601</v>
      </c>
      <c r="G958" s="198" t="s">
        <v>232</v>
      </c>
      <c r="H958" s="199">
        <v>20</v>
      </c>
      <c r="I958" s="200"/>
      <c r="J958" s="201">
        <f>ROUND(I958*H958,2)</f>
        <v>0</v>
      </c>
      <c r="K958" s="202"/>
      <c r="L958" s="203"/>
      <c r="M958" s="204" t="s">
        <v>1</v>
      </c>
      <c r="N958" s="205" t="s">
        <v>41</v>
      </c>
      <c r="O958" s="62"/>
      <c r="P958" s="167">
        <f>O958*H958</f>
        <v>0</v>
      </c>
      <c r="Q958" s="167">
        <v>1E-4</v>
      </c>
      <c r="R958" s="167">
        <f>Q958*H958</f>
        <v>2E-3</v>
      </c>
      <c r="S958" s="167">
        <v>0</v>
      </c>
      <c r="T958" s="168">
        <f>S958*H958</f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69" t="s">
        <v>314</v>
      </c>
      <c r="AT958" s="169" t="s">
        <v>186</v>
      </c>
      <c r="AU958" s="169" t="s">
        <v>88</v>
      </c>
      <c r="AY958" s="18" t="s">
        <v>173</v>
      </c>
      <c r="BE958" s="170">
        <f>IF(N958="základná",J958,0)</f>
        <v>0</v>
      </c>
      <c r="BF958" s="170">
        <f>IF(N958="znížená",J958,0)</f>
        <v>0</v>
      </c>
      <c r="BG958" s="170">
        <f>IF(N958="zákl. prenesená",J958,0)</f>
        <v>0</v>
      </c>
      <c r="BH958" s="170">
        <f>IF(N958="zníž. prenesená",J958,0)</f>
        <v>0</v>
      </c>
      <c r="BI958" s="170">
        <f>IF(N958="nulová",J958,0)</f>
        <v>0</v>
      </c>
      <c r="BJ958" s="18" t="s">
        <v>88</v>
      </c>
      <c r="BK958" s="170">
        <f>ROUND(I958*H958,2)</f>
        <v>0</v>
      </c>
      <c r="BL958" s="18" t="s">
        <v>259</v>
      </c>
      <c r="BM958" s="169" t="s">
        <v>1602</v>
      </c>
    </row>
    <row r="959" spans="1:65" s="2" customFormat="1" ht="55.5" customHeight="1">
      <c r="A959" s="33"/>
      <c r="B959" s="156"/>
      <c r="C959" s="195" t="s">
        <v>1603</v>
      </c>
      <c r="D959" s="195" t="s">
        <v>186</v>
      </c>
      <c r="E959" s="196" t="s">
        <v>1604</v>
      </c>
      <c r="F959" s="197" t="s">
        <v>1605</v>
      </c>
      <c r="G959" s="198" t="s">
        <v>179</v>
      </c>
      <c r="H959" s="199">
        <v>2</v>
      </c>
      <c r="I959" s="200"/>
      <c r="J959" s="201">
        <f>ROUND(I959*H959,2)</f>
        <v>0</v>
      </c>
      <c r="K959" s="202"/>
      <c r="L959" s="203"/>
      <c r="M959" s="204" t="s">
        <v>1</v>
      </c>
      <c r="N959" s="205" t="s">
        <v>41</v>
      </c>
      <c r="O959" s="62"/>
      <c r="P959" s="167">
        <f>O959*H959</f>
        <v>0</v>
      </c>
      <c r="Q959" s="167">
        <v>2.1999999999999999E-2</v>
      </c>
      <c r="R959" s="167">
        <f>Q959*H959</f>
        <v>4.3999999999999997E-2</v>
      </c>
      <c r="S959" s="167">
        <v>0</v>
      </c>
      <c r="T959" s="168">
        <f>S959*H959</f>
        <v>0</v>
      </c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R959" s="169" t="s">
        <v>314</v>
      </c>
      <c r="AT959" s="169" t="s">
        <v>186</v>
      </c>
      <c r="AU959" s="169" t="s">
        <v>88</v>
      </c>
      <c r="AY959" s="18" t="s">
        <v>173</v>
      </c>
      <c r="BE959" s="170">
        <f>IF(N959="základná",J959,0)</f>
        <v>0</v>
      </c>
      <c r="BF959" s="170">
        <f>IF(N959="znížená",J959,0)</f>
        <v>0</v>
      </c>
      <c r="BG959" s="170">
        <f>IF(N959="zákl. prenesená",J959,0)</f>
        <v>0</v>
      </c>
      <c r="BH959" s="170">
        <f>IF(N959="zníž. prenesená",J959,0)</f>
        <v>0</v>
      </c>
      <c r="BI959" s="170">
        <f>IF(N959="nulová",J959,0)</f>
        <v>0</v>
      </c>
      <c r="BJ959" s="18" t="s">
        <v>88</v>
      </c>
      <c r="BK959" s="170">
        <f>ROUND(I959*H959,2)</f>
        <v>0</v>
      </c>
      <c r="BL959" s="18" t="s">
        <v>259</v>
      </c>
      <c r="BM959" s="169" t="s">
        <v>1606</v>
      </c>
    </row>
    <row r="960" spans="1:65" s="2" customFormat="1" ht="16.5" customHeight="1">
      <c r="A960" s="33"/>
      <c r="B960" s="156"/>
      <c r="C960" s="195" t="s">
        <v>1607</v>
      </c>
      <c r="D960" s="195" t="s">
        <v>186</v>
      </c>
      <c r="E960" s="196" t="s">
        <v>1608</v>
      </c>
      <c r="F960" s="197" t="s">
        <v>1609</v>
      </c>
      <c r="G960" s="198" t="s">
        <v>179</v>
      </c>
      <c r="H960" s="199">
        <v>1</v>
      </c>
      <c r="I960" s="200"/>
      <c r="J960" s="201">
        <f>ROUND(I960*H960,2)</f>
        <v>0</v>
      </c>
      <c r="K960" s="202"/>
      <c r="L960" s="203"/>
      <c r="M960" s="204" t="s">
        <v>1</v>
      </c>
      <c r="N960" s="205" t="s">
        <v>41</v>
      </c>
      <c r="O960" s="62"/>
      <c r="P960" s="167">
        <f>O960*H960</f>
        <v>0</v>
      </c>
      <c r="Q960" s="167">
        <v>2.1999999999999999E-2</v>
      </c>
      <c r="R960" s="167">
        <f>Q960*H960</f>
        <v>2.1999999999999999E-2</v>
      </c>
      <c r="S960" s="167">
        <v>0</v>
      </c>
      <c r="T960" s="168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69" t="s">
        <v>314</v>
      </c>
      <c r="AT960" s="169" t="s">
        <v>186</v>
      </c>
      <c r="AU960" s="169" t="s">
        <v>88</v>
      </c>
      <c r="AY960" s="18" t="s">
        <v>173</v>
      </c>
      <c r="BE960" s="170">
        <f>IF(N960="základná",J960,0)</f>
        <v>0</v>
      </c>
      <c r="BF960" s="170">
        <f>IF(N960="znížená",J960,0)</f>
        <v>0</v>
      </c>
      <c r="BG960" s="170">
        <f>IF(N960="zákl. prenesená",J960,0)</f>
        <v>0</v>
      </c>
      <c r="BH960" s="170">
        <f>IF(N960="zníž. prenesená",J960,0)</f>
        <v>0</v>
      </c>
      <c r="BI960" s="170">
        <f>IF(N960="nulová",J960,0)</f>
        <v>0</v>
      </c>
      <c r="BJ960" s="18" t="s">
        <v>88</v>
      </c>
      <c r="BK960" s="170">
        <f>ROUND(I960*H960,2)</f>
        <v>0</v>
      </c>
      <c r="BL960" s="18" t="s">
        <v>259</v>
      </c>
      <c r="BM960" s="169" t="s">
        <v>1610</v>
      </c>
    </row>
    <row r="961" spans="1:65" s="14" customFormat="1" ht="22.5">
      <c r="B961" s="179"/>
      <c r="D961" s="172" t="s">
        <v>182</v>
      </c>
      <c r="E961" s="180" t="s">
        <v>1</v>
      </c>
      <c r="F961" s="181" t="s">
        <v>1611</v>
      </c>
      <c r="H961" s="182">
        <v>1</v>
      </c>
      <c r="I961" s="183"/>
      <c r="L961" s="179"/>
      <c r="M961" s="184"/>
      <c r="N961" s="185"/>
      <c r="O961" s="185"/>
      <c r="P961" s="185"/>
      <c r="Q961" s="185"/>
      <c r="R961" s="185"/>
      <c r="S961" s="185"/>
      <c r="T961" s="186"/>
      <c r="AT961" s="180" t="s">
        <v>182</v>
      </c>
      <c r="AU961" s="180" t="s">
        <v>88</v>
      </c>
      <c r="AV961" s="14" t="s">
        <v>88</v>
      </c>
      <c r="AW961" s="14" t="s">
        <v>31</v>
      </c>
      <c r="AX961" s="14" t="s">
        <v>75</v>
      </c>
      <c r="AY961" s="180" t="s">
        <v>173</v>
      </c>
    </row>
    <row r="962" spans="1:65" s="13" customFormat="1" ht="11.25">
      <c r="B962" s="171"/>
      <c r="D962" s="172" t="s">
        <v>182</v>
      </c>
      <c r="E962" s="173" t="s">
        <v>1</v>
      </c>
      <c r="F962" s="174" t="s">
        <v>1612</v>
      </c>
      <c r="H962" s="173" t="s">
        <v>1</v>
      </c>
      <c r="I962" s="175"/>
      <c r="L962" s="171"/>
      <c r="M962" s="176"/>
      <c r="N962" s="177"/>
      <c r="O962" s="177"/>
      <c r="P962" s="177"/>
      <c r="Q962" s="177"/>
      <c r="R962" s="177"/>
      <c r="S962" s="177"/>
      <c r="T962" s="178"/>
      <c r="AT962" s="173" t="s">
        <v>182</v>
      </c>
      <c r="AU962" s="173" t="s">
        <v>88</v>
      </c>
      <c r="AV962" s="13" t="s">
        <v>82</v>
      </c>
      <c r="AW962" s="13" t="s">
        <v>31</v>
      </c>
      <c r="AX962" s="13" t="s">
        <v>75</v>
      </c>
      <c r="AY962" s="173" t="s">
        <v>173</v>
      </c>
    </row>
    <row r="963" spans="1:65" s="13" customFormat="1" ht="22.5">
      <c r="B963" s="171"/>
      <c r="D963" s="172" t="s">
        <v>182</v>
      </c>
      <c r="E963" s="173" t="s">
        <v>1</v>
      </c>
      <c r="F963" s="174" t="s">
        <v>1613</v>
      </c>
      <c r="H963" s="173" t="s">
        <v>1</v>
      </c>
      <c r="I963" s="175"/>
      <c r="L963" s="171"/>
      <c r="M963" s="176"/>
      <c r="N963" s="177"/>
      <c r="O963" s="177"/>
      <c r="P963" s="177"/>
      <c r="Q963" s="177"/>
      <c r="R963" s="177"/>
      <c r="S963" s="177"/>
      <c r="T963" s="178"/>
      <c r="AT963" s="173" t="s">
        <v>182</v>
      </c>
      <c r="AU963" s="173" t="s">
        <v>88</v>
      </c>
      <c r="AV963" s="13" t="s">
        <v>82</v>
      </c>
      <c r="AW963" s="13" t="s">
        <v>31</v>
      </c>
      <c r="AX963" s="13" t="s">
        <v>75</v>
      </c>
      <c r="AY963" s="173" t="s">
        <v>173</v>
      </c>
    </row>
    <row r="964" spans="1:65" s="15" customFormat="1" ht="11.25">
      <c r="B964" s="187"/>
      <c r="D964" s="172" t="s">
        <v>182</v>
      </c>
      <c r="E964" s="188" t="s">
        <v>1</v>
      </c>
      <c r="F964" s="189" t="s">
        <v>185</v>
      </c>
      <c r="H964" s="190">
        <v>1</v>
      </c>
      <c r="I964" s="191"/>
      <c r="L964" s="187"/>
      <c r="M964" s="192"/>
      <c r="N964" s="193"/>
      <c r="O964" s="193"/>
      <c r="P964" s="193"/>
      <c r="Q964" s="193"/>
      <c r="R964" s="193"/>
      <c r="S964" s="193"/>
      <c r="T964" s="194"/>
      <c r="AT964" s="188" t="s">
        <v>182</v>
      </c>
      <c r="AU964" s="188" t="s">
        <v>88</v>
      </c>
      <c r="AV964" s="15" t="s">
        <v>180</v>
      </c>
      <c r="AW964" s="15" t="s">
        <v>31</v>
      </c>
      <c r="AX964" s="15" t="s">
        <v>82</v>
      </c>
      <c r="AY964" s="188" t="s">
        <v>173</v>
      </c>
    </row>
    <row r="965" spans="1:65" s="2" customFormat="1" ht="33" customHeight="1">
      <c r="A965" s="33"/>
      <c r="B965" s="156"/>
      <c r="C965" s="157" t="s">
        <v>1614</v>
      </c>
      <c r="D965" s="157" t="s">
        <v>176</v>
      </c>
      <c r="E965" s="158" t="s">
        <v>1615</v>
      </c>
      <c r="F965" s="159" t="s">
        <v>1616</v>
      </c>
      <c r="G965" s="160" t="s">
        <v>179</v>
      </c>
      <c r="H965" s="161">
        <v>15</v>
      </c>
      <c r="I965" s="162"/>
      <c r="J965" s="163">
        <f>ROUND(I965*H965,2)</f>
        <v>0</v>
      </c>
      <c r="K965" s="164"/>
      <c r="L965" s="34"/>
      <c r="M965" s="165" t="s">
        <v>1</v>
      </c>
      <c r="N965" s="166" t="s">
        <v>41</v>
      </c>
      <c r="O965" s="62"/>
      <c r="P965" s="167">
        <f>O965*H965</f>
        <v>0</v>
      </c>
      <c r="Q965" s="167">
        <v>0</v>
      </c>
      <c r="R965" s="167">
        <f>Q965*H965</f>
        <v>0</v>
      </c>
      <c r="S965" s="167">
        <v>0</v>
      </c>
      <c r="T965" s="168">
        <f>S965*H965</f>
        <v>0</v>
      </c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R965" s="169" t="s">
        <v>259</v>
      </c>
      <c r="AT965" s="169" t="s">
        <v>176</v>
      </c>
      <c r="AU965" s="169" t="s">
        <v>88</v>
      </c>
      <c r="AY965" s="18" t="s">
        <v>173</v>
      </c>
      <c r="BE965" s="170">
        <f>IF(N965="základná",J965,0)</f>
        <v>0</v>
      </c>
      <c r="BF965" s="170">
        <f>IF(N965="znížená",J965,0)</f>
        <v>0</v>
      </c>
      <c r="BG965" s="170">
        <f>IF(N965="zákl. prenesená",J965,0)</f>
        <v>0</v>
      </c>
      <c r="BH965" s="170">
        <f>IF(N965="zníž. prenesená",J965,0)</f>
        <v>0</v>
      </c>
      <c r="BI965" s="170">
        <f>IF(N965="nulová",J965,0)</f>
        <v>0</v>
      </c>
      <c r="BJ965" s="18" t="s">
        <v>88</v>
      </c>
      <c r="BK965" s="170">
        <f>ROUND(I965*H965,2)</f>
        <v>0</v>
      </c>
      <c r="BL965" s="18" t="s">
        <v>259</v>
      </c>
      <c r="BM965" s="169" t="s">
        <v>1617</v>
      </c>
    </row>
    <row r="966" spans="1:65" s="14" customFormat="1" ht="11.25">
      <c r="B966" s="179"/>
      <c r="D966" s="172" t="s">
        <v>182</v>
      </c>
      <c r="E966" s="180" t="s">
        <v>1</v>
      </c>
      <c r="F966" s="181" t="s">
        <v>1618</v>
      </c>
      <c r="H966" s="182">
        <v>8</v>
      </c>
      <c r="I966" s="183"/>
      <c r="L966" s="179"/>
      <c r="M966" s="184"/>
      <c r="N966" s="185"/>
      <c r="O966" s="185"/>
      <c r="P966" s="185"/>
      <c r="Q966" s="185"/>
      <c r="R966" s="185"/>
      <c r="S966" s="185"/>
      <c r="T966" s="186"/>
      <c r="AT966" s="180" t="s">
        <v>182</v>
      </c>
      <c r="AU966" s="180" t="s">
        <v>88</v>
      </c>
      <c r="AV966" s="14" t="s">
        <v>88</v>
      </c>
      <c r="AW966" s="14" t="s">
        <v>31</v>
      </c>
      <c r="AX966" s="14" t="s">
        <v>75</v>
      </c>
      <c r="AY966" s="180" t="s">
        <v>173</v>
      </c>
    </row>
    <row r="967" spans="1:65" s="14" customFormat="1" ht="11.25">
      <c r="B967" s="179"/>
      <c r="D967" s="172" t="s">
        <v>182</v>
      </c>
      <c r="E967" s="180" t="s">
        <v>1</v>
      </c>
      <c r="F967" s="181" t="s">
        <v>1619</v>
      </c>
      <c r="H967" s="182">
        <v>3</v>
      </c>
      <c r="I967" s="183"/>
      <c r="L967" s="179"/>
      <c r="M967" s="184"/>
      <c r="N967" s="185"/>
      <c r="O967" s="185"/>
      <c r="P967" s="185"/>
      <c r="Q967" s="185"/>
      <c r="R967" s="185"/>
      <c r="S967" s="185"/>
      <c r="T967" s="186"/>
      <c r="AT967" s="180" t="s">
        <v>182</v>
      </c>
      <c r="AU967" s="180" t="s">
        <v>88</v>
      </c>
      <c r="AV967" s="14" t="s">
        <v>88</v>
      </c>
      <c r="AW967" s="14" t="s">
        <v>31</v>
      </c>
      <c r="AX967" s="14" t="s">
        <v>75</v>
      </c>
      <c r="AY967" s="180" t="s">
        <v>173</v>
      </c>
    </row>
    <row r="968" spans="1:65" s="14" customFormat="1" ht="11.25">
      <c r="B968" s="179"/>
      <c r="D968" s="172" t="s">
        <v>182</v>
      </c>
      <c r="E968" s="180" t="s">
        <v>1</v>
      </c>
      <c r="F968" s="181" t="s">
        <v>1620</v>
      </c>
      <c r="H968" s="182">
        <v>1</v>
      </c>
      <c r="I968" s="183"/>
      <c r="L968" s="179"/>
      <c r="M968" s="184"/>
      <c r="N968" s="185"/>
      <c r="O968" s="185"/>
      <c r="P968" s="185"/>
      <c r="Q968" s="185"/>
      <c r="R968" s="185"/>
      <c r="S968" s="185"/>
      <c r="T968" s="186"/>
      <c r="AT968" s="180" t="s">
        <v>182</v>
      </c>
      <c r="AU968" s="180" t="s">
        <v>88</v>
      </c>
      <c r="AV968" s="14" t="s">
        <v>88</v>
      </c>
      <c r="AW968" s="14" t="s">
        <v>31</v>
      </c>
      <c r="AX968" s="14" t="s">
        <v>75</v>
      </c>
      <c r="AY968" s="180" t="s">
        <v>173</v>
      </c>
    </row>
    <row r="969" spans="1:65" s="14" customFormat="1" ht="11.25">
      <c r="B969" s="179"/>
      <c r="D969" s="172" t="s">
        <v>182</v>
      </c>
      <c r="E969" s="180" t="s">
        <v>1</v>
      </c>
      <c r="F969" s="181" t="s">
        <v>1621</v>
      </c>
      <c r="H969" s="182">
        <v>3</v>
      </c>
      <c r="I969" s="183"/>
      <c r="L969" s="179"/>
      <c r="M969" s="184"/>
      <c r="N969" s="185"/>
      <c r="O969" s="185"/>
      <c r="P969" s="185"/>
      <c r="Q969" s="185"/>
      <c r="R969" s="185"/>
      <c r="S969" s="185"/>
      <c r="T969" s="186"/>
      <c r="AT969" s="180" t="s">
        <v>182</v>
      </c>
      <c r="AU969" s="180" t="s">
        <v>88</v>
      </c>
      <c r="AV969" s="14" t="s">
        <v>88</v>
      </c>
      <c r="AW969" s="14" t="s">
        <v>31</v>
      </c>
      <c r="AX969" s="14" t="s">
        <v>75</v>
      </c>
      <c r="AY969" s="180" t="s">
        <v>173</v>
      </c>
    </row>
    <row r="970" spans="1:65" s="15" customFormat="1" ht="11.25">
      <c r="B970" s="187"/>
      <c r="D970" s="172" t="s">
        <v>182</v>
      </c>
      <c r="E970" s="188" t="s">
        <v>1</v>
      </c>
      <c r="F970" s="189" t="s">
        <v>185</v>
      </c>
      <c r="H970" s="190">
        <v>15</v>
      </c>
      <c r="I970" s="191"/>
      <c r="L970" s="187"/>
      <c r="M970" s="192"/>
      <c r="N970" s="193"/>
      <c r="O970" s="193"/>
      <c r="P970" s="193"/>
      <c r="Q970" s="193"/>
      <c r="R970" s="193"/>
      <c r="S970" s="193"/>
      <c r="T970" s="194"/>
      <c r="AT970" s="188" t="s">
        <v>182</v>
      </c>
      <c r="AU970" s="188" t="s">
        <v>88</v>
      </c>
      <c r="AV970" s="15" t="s">
        <v>180</v>
      </c>
      <c r="AW970" s="15" t="s">
        <v>31</v>
      </c>
      <c r="AX970" s="15" t="s">
        <v>82</v>
      </c>
      <c r="AY970" s="188" t="s">
        <v>173</v>
      </c>
    </row>
    <row r="971" spans="1:65" s="2" customFormat="1" ht="24.2" customHeight="1">
      <c r="A971" s="33"/>
      <c r="B971" s="156"/>
      <c r="C971" s="195" t="s">
        <v>1622</v>
      </c>
      <c r="D971" s="195" t="s">
        <v>186</v>
      </c>
      <c r="E971" s="196" t="s">
        <v>1623</v>
      </c>
      <c r="F971" s="197" t="s">
        <v>1624</v>
      </c>
      <c r="G971" s="198" t="s">
        <v>179</v>
      </c>
      <c r="H971" s="199">
        <v>13</v>
      </c>
      <c r="I971" s="200"/>
      <c r="J971" s="201">
        <f t="shared" ref="J971:J977" si="10">ROUND(I971*H971,2)</f>
        <v>0</v>
      </c>
      <c r="K971" s="202"/>
      <c r="L971" s="203"/>
      <c r="M971" s="204" t="s">
        <v>1</v>
      </c>
      <c r="N971" s="205" t="s">
        <v>41</v>
      </c>
      <c r="O971" s="62"/>
      <c r="P971" s="167">
        <f t="shared" ref="P971:P977" si="11">O971*H971</f>
        <v>0</v>
      </c>
      <c r="Q971" s="167">
        <v>1E-3</v>
      </c>
      <c r="R971" s="167">
        <f t="shared" ref="R971:R977" si="12">Q971*H971</f>
        <v>1.3000000000000001E-2</v>
      </c>
      <c r="S971" s="167">
        <v>0</v>
      </c>
      <c r="T971" s="168">
        <f t="shared" ref="T971:T977" si="13"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69" t="s">
        <v>314</v>
      </c>
      <c r="AT971" s="169" t="s">
        <v>186</v>
      </c>
      <c r="AU971" s="169" t="s">
        <v>88</v>
      </c>
      <c r="AY971" s="18" t="s">
        <v>173</v>
      </c>
      <c r="BE971" s="170">
        <f t="shared" ref="BE971:BE977" si="14">IF(N971="základná",J971,0)</f>
        <v>0</v>
      </c>
      <c r="BF971" s="170">
        <f t="shared" ref="BF971:BF977" si="15">IF(N971="znížená",J971,0)</f>
        <v>0</v>
      </c>
      <c r="BG971" s="170">
        <f t="shared" ref="BG971:BG977" si="16">IF(N971="zákl. prenesená",J971,0)</f>
        <v>0</v>
      </c>
      <c r="BH971" s="170">
        <f t="shared" ref="BH971:BH977" si="17">IF(N971="zníž. prenesená",J971,0)</f>
        <v>0</v>
      </c>
      <c r="BI971" s="170">
        <f t="shared" ref="BI971:BI977" si="18">IF(N971="nulová",J971,0)</f>
        <v>0</v>
      </c>
      <c r="BJ971" s="18" t="s">
        <v>88</v>
      </c>
      <c r="BK971" s="170">
        <f t="shared" ref="BK971:BK977" si="19">ROUND(I971*H971,2)</f>
        <v>0</v>
      </c>
      <c r="BL971" s="18" t="s">
        <v>259</v>
      </c>
      <c r="BM971" s="169" t="s">
        <v>1625</v>
      </c>
    </row>
    <row r="972" spans="1:65" s="2" customFormat="1" ht="24.2" customHeight="1">
      <c r="A972" s="33"/>
      <c r="B972" s="156"/>
      <c r="C972" s="195" t="s">
        <v>1626</v>
      </c>
      <c r="D972" s="195" t="s">
        <v>186</v>
      </c>
      <c r="E972" s="196" t="s">
        <v>1627</v>
      </c>
      <c r="F972" s="197" t="s">
        <v>1628</v>
      </c>
      <c r="G972" s="198" t="s">
        <v>179</v>
      </c>
      <c r="H972" s="199">
        <v>2</v>
      </c>
      <c r="I972" s="200"/>
      <c r="J972" s="201">
        <f t="shared" si="10"/>
        <v>0</v>
      </c>
      <c r="K972" s="202"/>
      <c r="L972" s="203"/>
      <c r="M972" s="204" t="s">
        <v>1</v>
      </c>
      <c r="N972" s="205" t="s">
        <v>41</v>
      </c>
      <c r="O972" s="62"/>
      <c r="P972" s="167">
        <f t="shared" si="11"/>
        <v>0</v>
      </c>
      <c r="Q972" s="167">
        <v>1E-3</v>
      </c>
      <c r="R972" s="167">
        <f t="shared" si="12"/>
        <v>2E-3</v>
      </c>
      <c r="S972" s="167">
        <v>0</v>
      </c>
      <c r="T972" s="168">
        <f t="shared" si="13"/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9" t="s">
        <v>314</v>
      </c>
      <c r="AT972" s="169" t="s">
        <v>186</v>
      </c>
      <c r="AU972" s="169" t="s">
        <v>88</v>
      </c>
      <c r="AY972" s="18" t="s">
        <v>173</v>
      </c>
      <c r="BE972" s="170">
        <f t="shared" si="14"/>
        <v>0</v>
      </c>
      <c r="BF972" s="170">
        <f t="shared" si="15"/>
        <v>0</v>
      </c>
      <c r="BG972" s="170">
        <f t="shared" si="16"/>
        <v>0</v>
      </c>
      <c r="BH972" s="170">
        <f t="shared" si="17"/>
        <v>0</v>
      </c>
      <c r="BI972" s="170">
        <f t="shared" si="18"/>
        <v>0</v>
      </c>
      <c r="BJ972" s="18" t="s">
        <v>88</v>
      </c>
      <c r="BK972" s="170">
        <f t="shared" si="19"/>
        <v>0</v>
      </c>
      <c r="BL972" s="18" t="s">
        <v>259</v>
      </c>
      <c r="BM972" s="169" t="s">
        <v>1629</v>
      </c>
    </row>
    <row r="973" spans="1:65" s="2" customFormat="1" ht="49.15" customHeight="1">
      <c r="A973" s="33"/>
      <c r="B973" s="156"/>
      <c r="C973" s="195" t="s">
        <v>1630</v>
      </c>
      <c r="D973" s="195" t="s">
        <v>186</v>
      </c>
      <c r="E973" s="196" t="s">
        <v>1631</v>
      </c>
      <c r="F973" s="197" t="s">
        <v>1632</v>
      </c>
      <c r="G973" s="198" t="s">
        <v>179</v>
      </c>
      <c r="H973" s="199">
        <v>9</v>
      </c>
      <c r="I973" s="200"/>
      <c r="J973" s="201">
        <f t="shared" si="10"/>
        <v>0</v>
      </c>
      <c r="K973" s="202"/>
      <c r="L973" s="203"/>
      <c r="M973" s="204" t="s">
        <v>1</v>
      </c>
      <c r="N973" s="205" t="s">
        <v>41</v>
      </c>
      <c r="O973" s="62"/>
      <c r="P973" s="167">
        <f t="shared" si="11"/>
        <v>0</v>
      </c>
      <c r="Q973" s="167">
        <v>2.5000000000000001E-2</v>
      </c>
      <c r="R973" s="167">
        <f t="shared" si="12"/>
        <v>0.22500000000000001</v>
      </c>
      <c r="S973" s="167">
        <v>0</v>
      </c>
      <c r="T973" s="168">
        <f t="shared" si="13"/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69" t="s">
        <v>314</v>
      </c>
      <c r="AT973" s="169" t="s">
        <v>186</v>
      </c>
      <c r="AU973" s="169" t="s">
        <v>88</v>
      </c>
      <c r="AY973" s="18" t="s">
        <v>173</v>
      </c>
      <c r="BE973" s="170">
        <f t="shared" si="14"/>
        <v>0</v>
      </c>
      <c r="BF973" s="170">
        <f t="shared" si="15"/>
        <v>0</v>
      </c>
      <c r="BG973" s="170">
        <f t="shared" si="16"/>
        <v>0</v>
      </c>
      <c r="BH973" s="170">
        <f t="shared" si="17"/>
        <v>0</v>
      </c>
      <c r="BI973" s="170">
        <f t="shared" si="18"/>
        <v>0</v>
      </c>
      <c r="BJ973" s="18" t="s">
        <v>88</v>
      </c>
      <c r="BK973" s="170">
        <f t="shared" si="19"/>
        <v>0</v>
      </c>
      <c r="BL973" s="18" t="s">
        <v>259</v>
      </c>
      <c r="BM973" s="169" t="s">
        <v>1633</v>
      </c>
    </row>
    <row r="974" spans="1:65" s="2" customFormat="1" ht="49.15" customHeight="1">
      <c r="A974" s="33"/>
      <c r="B974" s="156"/>
      <c r="C974" s="195" t="s">
        <v>1634</v>
      </c>
      <c r="D974" s="195" t="s">
        <v>186</v>
      </c>
      <c r="E974" s="196" t="s">
        <v>1635</v>
      </c>
      <c r="F974" s="197" t="s">
        <v>1636</v>
      </c>
      <c r="G974" s="198" t="s">
        <v>179</v>
      </c>
      <c r="H974" s="199">
        <v>1</v>
      </c>
      <c r="I974" s="200"/>
      <c r="J974" s="201">
        <f t="shared" si="10"/>
        <v>0</v>
      </c>
      <c r="K974" s="202"/>
      <c r="L974" s="203"/>
      <c r="M974" s="204" t="s">
        <v>1</v>
      </c>
      <c r="N974" s="205" t="s">
        <v>41</v>
      </c>
      <c r="O974" s="62"/>
      <c r="P974" s="167">
        <f t="shared" si="11"/>
        <v>0</v>
      </c>
      <c r="Q974" s="167">
        <v>2.5000000000000001E-2</v>
      </c>
      <c r="R974" s="167">
        <f t="shared" si="12"/>
        <v>2.5000000000000001E-2</v>
      </c>
      <c r="S974" s="167">
        <v>0</v>
      </c>
      <c r="T974" s="168">
        <f t="shared" si="13"/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69" t="s">
        <v>314</v>
      </c>
      <c r="AT974" s="169" t="s">
        <v>186</v>
      </c>
      <c r="AU974" s="169" t="s">
        <v>88</v>
      </c>
      <c r="AY974" s="18" t="s">
        <v>173</v>
      </c>
      <c r="BE974" s="170">
        <f t="shared" si="14"/>
        <v>0</v>
      </c>
      <c r="BF974" s="170">
        <f t="shared" si="15"/>
        <v>0</v>
      </c>
      <c r="BG974" s="170">
        <f t="shared" si="16"/>
        <v>0</v>
      </c>
      <c r="BH974" s="170">
        <f t="shared" si="17"/>
        <v>0</v>
      </c>
      <c r="BI974" s="170">
        <f t="shared" si="18"/>
        <v>0</v>
      </c>
      <c r="BJ974" s="18" t="s">
        <v>88</v>
      </c>
      <c r="BK974" s="170">
        <f t="shared" si="19"/>
        <v>0</v>
      </c>
      <c r="BL974" s="18" t="s">
        <v>259</v>
      </c>
      <c r="BM974" s="169" t="s">
        <v>1637</v>
      </c>
    </row>
    <row r="975" spans="1:65" s="2" customFormat="1" ht="37.9" customHeight="1">
      <c r="A975" s="33"/>
      <c r="B975" s="156"/>
      <c r="C975" s="195" t="s">
        <v>1638</v>
      </c>
      <c r="D975" s="195" t="s">
        <v>186</v>
      </c>
      <c r="E975" s="196" t="s">
        <v>1639</v>
      </c>
      <c r="F975" s="197" t="s">
        <v>1640</v>
      </c>
      <c r="G975" s="198" t="s">
        <v>179</v>
      </c>
      <c r="H975" s="199">
        <v>2</v>
      </c>
      <c r="I975" s="200"/>
      <c r="J975" s="201">
        <f t="shared" si="10"/>
        <v>0</v>
      </c>
      <c r="K975" s="202"/>
      <c r="L975" s="203"/>
      <c r="M975" s="204" t="s">
        <v>1</v>
      </c>
      <c r="N975" s="205" t="s">
        <v>41</v>
      </c>
      <c r="O975" s="62"/>
      <c r="P975" s="167">
        <f t="shared" si="11"/>
        <v>0</v>
      </c>
      <c r="Q975" s="167">
        <v>2.5000000000000001E-2</v>
      </c>
      <c r="R975" s="167">
        <f t="shared" si="12"/>
        <v>0.05</v>
      </c>
      <c r="S975" s="167">
        <v>0</v>
      </c>
      <c r="T975" s="168">
        <f t="shared" si="13"/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69" t="s">
        <v>314</v>
      </c>
      <c r="AT975" s="169" t="s">
        <v>186</v>
      </c>
      <c r="AU975" s="169" t="s">
        <v>88</v>
      </c>
      <c r="AY975" s="18" t="s">
        <v>173</v>
      </c>
      <c r="BE975" s="170">
        <f t="shared" si="14"/>
        <v>0</v>
      </c>
      <c r="BF975" s="170">
        <f t="shared" si="15"/>
        <v>0</v>
      </c>
      <c r="BG975" s="170">
        <f t="shared" si="16"/>
        <v>0</v>
      </c>
      <c r="BH975" s="170">
        <f t="shared" si="17"/>
        <v>0</v>
      </c>
      <c r="BI975" s="170">
        <f t="shared" si="18"/>
        <v>0</v>
      </c>
      <c r="BJ975" s="18" t="s">
        <v>88</v>
      </c>
      <c r="BK975" s="170">
        <f t="shared" si="19"/>
        <v>0</v>
      </c>
      <c r="BL975" s="18" t="s">
        <v>259</v>
      </c>
      <c r="BM975" s="169" t="s">
        <v>1641</v>
      </c>
    </row>
    <row r="976" spans="1:65" s="2" customFormat="1" ht="49.15" customHeight="1">
      <c r="A976" s="33"/>
      <c r="B976" s="156"/>
      <c r="C976" s="195" t="s">
        <v>1642</v>
      </c>
      <c r="D976" s="195" t="s">
        <v>186</v>
      </c>
      <c r="E976" s="196" t="s">
        <v>1643</v>
      </c>
      <c r="F976" s="197" t="s">
        <v>1644</v>
      </c>
      <c r="G976" s="198" t="s">
        <v>179</v>
      </c>
      <c r="H976" s="199">
        <v>3</v>
      </c>
      <c r="I976" s="200"/>
      <c r="J976" s="201">
        <f t="shared" si="10"/>
        <v>0</v>
      </c>
      <c r="K976" s="202"/>
      <c r="L976" s="203"/>
      <c r="M976" s="204" t="s">
        <v>1</v>
      </c>
      <c r="N976" s="205" t="s">
        <v>41</v>
      </c>
      <c r="O976" s="62"/>
      <c r="P976" s="167">
        <f t="shared" si="11"/>
        <v>0</v>
      </c>
      <c r="Q976" s="167">
        <v>2.5000000000000001E-2</v>
      </c>
      <c r="R976" s="167">
        <f t="shared" si="12"/>
        <v>7.5000000000000011E-2</v>
      </c>
      <c r="S976" s="167">
        <v>0</v>
      </c>
      <c r="T976" s="168">
        <f t="shared" si="13"/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69" t="s">
        <v>314</v>
      </c>
      <c r="AT976" s="169" t="s">
        <v>186</v>
      </c>
      <c r="AU976" s="169" t="s">
        <v>88</v>
      </c>
      <c r="AY976" s="18" t="s">
        <v>173</v>
      </c>
      <c r="BE976" s="170">
        <f t="shared" si="14"/>
        <v>0</v>
      </c>
      <c r="BF976" s="170">
        <f t="shared" si="15"/>
        <v>0</v>
      </c>
      <c r="BG976" s="170">
        <f t="shared" si="16"/>
        <v>0</v>
      </c>
      <c r="BH976" s="170">
        <f t="shared" si="17"/>
        <v>0</v>
      </c>
      <c r="BI976" s="170">
        <f t="shared" si="18"/>
        <v>0</v>
      </c>
      <c r="BJ976" s="18" t="s">
        <v>88</v>
      </c>
      <c r="BK976" s="170">
        <f t="shared" si="19"/>
        <v>0</v>
      </c>
      <c r="BL976" s="18" t="s">
        <v>259</v>
      </c>
      <c r="BM976" s="169" t="s">
        <v>1645</v>
      </c>
    </row>
    <row r="977" spans="1:65" s="2" customFormat="1" ht="24.2" customHeight="1">
      <c r="A977" s="33"/>
      <c r="B977" s="156"/>
      <c r="C977" s="157" t="s">
        <v>1646</v>
      </c>
      <c r="D977" s="157" t="s">
        <v>176</v>
      </c>
      <c r="E977" s="158" t="s">
        <v>1647</v>
      </c>
      <c r="F977" s="159" t="s">
        <v>1648</v>
      </c>
      <c r="G977" s="160" t="s">
        <v>179</v>
      </c>
      <c r="H977" s="161">
        <v>12</v>
      </c>
      <c r="I977" s="162"/>
      <c r="J977" s="163">
        <f t="shared" si="10"/>
        <v>0</v>
      </c>
      <c r="K977" s="164"/>
      <c r="L977" s="34"/>
      <c r="M977" s="165" t="s">
        <v>1</v>
      </c>
      <c r="N977" s="166" t="s">
        <v>41</v>
      </c>
      <c r="O977" s="62"/>
      <c r="P977" s="167">
        <f t="shared" si="11"/>
        <v>0</v>
      </c>
      <c r="Q977" s="167">
        <v>1.2E-4</v>
      </c>
      <c r="R977" s="167">
        <f t="shared" si="12"/>
        <v>1.4400000000000001E-3</v>
      </c>
      <c r="S977" s="167">
        <v>0</v>
      </c>
      <c r="T977" s="168">
        <f t="shared" si="13"/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169" t="s">
        <v>259</v>
      </c>
      <c r="AT977" s="169" t="s">
        <v>176</v>
      </c>
      <c r="AU977" s="169" t="s">
        <v>88</v>
      </c>
      <c r="AY977" s="18" t="s">
        <v>173</v>
      </c>
      <c r="BE977" s="170">
        <f t="shared" si="14"/>
        <v>0</v>
      </c>
      <c r="BF977" s="170">
        <f t="shared" si="15"/>
        <v>0</v>
      </c>
      <c r="BG977" s="170">
        <f t="shared" si="16"/>
        <v>0</v>
      </c>
      <c r="BH977" s="170">
        <f t="shared" si="17"/>
        <v>0</v>
      </c>
      <c r="BI977" s="170">
        <f t="shared" si="18"/>
        <v>0</v>
      </c>
      <c r="BJ977" s="18" t="s">
        <v>88</v>
      </c>
      <c r="BK977" s="170">
        <f t="shared" si="19"/>
        <v>0</v>
      </c>
      <c r="BL977" s="18" t="s">
        <v>259</v>
      </c>
      <c r="BM977" s="169" t="s">
        <v>1649</v>
      </c>
    </row>
    <row r="978" spans="1:65" s="14" customFormat="1" ht="11.25">
      <c r="B978" s="179"/>
      <c r="D978" s="172" t="s">
        <v>182</v>
      </c>
      <c r="E978" s="180" t="s">
        <v>1</v>
      </c>
      <c r="F978" s="181" t="s">
        <v>1650</v>
      </c>
      <c r="H978" s="182">
        <v>12</v>
      </c>
      <c r="I978" s="183"/>
      <c r="L978" s="179"/>
      <c r="M978" s="184"/>
      <c r="N978" s="185"/>
      <c r="O978" s="185"/>
      <c r="P978" s="185"/>
      <c r="Q978" s="185"/>
      <c r="R978" s="185"/>
      <c r="S978" s="185"/>
      <c r="T978" s="186"/>
      <c r="AT978" s="180" t="s">
        <v>182</v>
      </c>
      <c r="AU978" s="180" t="s">
        <v>88</v>
      </c>
      <c r="AV978" s="14" t="s">
        <v>88</v>
      </c>
      <c r="AW978" s="14" t="s">
        <v>31</v>
      </c>
      <c r="AX978" s="14" t="s">
        <v>75</v>
      </c>
      <c r="AY978" s="180" t="s">
        <v>173</v>
      </c>
    </row>
    <row r="979" spans="1:65" s="15" customFormat="1" ht="11.25">
      <c r="B979" s="187"/>
      <c r="D979" s="172" t="s">
        <v>182</v>
      </c>
      <c r="E979" s="188" t="s">
        <v>1</v>
      </c>
      <c r="F979" s="189" t="s">
        <v>185</v>
      </c>
      <c r="H979" s="190">
        <v>12</v>
      </c>
      <c r="I979" s="191"/>
      <c r="L979" s="187"/>
      <c r="M979" s="192"/>
      <c r="N979" s="193"/>
      <c r="O979" s="193"/>
      <c r="P979" s="193"/>
      <c r="Q979" s="193"/>
      <c r="R979" s="193"/>
      <c r="S979" s="193"/>
      <c r="T979" s="194"/>
      <c r="AT979" s="188" t="s">
        <v>182</v>
      </c>
      <c r="AU979" s="188" t="s">
        <v>88</v>
      </c>
      <c r="AV979" s="15" t="s">
        <v>180</v>
      </c>
      <c r="AW979" s="15" t="s">
        <v>31</v>
      </c>
      <c r="AX979" s="15" t="s">
        <v>82</v>
      </c>
      <c r="AY979" s="188" t="s">
        <v>173</v>
      </c>
    </row>
    <row r="980" spans="1:65" s="2" customFormat="1" ht="44.25" customHeight="1">
      <c r="A980" s="33"/>
      <c r="B980" s="156"/>
      <c r="C980" s="195" t="s">
        <v>1651</v>
      </c>
      <c r="D980" s="195" t="s">
        <v>186</v>
      </c>
      <c r="E980" s="196" t="s">
        <v>1652</v>
      </c>
      <c r="F980" s="197" t="s">
        <v>1653</v>
      </c>
      <c r="G980" s="198" t="s">
        <v>232</v>
      </c>
      <c r="H980" s="199">
        <v>26.46</v>
      </c>
      <c r="I980" s="200"/>
      <c r="J980" s="201">
        <f>ROUND(I980*H980,2)</f>
        <v>0</v>
      </c>
      <c r="K980" s="202"/>
      <c r="L980" s="203"/>
      <c r="M980" s="204" t="s">
        <v>1</v>
      </c>
      <c r="N980" s="205" t="s">
        <v>41</v>
      </c>
      <c r="O980" s="62"/>
      <c r="P980" s="167">
        <f>O980*H980</f>
        <v>0</v>
      </c>
      <c r="Q980" s="167">
        <v>1.4400000000000001E-3</v>
      </c>
      <c r="R980" s="167">
        <f>Q980*H980</f>
        <v>3.8102400000000002E-2</v>
      </c>
      <c r="S980" s="167">
        <v>0</v>
      </c>
      <c r="T980" s="168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69" t="s">
        <v>314</v>
      </c>
      <c r="AT980" s="169" t="s">
        <v>186</v>
      </c>
      <c r="AU980" s="169" t="s">
        <v>88</v>
      </c>
      <c r="AY980" s="18" t="s">
        <v>173</v>
      </c>
      <c r="BE980" s="170">
        <f>IF(N980="základná",J980,0)</f>
        <v>0</v>
      </c>
      <c r="BF980" s="170">
        <f>IF(N980="znížená",J980,0)</f>
        <v>0</v>
      </c>
      <c r="BG980" s="170">
        <f>IF(N980="zákl. prenesená",J980,0)</f>
        <v>0</v>
      </c>
      <c r="BH980" s="170">
        <f>IF(N980="zníž. prenesená",J980,0)</f>
        <v>0</v>
      </c>
      <c r="BI980" s="170">
        <f>IF(N980="nulová",J980,0)</f>
        <v>0</v>
      </c>
      <c r="BJ980" s="18" t="s">
        <v>88</v>
      </c>
      <c r="BK980" s="170">
        <f>ROUND(I980*H980,2)</f>
        <v>0</v>
      </c>
      <c r="BL980" s="18" t="s">
        <v>259</v>
      </c>
      <c r="BM980" s="169" t="s">
        <v>1654</v>
      </c>
    </row>
    <row r="981" spans="1:65" s="13" customFormat="1" ht="22.5">
      <c r="B981" s="171"/>
      <c r="D981" s="172" t="s">
        <v>182</v>
      </c>
      <c r="E981" s="173" t="s">
        <v>1</v>
      </c>
      <c r="F981" s="174" t="s">
        <v>1655</v>
      </c>
      <c r="H981" s="173" t="s">
        <v>1</v>
      </c>
      <c r="I981" s="175"/>
      <c r="L981" s="171"/>
      <c r="M981" s="176"/>
      <c r="N981" s="177"/>
      <c r="O981" s="177"/>
      <c r="P981" s="177"/>
      <c r="Q981" s="177"/>
      <c r="R981" s="177"/>
      <c r="S981" s="177"/>
      <c r="T981" s="178"/>
      <c r="AT981" s="173" t="s">
        <v>182</v>
      </c>
      <c r="AU981" s="173" t="s">
        <v>88</v>
      </c>
      <c r="AV981" s="13" t="s">
        <v>82</v>
      </c>
      <c r="AW981" s="13" t="s">
        <v>31</v>
      </c>
      <c r="AX981" s="13" t="s">
        <v>75</v>
      </c>
      <c r="AY981" s="173" t="s">
        <v>173</v>
      </c>
    </row>
    <row r="982" spans="1:65" s="14" customFormat="1" ht="11.25">
      <c r="B982" s="179"/>
      <c r="D982" s="172" t="s">
        <v>182</v>
      </c>
      <c r="E982" s="180" t="s">
        <v>1</v>
      </c>
      <c r="F982" s="181" t="s">
        <v>1656</v>
      </c>
      <c r="H982" s="182">
        <v>25.2</v>
      </c>
      <c r="I982" s="183"/>
      <c r="L982" s="179"/>
      <c r="M982" s="184"/>
      <c r="N982" s="185"/>
      <c r="O982" s="185"/>
      <c r="P982" s="185"/>
      <c r="Q982" s="185"/>
      <c r="R982" s="185"/>
      <c r="S982" s="185"/>
      <c r="T982" s="186"/>
      <c r="AT982" s="180" t="s">
        <v>182</v>
      </c>
      <c r="AU982" s="180" t="s">
        <v>88</v>
      </c>
      <c r="AV982" s="14" t="s">
        <v>88</v>
      </c>
      <c r="AW982" s="14" t="s">
        <v>31</v>
      </c>
      <c r="AX982" s="14" t="s">
        <v>75</v>
      </c>
      <c r="AY982" s="180" t="s">
        <v>173</v>
      </c>
    </row>
    <row r="983" spans="1:65" s="16" customFormat="1" ht="11.25">
      <c r="B983" s="206"/>
      <c r="D983" s="172" t="s">
        <v>182</v>
      </c>
      <c r="E983" s="207" t="s">
        <v>1</v>
      </c>
      <c r="F983" s="208" t="s">
        <v>298</v>
      </c>
      <c r="H983" s="209">
        <v>25.2</v>
      </c>
      <c r="I983" s="210"/>
      <c r="L983" s="206"/>
      <c r="M983" s="211"/>
      <c r="N983" s="212"/>
      <c r="O983" s="212"/>
      <c r="P983" s="212"/>
      <c r="Q983" s="212"/>
      <c r="R983" s="212"/>
      <c r="S983" s="212"/>
      <c r="T983" s="213"/>
      <c r="AT983" s="207" t="s">
        <v>182</v>
      </c>
      <c r="AU983" s="207" t="s">
        <v>88</v>
      </c>
      <c r="AV983" s="16" t="s">
        <v>174</v>
      </c>
      <c r="AW983" s="16" t="s">
        <v>31</v>
      </c>
      <c r="AX983" s="16" t="s">
        <v>75</v>
      </c>
      <c r="AY983" s="207" t="s">
        <v>173</v>
      </c>
    </row>
    <row r="984" spans="1:65" s="14" customFormat="1" ht="11.25">
      <c r="B984" s="179"/>
      <c r="D984" s="172" t="s">
        <v>182</v>
      </c>
      <c r="E984" s="180" t="s">
        <v>1</v>
      </c>
      <c r="F984" s="181" t="s">
        <v>1657</v>
      </c>
      <c r="H984" s="182">
        <v>26.46</v>
      </c>
      <c r="I984" s="183"/>
      <c r="L984" s="179"/>
      <c r="M984" s="184"/>
      <c r="N984" s="185"/>
      <c r="O984" s="185"/>
      <c r="P984" s="185"/>
      <c r="Q984" s="185"/>
      <c r="R984" s="185"/>
      <c r="S984" s="185"/>
      <c r="T984" s="186"/>
      <c r="AT984" s="180" t="s">
        <v>182</v>
      </c>
      <c r="AU984" s="180" t="s">
        <v>88</v>
      </c>
      <c r="AV984" s="14" t="s">
        <v>88</v>
      </c>
      <c r="AW984" s="14" t="s">
        <v>31</v>
      </c>
      <c r="AX984" s="14" t="s">
        <v>75</v>
      </c>
      <c r="AY984" s="180" t="s">
        <v>173</v>
      </c>
    </row>
    <row r="985" spans="1:65" s="16" customFormat="1" ht="11.25">
      <c r="B985" s="206"/>
      <c r="D985" s="172" t="s">
        <v>182</v>
      </c>
      <c r="E985" s="207" t="s">
        <v>1</v>
      </c>
      <c r="F985" s="208" t="s">
        <v>298</v>
      </c>
      <c r="H985" s="209">
        <v>26.46</v>
      </c>
      <c r="I985" s="210"/>
      <c r="L985" s="206"/>
      <c r="M985" s="211"/>
      <c r="N985" s="212"/>
      <c r="O985" s="212"/>
      <c r="P985" s="212"/>
      <c r="Q985" s="212"/>
      <c r="R985" s="212"/>
      <c r="S985" s="212"/>
      <c r="T985" s="213"/>
      <c r="AT985" s="207" t="s">
        <v>182</v>
      </c>
      <c r="AU985" s="207" t="s">
        <v>88</v>
      </c>
      <c r="AV985" s="16" t="s">
        <v>174</v>
      </c>
      <c r="AW985" s="16" t="s">
        <v>31</v>
      </c>
      <c r="AX985" s="16" t="s">
        <v>82</v>
      </c>
      <c r="AY985" s="207" t="s">
        <v>173</v>
      </c>
    </row>
    <row r="986" spans="1:65" s="2" customFormat="1" ht="49.15" customHeight="1">
      <c r="A986" s="33"/>
      <c r="B986" s="156"/>
      <c r="C986" s="195" t="s">
        <v>1658</v>
      </c>
      <c r="D986" s="195" t="s">
        <v>186</v>
      </c>
      <c r="E986" s="196" t="s">
        <v>1659</v>
      </c>
      <c r="F986" s="197" t="s">
        <v>1660</v>
      </c>
      <c r="G986" s="198" t="s">
        <v>232</v>
      </c>
      <c r="H986" s="199">
        <v>8.82</v>
      </c>
      <c r="I986" s="200"/>
      <c r="J986" s="201">
        <f>ROUND(I986*H986,2)</f>
        <v>0</v>
      </c>
      <c r="K986" s="202"/>
      <c r="L986" s="203"/>
      <c r="M986" s="204" t="s">
        <v>1</v>
      </c>
      <c r="N986" s="205" t="s">
        <v>41</v>
      </c>
      <c r="O986" s="62"/>
      <c r="P986" s="167">
        <f>O986*H986</f>
        <v>0</v>
      </c>
      <c r="Q986" s="167">
        <v>1.4400000000000001E-3</v>
      </c>
      <c r="R986" s="167">
        <f>Q986*H986</f>
        <v>1.2700800000000002E-2</v>
      </c>
      <c r="S986" s="167">
        <v>0</v>
      </c>
      <c r="T986" s="168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69" t="s">
        <v>314</v>
      </c>
      <c r="AT986" s="169" t="s">
        <v>186</v>
      </c>
      <c r="AU986" s="169" t="s">
        <v>88</v>
      </c>
      <c r="AY986" s="18" t="s">
        <v>173</v>
      </c>
      <c r="BE986" s="170">
        <f>IF(N986="základná",J986,0)</f>
        <v>0</v>
      </c>
      <c r="BF986" s="170">
        <f>IF(N986="znížená",J986,0)</f>
        <v>0</v>
      </c>
      <c r="BG986" s="170">
        <f>IF(N986="zákl. prenesená",J986,0)</f>
        <v>0</v>
      </c>
      <c r="BH986" s="170">
        <f>IF(N986="zníž. prenesená",J986,0)</f>
        <v>0</v>
      </c>
      <c r="BI986" s="170">
        <f>IF(N986="nulová",J986,0)</f>
        <v>0</v>
      </c>
      <c r="BJ986" s="18" t="s">
        <v>88</v>
      </c>
      <c r="BK986" s="170">
        <f>ROUND(I986*H986,2)</f>
        <v>0</v>
      </c>
      <c r="BL986" s="18" t="s">
        <v>259</v>
      </c>
      <c r="BM986" s="169" t="s">
        <v>1661</v>
      </c>
    </row>
    <row r="987" spans="1:65" s="13" customFormat="1" ht="22.5">
      <c r="B987" s="171"/>
      <c r="D987" s="172" t="s">
        <v>182</v>
      </c>
      <c r="E987" s="173" t="s">
        <v>1</v>
      </c>
      <c r="F987" s="174" t="s">
        <v>1655</v>
      </c>
      <c r="H987" s="173" t="s">
        <v>1</v>
      </c>
      <c r="I987" s="175"/>
      <c r="L987" s="171"/>
      <c r="M987" s="176"/>
      <c r="N987" s="177"/>
      <c r="O987" s="177"/>
      <c r="P987" s="177"/>
      <c r="Q987" s="177"/>
      <c r="R987" s="177"/>
      <c r="S987" s="177"/>
      <c r="T987" s="178"/>
      <c r="AT987" s="173" t="s">
        <v>182</v>
      </c>
      <c r="AU987" s="173" t="s">
        <v>88</v>
      </c>
      <c r="AV987" s="13" t="s">
        <v>82</v>
      </c>
      <c r="AW987" s="13" t="s">
        <v>31</v>
      </c>
      <c r="AX987" s="13" t="s">
        <v>75</v>
      </c>
      <c r="AY987" s="173" t="s">
        <v>173</v>
      </c>
    </row>
    <row r="988" spans="1:65" s="14" customFormat="1" ht="11.25">
      <c r="B988" s="179"/>
      <c r="D988" s="172" t="s">
        <v>182</v>
      </c>
      <c r="E988" s="180" t="s">
        <v>1</v>
      </c>
      <c r="F988" s="181" t="s">
        <v>1662</v>
      </c>
      <c r="H988" s="182">
        <v>8.4</v>
      </c>
      <c r="I988" s="183"/>
      <c r="L988" s="179"/>
      <c r="M988" s="184"/>
      <c r="N988" s="185"/>
      <c r="O988" s="185"/>
      <c r="P988" s="185"/>
      <c r="Q988" s="185"/>
      <c r="R988" s="185"/>
      <c r="S988" s="185"/>
      <c r="T988" s="186"/>
      <c r="AT988" s="180" t="s">
        <v>182</v>
      </c>
      <c r="AU988" s="180" t="s">
        <v>88</v>
      </c>
      <c r="AV988" s="14" t="s">
        <v>88</v>
      </c>
      <c r="AW988" s="14" t="s">
        <v>31</v>
      </c>
      <c r="AX988" s="14" t="s">
        <v>75</v>
      </c>
      <c r="AY988" s="180" t="s">
        <v>173</v>
      </c>
    </row>
    <row r="989" spans="1:65" s="16" customFormat="1" ht="11.25">
      <c r="B989" s="206"/>
      <c r="D989" s="172" t="s">
        <v>182</v>
      </c>
      <c r="E989" s="207" t="s">
        <v>1</v>
      </c>
      <c r="F989" s="208" t="s">
        <v>298</v>
      </c>
      <c r="H989" s="209">
        <v>8.4</v>
      </c>
      <c r="I989" s="210"/>
      <c r="L989" s="206"/>
      <c r="M989" s="211"/>
      <c r="N989" s="212"/>
      <c r="O989" s="212"/>
      <c r="P989" s="212"/>
      <c r="Q989" s="212"/>
      <c r="R989" s="212"/>
      <c r="S989" s="212"/>
      <c r="T989" s="213"/>
      <c r="AT989" s="207" t="s">
        <v>182</v>
      </c>
      <c r="AU989" s="207" t="s">
        <v>88</v>
      </c>
      <c r="AV989" s="16" t="s">
        <v>174</v>
      </c>
      <c r="AW989" s="16" t="s">
        <v>31</v>
      </c>
      <c r="AX989" s="16" t="s">
        <v>75</v>
      </c>
      <c r="AY989" s="207" t="s">
        <v>173</v>
      </c>
    </row>
    <row r="990" spans="1:65" s="14" customFormat="1" ht="11.25">
      <c r="B990" s="179"/>
      <c r="D990" s="172" t="s">
        <v>182</v>
      </c>
      <c r="E990" s="180" t="s">
        <v>1</v>
      </c>
      <c r="F990" s="181" t="s">
        <v>1663</v>
      </c>
      <c r="H990" s="182">
        <v>8.82</v>
      </c>
      <c r="I990" s="183"/>
      <c r="L990" s="179"/>
      <c r="M990" s="184"/>
      <c r="N990" s="185"/>
      <c r="O990" s="185"/>
      <c r="P990" s="185"/>
      <c r="Q990" s="185"/>
      <c r="R990" s="185"/>
      <c r="S990" s="185"/>
      <c r="T990" s="186"/>
      <c r="AT990" s="180" t="s">
        <v>182</v>
      </c>
      <c r="AU990" s="180" t="s">
        <v>88</v>
      </c>
      <c r="AV990" s="14" t="s">
        <v>88</v>
      </c>
      <c r="AW990" s="14" t="s">
        <v>31</v>
      </c>
      <c r="AX990" s="14" t="s">
        <v>75</v>
      </c>
      <c r="AY990" s="180" t="s">
        <v>173</v>
      </c>
    </row>
    <row r="991" spans="1:65" s="16" customFormat="1" ht="11.25">
      <c r="B991" s="206"/>
      <c r="D991" s="172" t="s">
        <v>182</v>
      </c>
      <c r="E991" s="207" t="s">
        <v>1</v>
      </c>
      <c r="F991" s="208" t="s">
        <v>298</v>
      </c>
      <c r="H991" s="209">
        <v>8.82</v>
      </c>
      <c r="I991" s="210"/>
      <c r="L991" s="206"/>
      <c r="M991" s="211"/>
      <c r="N991" s="212"/>
      <c r="O991" s="212"/>
      <c r="P991" s="212"/>
      <c r="Q991" s="212"/>
      <c r="R991" s="212"/>
      <c r="S991" s="212"/>
      <c r="T991" s="213"/>
      <c r="AT991" s="207" t="s">
        <v>182</v>
      </c>
      <c r="AU991" s="207" t="s">
        <v>88</v>
      </c>
      <c r="AV991" s="16" t="s">
        <v>174</v>
      </c>
      <c r="AW991" s="16" t="s">
        <v>31</v>
      </c>
      <c r="AX991" s="16" t="s">
        <v>82</v>
      </c>
      <c r="AY991" s="207" t="s">
        <v>173</v>
      </c>
    </row>
    <row r="992" spans="1:65" s="2" customFormat="1" ht="24.2" customHeight="1">
      <c r="A992" s="33"/>
      <c r="B992" s="156"/>
      <c r="C992" s="157" t="s">
        <v>1664</v>
      </c>
      <c r="D992" s="157" t="s">
        <v>176</v>
      </c>
      <c r="E992" s="158" t="s">
        <v>1665</v>
      </c>
      <c r="F992" s="159" t="s">
        <v>1666</v>
      </c>
      <c r="G992" s="160" t="s">
        <v>179</v>
      </c>
      <c r="H992" s="161">
        <v>12</v>
      </c>
      <c r="I992" s="162"/>
      <c r="J992" s="163">
        <f>ROUND(I992*H992,2)</f>
        <v>0</v>
      </c>
      <c r="K992" s="164"/>
      <c r="L992" s="34"/>
      <c r="M992" s="165" t="s">
        <v>1</v>
      </c>
      <c r="N992" s="166" t="s">
        <v>41</v>
      </c>
      <c r="O992" s="62"/>
      <c r="P992" s="167">
        <f>O992*H992</f>
        <v>0</v>
      </c>
      <c r="Q992" s="167">
        <v>0</v>
      </c>
      <c r="R992" s="167">
        <f>Q992*H992</f>
        <v>0</v>
      </c>
      <c r="S992" s="167">
        <v>8.0000000000000002E-3</v>
      </c>
      <c r="T992" s="168">
        <f>S992*H992</f>
        <v>9.6000000000000002E-2</v>
      </c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R992" s="169" t="s">
        <v>259</v>
      </c>
      <c r="AT992" s="169" t="s">
        <v>176</v>
      </c>
      <c r="AU992" s="169" t="s">
        <v>88</v>
      </c>
      <c r="AY992" s="18" t="s">
        <v>173</v>
      </c>
      <c r="BE992" s="170">
        <f>IF(N992="základná",J992,0)</f>
        <v>0</v>
      </c>
      <c r="BF992" s="170">
        <f>IF(N992="znížená",J992,0)</f>
        <v>0</v>
      </c>
      <c r="BG992" s="170">
        <f>IF(N992="zákl. prenesená",J992,0)</f>
        <v>0</v>
      </c>
      <c r="BH992" s="170">
        <f>IF(N992="zníž. prenesená",J992,0)</f>
        <v>0</v>
      </c>
      <c r="BI992" s="170">
        <f>IF(N992="nulová",J992,0)</f>
        <v>0</v>
      </c>
      <c r="BJ992" s="18" t="s">
        <v>88</v>
      </c>
      <c r="BK992" s="170">
        <f>ROUND(I992*H992,2)</f>
        <v>0</v>
      </c>
      <c r="BL992" s="18" t="s">
        <v>259</v>
      </c>
      <c r="BM992" s="169" t="s">
        <v>1667</v>
      </c>
    </row>
    <row r="993" spans="1:65" s="14" customFormat="1" ht="22.5">
      <c r="B993" s="179"/>
      <c r="D993" s="172" t="s">
        <v>182</v>
      </c>
      <c r="E993" s="180" t="s">
        <v>1</v>
      </c>
      <c r="F993" s="181" t="s">
        <v>1668</v>
      </c>
      <c r="H993" s="182">
        <v>12</v>
      </c>
      <c r="I993" s="183"/>
      <c r="L993" s="179"/>
      <c r="M993" s="184"/>
      <c r="N993" s="185"/>
      <c r="O993" s="185"/>
      <c r="P993" s="185"/>
      <c r="Q993" s="185"/>
      <c r="R993" s="185"/>
      <c r="S993" s="185"/>
      <c r="T993" s="186"/>
      <c r="AT993" s="180" t="s">
        <v>182</v>
      </c>
      <c r="AU993" s="180" t="s">
        <v>88</v>
      </c>
      <c r="AV993" s="14" t="s">
        <v>88</v>
      </c>
      <c r="AW993" s="14" t="s">
        <v>31</v>
      </c>
      <c r="AX993" s="14" t="s">
        <v>75</v>
      </c>
      <c r="AY993" s="180" t="s">
        <v>173</v>
      </c>
    </row>
    <row r="994" spans="1:65" s="15" customFormat="1" ht="11.25">
      <c r="B994" s="187"/>
      <c r="D994" s="172" t="s">
        <v>182</v>
      </c>
      <c r="E994" s="188" t="s">
        <v>1</v>
      </c>
      <c r="F994" s="189" t="s">
        <v>185</v>
      </c>
      <c r="H994" s="190">
        <v>12</v>
      </c>
      <c r="I994" s="191"/>
      <c r="L994" s="187"/>
      <c r="M994" s="192"/>
      <c r="N994" s="193"/>
      <c r="O994" s="193"/>
      <c r="P994" s="193"/>
      <c r="Q994" s="193"/>
      <c r="R994" s="193"/>
      <c r="S994" s="193"/>
      <c r="T994" s="194"/>
      <c r="AT994" s="188" t="s">
        <v>182</v>
      </c>
      <c r="AU994" s="188" t="s">
        <v>88</v>
      </c>
      <c r="AV994" s="15" t="s">
        <v>180</v>
      </c>
      <c r="AW994" s="15" t="s">
        <v>31</v>
      </c>
      <c r="AX994" s="15" t="s">
        <v>82</v>
      </c>
      <c r="AY994" s="188" t="s">
        <v>173</v>
      </c>
    </row>
    <row r="995" spans="1:65" s="2" customFormat="1" ht="21.75" customHeight="1">
      <c r="A995" s="33"/>
      <c r="B995" s="156"/>
      <c r="C995" s="157" t="s">
        <v>1669</v>
      </c>
      <c r="D995" s="157" t="s">
        <v>176</v>
      </c>
      <c r="E995" s="158" t="s">
        <v>1670</v>
      </c>
      <c r="F995" s="159" t="s">
        <v>1671</v>
      </c>
      <c r="G995" s="160" t="s">
        <v>179</v>
      </c>
      <c r="H995" s="161">
        <v>15</v>
      </c>
      <c r="I995" s="162"/>
      <c r="J995" s="163">
        <f>ROUND(I995*H995,2)</f>
        <v>0</v>
      </c>
      <c r="K995" s="164"/>
      <c r="L995" s="34"/>
      <c r="M995" s="165" t="s">
        <v>1</v>
      </c>
      <c r="N995" s="166" t="s">
        <v>41</v>
      </c>
      <c r="O995" s="62"/>
      <c r="P995" s="167">
        <f>O995*H995</f>
        <v>0</v>
      </c>
      <c r="Q995" s="167">
        <v>4.4999999999999999E-4</v>
      </c>
      <c r="R995" s="167">
        <f>Q995*H995</f>
        <v>6.7499999999999999E-3</v>
      </c>
      <c r="S995" s="167">
        <v>0</v>
      </c>
      <c r="T995" s="168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69" t="s">
        <v>259</v>
      </c>
      <c r="AT995" s="169" t="s">
        <v>176</v>
      </c>
      <c r="AU995" s="169" t="s">
        <v>88</v>
      </c>
      <c r="AY995" s="18" t="s">
        <v>173</v>
      </c>
      <c r="BE995" s="170">
        <f>IF(N995="základná",J995,0)</f>
        <v>0</v>
      </c>
      <c r="BF995" s="170">
        <f>IF(N995="znížená",J995,0)</f>
        <v>0</v>
      </c>
      <c r="BG995" s="170">
        <f>IF(N995="zákl. prenesená",J995,0)</f>
        <v>0</v>
      </c>
      <c r="BH995" s="170">
        <f>IF(N995="zníž. prenesená",J995,0)</f>
        <v>0</v>
      </c>
      <c r="BI995" s="170">
        <f>IF(N995="nulová",J995,0)</f>
        <v>0</v>
      </c>
      <c r="BJ995" s="18" t="s">
        <v>88</v>
      </c>
      <c r="BK995" s="170">
        <f>ROUND(I995*H995,2)</f>
        <v>0</v>
      </c>
      <c r="BL995" s="18" t="s">
        <v>259</v>
      </c>
      <c r="BM995" s="169" t="s">
        <v>1672</v>
      </c>
    </row>
    <row r="996" spans="1:65" s="13" customFormat="1" ht="11.25">
      <c r="B996" s="171"/>
      <c r="D996" s="172" t="s">
        <v>182</v>
      </c>
      <c r="E996" s="173" t="s">
        <v>1</v>
      </c>
      <c r="F996" s="174" t="s">
        <v>814</v>
      </c>
      <c r="H996" s="173" t="s">
        <v>1</v>
      </c>
      <c r="I996" s="175"/>
      <c r="L996" s="171"/>
      <c r="M996" s="176"/>
      <c r="N996" s="177"/>
      <c r="O996" s="177"/>
      <c r="P996" s="177"/>
      <c r="Q996" s="177"/>
      <c r="R996" s="177"/>
      <c r="S996" s="177"/>
      <c r="T996" s="178"/>
      <c r="AT996" s="173" t="s">
        <v>182</v>
      </c>
      <c r="AU996" s="173" t="s">
        <v>88</v>
      </c>
      <c r="AV996" s="13" t="s">
        <v>82</v>
      </c>
      <c r="AW996" s="13" t="s">
        <v>31</v>
      </c>
      <c r="AX996" s="13" t="s">
        <v>75</v>
      </c>
      <c r="AY996" s="173" t="s">
        <v>173</v>
      </c>
    </row>
    <row r="997" spans="1:65" s="14" customFormat="1" ht="11.25">
      <c r="B997" s="179"/>
      <c r="D997" s="172" t="s">
        <v>182</v>
      </c>
      <c r="E997" s="180" t="s">
        <v>1</v>
      </c>
      <c r="F997" s="181" t="s">
        <v>1673</v>
      </c>
      <c r="H997" s="182">
        <v>1</v>
      </c>
      <c r="I997" s="183"/>
      <c r="L997" s="179"/>
      <c r="M997" s="184"/>
      <c r="N997" s="185"/>
      <c r="O997" s="185"/>
      <c r="P997" s="185"/>
      <c r="Q997" s="185"/>
      <c r="R997" s="185"/>
      <c r="S997" s="185"/>
      <c r="T997" s="186"/>
      <c r="AT997" s="180" t="s">
        <v>182</v>
      </c>
      <c r="AU997" s="180" t="s">
        <v>88</v>
      </c>
      <c r="AV997" s="14" t="s">
        <v>88</v>
      </c>
      <c r="AW997" s="14" t="s">
        <v>31</v>
      </c>
      <c r="AX997" s="14" t="s">
        <v>75</v>
      </c>
      <c r="AY997" s="180" t="s">
        <v>173</v>
      </c>
    </row>
    <row r="998" spans="1:65" s="14" customFormat="1" ht="11.25">
      <c r="B998" s="179"/>
      <c r="D998" s="172" t="s">
        <v>182</v>
      </c>
      <c r="E998" s="180" t="s">
        <v>1</v>
      </c>
      <c r="F998" s="181" t="s">
        <v>1674</v>
      </c>
      <c r="H998" s="182">
        <v>3</v>
      </c>
      <c r="I998" s="183"/>
      <c r="L998" s="179"/>
      <c r="M998" s="184"/>
      <c r="N998" s="185"/>
      <c r="O998" s="185"/>
      <c r="P998" s="185"/>
      <c r="Q998" s="185"/>
      <c r="R998" s="185"/>
      <c r="S998" s="185"/>
      <c r="T998" s="186"/>
      <c r="AT998" s="180" t="s">
        <v>182</v>
      </c>
      <c r="AU998" s="180" t="s">
        <v>88</v>
      </c>
      <c r="AV998" s="14" t="s">
        <v>88</v>
      </c>
      <c r="AW998" s="14" t="s">
        <v>31</v>
      </c>
      <c r="AX998" s="14" t="s">
        <v>75</v>
      </c>
      <c r="AY998" s="180" t="s">
        <v>173</v>
      </c>
    </row>
    <row r="999" spans="1:65" s="14" customFormat="1" ht="11.25">
      <c r="B999" s="179"/>
      <c r="D999" s="172" t="s">
        <v>182</v>
      </c>
      <c r="E999" s="180" t="s">
        <v>1</v>
      </c>
      <c r="F999" s="181" t="s">
        <v>1675</v>
      </c>
      <c r="H999" s="182">
        <v>11</v>
      </c>
      <c r="I999" s="183"/>
      <c r="L999" s="179"/>
      <c r="M999" s="184"/>
      <c r="N999" s="185"/>
      <c r="O999" s="185"/>
      <c r="P999" s="185"/>
      <c r="Q999" s="185"/>
      <c r="R999" s="185"/>
      <c r="S999" s="185"/>
      <c r="T999" s="186"/>
      <c r="AT999" s="180" t="s">
        <v>182</v>
      </c>
      <c r="AU999" s="180" t="s">
        <v>88</v>
      </c>
      <c r="AV999" s="14" t="s">
        <v>88</v>
      </c>
      <c r="AW999" s="14" t="s">
        <v>31</v>
      </c>
      <c r="AX999" s="14" t="s">
        <v>75</v>
      </c>
      <c r="AY999" s="180" t="s">
        <v>173</v>
      </c>
    </row>
    <row r="1000" spans="1:65" s="15" customFormat="1" ht="11.25">
      <c r="B1000" s="187"/>
      <c r="D1000" s="172" t="s">
        <v>182</v>
      </c>
      <c r="E1000" s="188" t="s">
        <v>1</v>
      </c>
      <c r="F1000" s="189" t="s">
        <v>185</v>
      </c>
      <c r="H1000" s="190">
        <v>15</v>
      </c>
      <c r="I1000" s="191"/>
      <c r="L1000" s="187"/>
      <c r="M1000" s="192"/>
      <c r="N1000" s="193"/>
      <c r="O1000" s="193"/>
      <c r="P1000" s="193"/>
      <c r="Q1000" s="193"/>
      <c r="R1000" s="193"/>
      <c r="S1000" s="193"/>
      <c r="T1000" s="194"/>
      <c r="AT1000" s="188" t="s">
        <v>182</v>
      </c>
      <c r="AU1000" s="188" t="s">
        <v>88</v>
      </c>
      <c r="AV1000" s="15" t="s">
        <v>180</v>
      </c>
      <c r="AW1000" s="15" t="s">
        <v>31</v>
      </c>
      <c r="AX1000" s="15" t="s">
        <v>82</v>
      </c>
      <c r="AY1000" s="188" t="s">
        <v>173</v>
      </c>
    </row>
    <row r="1001" spans="1:65" s="2" customFormat="1" ht="49.15" customHeight="1">
      <c r="A1001" s="33"/>
      <c r="B1001" s="156"/>
      <c r="C1001" s="195" t="s">
        <v>1676</v>
      </c>
      <c r="D1001" s="195" t="s">
        <v>186</v>
      </c>
      <c r="E1001" s="196" t="s">
        <v>1677</v>
      </c>
      <c r="F1001" s="197" t="s">
        <v>1678</v>
      </c>
      <c r="G1001" s="198" t="s">
        <v>179</v>
      </c>
      <c r="H1001" s="199">
        <v>15</v>
      </c>
      <c r="I1001" s="200"/>
      <c r="J1001" s="201">
        <f>ROUND(I1001*H1001,2)</f>
        <v>0</v>
      </c>
      <c r="K1001" s="202"/>
      <c r="L1001" s="203"/>
      <c r="M1001" s="204" t="s">
        <v>1</v>
      </c>
      <c r="N1001" s="205" t="s">
        <v>41</v>
      </c>
      <c r="O1001" s="62"/>
      <c r="P1001" s="167">
        <f>O1001*H1001</f>
        <v>0</v>
      </c>
      <c r="Q1001" s="167">
        <v>1.4999999999999999E-2</v>
      </c>
      <c r="R1001" s="167">
        <f>Q1001*H1001</f>
        <v>0.22499999999999998</v>
      </c>
      <c r="S1001" s="167">
        <v>0</v>
      </c>
      <c r="T1001" s="168">
        <f>S1001*H1001</f>
        <v>0</v>
      </c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R1001" s="169" t="s">
        <v>314</v>
      </c>
      <c r="AT1001" s="169" t="s">
        <v>186</v>
      </c>
      <c r="AU1001" s="169" t="s">
        <v>88</v>
      </c>
      <c r="AY1001" s="18" t="s">
        <v>173</v>
      </c>
      <c r="BE1001" s="170">
        <f>IF(N1001="základná",J1001,0)</f>
        <v>0</v>
      </c>
      <c r="BF1001" s="170">
        <f>IF(N1001="znížená",J1001,0)</f>
        <v>0</v>
      </c>
      <c r="BG1001" s="170">
        <f>IF(N1001="zákl. prenesená",J1001,0)</f>
        <v>0</v>
      </c>
      <c r="BH1001" s="170">
        <f>IF(N1001="zníž. prenesená",J1001,0)</f>
        <v>0</v>
      </c>
      <c r="BI1001" s="170">
        <f>IF(N1001="nulová",J1001,0)</f>
        <v>0</v>
      </c>
      <c r="BJ1001" s="18" t="s">
        <v>88</v>
      </c>
      <c r="BK1001" s="170">
        <f>ROUND(I1001*H1001,2)</f>
        <v>0</v>
      </c>
      <c r="BL1001" s="18" t="s">
        <v>259</v>
      </c>
      <c r="BM1001" s="169" t="s">
        <v>1679</v>
      </c>
    </row>
    <row r="1002" spans="1:65" s="2" customFormat="1" ht="24.2" customHeight="1">
      <c r="A1002" s="33"/>
      <c r="B1002" s="156"/>
      <c r="C1002" s="157" t="s">
        <v>1680</v>
      </c>
      <c r="D1002" s="157" t="s">
        <v>176</v>
      </c>
      <c r="E1002" s="158" t="s">
        <v>382</v>
      </c>
      <c r="F1002" s="159" t="s">
        <v>383</v>
      </c>
      <c r="G1002" s="160" t="s">
        <v>339</v>
      </c>
      <c r="H1002" s="214"/>
      <c r="I1002" s="162"/>
      <c r="J1002" s="163">
        <f>ROUND(I1002*H1002,2)</f>
        <v>0</v>
      </c>
      <c r="K1002" s="164"/>
      <c r="L1002" s="34"/>
      <c r="M1002" s="165" t="s">
        <v>1</v>
      </c>
      <c r="N1002" s="166" t="s">
        <v>41</v>
      </c>
      <c r="O1002" s="62"/>
      <c r="P1002" s="167">
        <f>O1002*H1002</f>
        <v>0</v>
      </c>
      <c r="Q1002" s="167">
        <v>0</v>
      </c>
      <c r="R1002" s="167">
        <f>Q1002*H1002</f>
        <v>0</v>
      </c>
      <c r="S1002" s="167">
        <v>0</v>
      </c>
      <c r="T1002" s="168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9" t="s">
        <v>259</v>
      </c>
      <c r="AT1002" s="169" t="s">
        <v>176</v>
      </c>
      <c r="AU1002" s="169" t="s">
        <v>88</v>
      </c>
      <c r="AY1002" s="18" t="s">
        <v>173</v>
      </c>
      <c r="BE1002" s="170">
        <f>IF(N1002="základná",J1002,0)</f>
        <v>0</v>
      </c>
      <c r="BF1002" s="170">
        <f>IF(N1002="znížená",J1002,0)</f>
        <v>0</v>
      </c>
      <c r="BG1002" s="170">
        <f>IF(N1002="zákl. prenesená",J1002,0)</f>
        <v>0</v>
      </c>
      <c r="BH1002" s="170">
        <f>IF(N1002="zníž. prenesená",J1002,0)</f>
        <v>0</v>
      </c>
      <c r="BI1002" s="170">
        <f>IF(N1002="nulová",J1002,0)</f>
        <v>0</v>
      </c>
      <c r="BJ1002" s="18" t="s">
        <v>88</v>
      </c>
      <c r="BK1002" s="170">
        <f>ROUND(I1002*H1002,2)</f>
        <v>0</v>
      </c>
      <c r="BL1002" s="18" t="s">
        <v>259</v>
      </c>
      <c r="BM1002" s="169" t="s">
        <v>1681</v>
      </c>
    </row>
    <row r="1003" spans="1:65" s="12" customFormat="1" ht="22.9" customHeight="1">
      <c r="B1003" s="143"/>
      <c r="D1003" s="144" t="s">
        <v>74</v>
      </c>
      <c r="E1003" s="154" t="s">
        <v>1682</v>
      </c>
      <c r="F1003" s="154" t="s">
        <v>1683</v>
      </c>
      <c r="I1003" s="146"/>
      <c r="J1003" s="155">
        <f>BK1003</f>
        <v>0</v>
      </c>
      <c r="L1003" s="143"/>
      <c r="M1003" s="148"/>
      <c r="N1003" s="149"/>
      <c r="O1003" s="149"/>
      <c r="P1003" s="150">
        <f>SUM(P1004:P1058)</f>
        <v>0</v>
      </c>
      <c r="Q1003" s="149"/>
      <c r="R1003" s="150">
        <f>SUM(R1004:R1058)</f>
        <v>2.4809198699999997</v>
      </c>
      <c r="S1003" s="149"/>
      <c r="T1003" s="151">
        <f>SUM(T1004:T1058)</f>
        <v>5.2000000000000005E-2</v>
      </c>
      <c r="AR1003" s="144" t="s">
        <v>88</v>
      </c>
      <c r="AT1003" s="152" t="s">
        <v>74</v>
      </c>
      <c r="AU1003" s="152" t="s">
        <v>82</v>
      </c>
      <c r="AY1003" s="144" t="s">
        <v>173</v>
      </c>
      <c r="BK1003" s="153">
        <f>SUM(BK1004:BK1058)</f>
        <v>0</v>
      </c>
    </row>
    <row r="1004" spans="1:65" s="2" customFormat="1" ht="33" customHeight="1">
      <c r="A1004" s="33"/>
      <c r="B1004" s="156"/>
      <c r="C1004" s="157" t="s">
        <v>1684</v>
      </c>
      <c r="D1004" s="157" t="s">
        <v>176</v>
      </c>
      <c r="E1004" s="158" t="s">
        <v>1685</v>
      </c>
      <c r="F1004" s="159" t="s">
        <v>1686</v>
      </c>
      <c r="G1004" s="160" t="s">
        <v>196</v>
      </c>
      <c r="H1004" s="161">
        <v>8.8290000000000006</v>
      </c>
      <c r="I1004" s="162"/>
      <c r="J1004" s="163">
        <f>ROUND(I1004*H1004,2)</f>
        <v>0</v>
      </c>
      <c r="K1004" s="164"/>
      <c r="L1004" s="34"/>
      <c r="M1004" s="165" t="s">
        <v>1</v>
      </c>
      <c r="N1004" s="166" t="s">
        <v>41</v>
      </c>
      <c r="O1004" s="62"/>
      <c r="P1004" s="167">
        <f>O1004*H1004</f>
        <v>0</v>
      </c>
      <c r="Q1004" s="167">
        <v>3.0000000000000001E-5</v>
      </c>
      <c r="R1004" s="167">
        <f>Q1004*H1004</f>
        <v>2.6487E-4</v>
      </c>
      <c r="S1004" s="167">
        <v>0</v>
      </c>
      <c r="T1004" s="168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69" t="s">
        <v>259</v>
      </c>
      <c r="AT1004" s="169" t="s">
        <v>176</v>
      </c>
      <c r="AU1004" s="169" t="s">
        <v>88</v>
      </c>
      <c r="AY1004" s="18" t="s">
        <v>173</v>
      </c>
      <c r="BE1004" s="170">
        <f>IF(N1004="základná",J1004,0)</f>
        <v>0</v>
      </c>
      <c r="BF1004" s="170">
        <f>IF(N1004="znížená",J1004,0)</f>
        <v>0</v>
      </c>
      <c r="BG1004" s="170">
        <f>IF(N1004="zákl. prenesená",J1004,0)</f>
        <v>0</v>
      </c>
      <c r="BH1004" s="170">
        <f>IF(N1004="zníž. prenesená",J1004,0)</f>
        <v>0</v>
      </c>
      <c r="BI1004" s="170">
        <f>IF(N1004="nulová",J1004,0)</f>
        <v>0</v>
      </c>
      <c r="BJ1004" s="18" t="s">
        <v>88</v>
      </c>
      <c r="BK1004" s="170">
        <f>ROUND(I1004*H1004,2)</f>
        <v>0</v>
      </c>
      <c r="BL1004" s="18" t="s">
        <v>259</v>
      </c>
      <c r="BM1004" s="169" t="s">
        <v>1687</v>
      </c>
    </row>
    <row r="1005" spans="1:65" s="14" customFormat="1" ht="11.25">
      <c r="B1005" s="179"/>
      <c r="D1005" s="172" t="s">
        <v>182</v>
      </c>
      <c r="E1005" s="180" t="s">
        <v>1</v>
      </c>
      <c r="F1005" s="181" t="s">
        <v>1688</v>
      </c>
      <c r="H1005" s="182">
        <v>8.8290000000000006</v>
      </c>
      <c r="I1005" s="183"/>
      <c r="L1005" s="179"/>
      <c r="M1005" s="184"/>
      <c r="N1005" s="185"/>
      <c r="O1005" s="185"/>
      <c r="P1005" s="185"/>
      <c r="Q1005" s="185"/>
      <c r="R1005" s="185"/>
      <c r="S1005" s="185"/>
      <c r="T1005" s="186"/>
      <c r="AT1005" s="180" t="s">
        <v>182</v>
      </c>
      <c r="AU1005" s="180" t="s">
        <v>88</v>
      </c>
      <c r="AV1005" s="14" t="s">
        <v>88</v>
      </c>
      <c r="AW1005" s="14" t="s">
        <v>31</v>
      </c>
      <c r="AX1005" s="14" t="s">
        <v>75</v>
      </c>
      <c r="AY1005" s="180" t="s">
        <v>173</v>
      </c>
    </row>
    <row r="1006" spans="1:65" s="15" customFormat="1" ht="11.25">
      <c r="B1006" s="187"/>
      <c r="D1006" s="172" t="s">
        <v>182</v>
      </c>
      <c r="E1006" s="188" t="s">
        <v>1</v>
      </c>
      <c r="F1006" s="189" t="s">
        <v>185</v>
      </c>
      <c r="H1006" s="190">
        <v>8.8290000000000006</v>
      </c>
      <c r="I1006" s="191"/>
      <c r="L1006" s="187"/>
      <c r="M1006" s="192"/>
      <c r="N1006" s="193"/>
      <c r="O1006" s="193"/>
      <c r="P1006" s="193"/>
      <c r="Q1006" s="193"/>
      <c r="R1006" s="193"/>
      <c r="S1006" s="193"/>
      <c r="T1006" s="194"/>
      <c r="AT1006" s="188" t="s">
        <v>182</v>
      </c>
      <c r="AU1006" s="188" t="s">
        <v>88</v>
      </c>
      <c r="AV1006" s="15" t="s">
        <v>180</v>
      </c>
      <c r="AW1006" s="15" t="s">
        <v>31</v>
      </c>
      <c r="AX1006" s="15" t="s">
        <v>82</v>
      </c>
      <c r="AY1006" s="188" t="s">
        <v>173</v>
      </c>
    </row>
    <row r="1007" spans="1:65" s="2" customFormat="1" ht="66.75" customHeight="1">
      <c r="A1007" s="33"/>
      <c r="B1007" s="156"/>
      <c r="C1007" s="195" t="s">
        <v>1689</v>
      </c>
      <c r="D1007" s="195" t="s">
        <v>186</v>
      </c>
      <c r="E1007" s="196" t="s">
        <v>1690</v>
      </c>
      <c r="F1007" s="197" t="s">
        <v>1691</v>
      </c>
      <c r="G1007" s="198" t="s">
        <v>196</v>
      </c>
      <c r="H1007" s="199">
        <v>8.8290000000000006</v>
      </c>
      <c r="I1007" s="200"/>
      <c r="J1007" s="201">
        <f>ROUND(I1007*H1007,2)</f>
        <v>0</v>
      </c>
      <c r="K1007" s="202"/>
      <c r="L1007" s="203"/>
      <c r="M1007" s="204" t="s">
        <v>1</v>
      </c>
      <c r="N1007" s="205" t="s">
        <v>41</v>
      </c>
      <c r="O1007" s="62"/>
      <c r="P1007" s="167">
        <f>O1007*H1007</f>
        <v>0</v>
      </c>
      <c r="Q1007" s="167">
        <v>0.03</v>
      </c>
      <c r="R1007" s="167">
        <f>Q1007*H1007</f>
        <v>0.26486999999999999</v>
      </c>
      <c r="S1007" s="167">
        <v>0</v>
      </c>
      <c r="T1007" s="168">
        <f>S1007*H1007</f>
        <v>0</v>
      </c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R1007" s="169" t="s">
        <v>314</v>
      </c>
      <c r="AT1007" s="169" t="s">
        <v>186</v>
      </c>
      <c r="AU1007" s="169" t="s">
        <v>88</v>
      </c>
      <c r="AY1007" s="18" t="s">
        <v>173</v>
      </c>
      <c r="BE1007" s="170">
        <f>IF(N1007="základná",J1007,0)</f>
        <v>0</v>
      </c>
      <c r="BF1007" s="170">
        <f>IF(N1007="znížená",J1007,0)</f>
        <v>0</v>
      </c>
      <c r="BG1007" s="170">
        <f>IF(N1007="zákl. prenesená",J1007,0)</f>
        <v>0</v>
      </c>
      <c r="BH1007" s="170">
        <f>IF(N1007="zníž. prenesená",J1007,0)</f>
        <v>0</v>
      </c>
      <c r="BI1007" s="170">
        <f>IF(N1007="nulová",J1007,0)</f>
        <v>0</v>
      </c>
      <c r="BJ1007" s="18" t="s">
        <v>88</v>
      </c>
      <c r="BK1007" s="170">
        <f>ROUND(I1007*H1007,2)</f>
        <v>0</v>
      </c>
      <c r="BL1007" s="18" t="s">
        <v>259</v>
      </c>
      <c r="BM1007" s="169" t="s">
        <v>1692</v>
      </c>
    </row>
    <row r="1008" spans="1:65" s="2" customFormat="1" ht="33" customHeight="1">
      <c r="A1008" s="33"/>
      <c r="B1008" s="156"/>
      <c r="C1008" s="157" t="s">
        <v>1693</v>
      </c>
      <c r="D1008" s="157" t="s">
        <v>176</v>
      </c>
      <c r="E1008" s="158" t="s">
        <v>1694</v>
      </c>
      <c r="F1008" s="159" t="s">
        <v>1695</v>
      </c>
      <c r="G1008" s="160" t="s">
        <v>232</v>
      </c>
      <c r="H1008" s="161">
        <v>10.7</v>
      </c>
      <c r="I1008" s="162"/>
      <c r="J1008" s="163">
        <f>ROUND(I1008*H1008,2)</f>
        <v>0</v>
      </c>
      <c r="K1008" s="164"/>
      <c r="L1008" s="34"/>
      <c r="M1008" s="165" t="s">
        <v>1</v>
      </c>
      <c r="N1008" s="166" t="s">
        <v>41</v>
      </c>
      <c r="O1008" s="62"/>
      <c r="P1008" s="167">
        <f>O1008*H1008</f>
        <v>0</v>
      </c>
      <c r="Q1008" s="167">
        <v>5.0000000000000002E-5</v>
      </c>
      <c r="R1008" s="167">
        <f>Q1008*H1008</f>
        <v>5.3499999999999999E-4</v>
      </c>
      <c r="S1008" s="167">
        <v>0</v>
      </c>
      <c r="T1008" s="168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69" t="s">
        <v>259</v>
      </c>
      <c r="AT1008" s="169" t="s">
        <v>176</v>
      </c>
      <c r="AU1008" s="169" t="s">
        <v>88</v>
      </c>
      <c r="AY1008" s="18" t="s">
        <v>173</v>
      </c>
      <c r="BE1008" s="170">
        <f>IF(N1008="základná",J1008,0)</f>
        <v>0</v>
      </c>
      <c r="BF1008" s="170">
        <f>IF(N1008="znížená",J1008,0)</f>
        <v>0</v>
      </c>
      <c r="BG1008" s="170">
        <f>IF(N1008="zákl. prenesená",J1008,0)</f>
        <v>0</v>
      </c>
      <c r="BH1008" s="170">
        <f>IF(N1008="zníž. prenesená",J1008,0)</f>
        <v>0</v>
      </c>
      <c r="BI1008" s="170">
        <f>IF(N1008="nulová",J1008,0)</f>
        <v>0</v>
      </c>
      <c r="BJ1008" s="18" t="s">
        <v>88</v>
      </c>
      <c r="BK1008" s="170">
        <f>ROUND(I1008*H1008,2)</f>
        <v>0</v>
      </c>
      <c r="BL1008" s="18" t="s">
        <v>259</v>
      </c>
      <c r="BM1008" s="169" t="s">
        <v>1696</v>
      </c>
    </row>
    <row r="1009" spans="1:65" s="13" customFormat="1" ht="11.25">
      <c r="B1009" s="171"/>
      <c r="D1009" s="172" t="s">
        <v>182</v>
      </c>
      <c r="E1009" s="173" t="s">
        <v>1</v>
      </c>
      <c r="F1009" s="174" t="s">
        <v>1697</v>
      </c>
      <c r="H1009" s="173" t="s">
        <v>1</v>
      </c>
      <c r="I1009" s="175"/>
      <c r="L1009" s="171"/>
      <c r="M1009" s="176"/>
      <c r="N1009" s="177"/>
      <c r="O1009" s="177"/>
      <c r="P1009" s="177"/>
      <c r="Q1009" s="177"/>
      <c r="R1009" s="177"/>
      <c r="S1009" s="177"/>
      <c r="T1009" s="178"/>
      <c r="AT1009" s="173" t="s">
        <v>182</v>
      </c>
      <c r="AU1009" s="173" t="s">
        <v>88</v>
      </c>
      <c r="AV1009" s="13" t="s">
        <v>82</v>
      </c>
      <c r="AW1009" s="13" t="s">
        <v>31</v>
      </c>
      <c r="AX1009" s="13" t="s">
        <v>75</v>
      </c>
      <c r="AY1009" s="173" t="s">
        <v>173</v>
      </c>
    </row>
    <row r="1010" spans="1:65" s="14" customFormat="1" ht="11.25">
      <c r="B1010" s="179"/>
      <c r="D1010" s="172" t="s">
        <v>182</v>
      </c>
      <c r="E1010" s="180" t="s">
        <v>1</v>
      </c>
      <c r="F1010" s="181" t="s">
        <v>1698</v>
      </c>
      <c r="H1010" s="182">
        <v>10.7</v>
      </c>
      <c r="I1010" s="183"/>
      <c r="L1010" s="179"/>
      <c r="M1010" s="184"/>
      <c r="N1010" s="185"/>
      <c r="O1010" s="185"/>
      <c r="P1010" s="185"/>
      <c r="Q1010" s="185"/>
      <c r="R1010" s="185"/>
      <c r="S1010" s="185"/>
      <c r="T1010" s="186"/>
      <c r="AT1010" s="180" t="s">
        <v>182</v>
      </c>
      <c r="AU1010" s="180" t="s">
        <v>88</v>
      </c>
      <c r="AV1010" s="14" t="s">
        <v>88</v>
      </c>
      <c r="AW1010" s="14" t="s">
        <v>31</v>
      </c>
      <c r="AX1010" s="14" t="s">
        <v>75</v>
      </c>
      <c r="AY1010" s="180" t="s">
        <v>173</v>
      </c>
    </row>
    <row r="1011" spans="1:65" s="15" customFormat="1" ht="11.25">
      <c r="B1011" s="187"/>
      <c r="D1011" s="172" t="s">
        <v>182</v>
      </c>
      <c r="E1011" s="188" t="s">
        <v>1</v>
      </c>
      <c r="F1011" s="189" t="s">
        <v>185</v>
      </c>
      <c r="H1011" s="190">
        <v>10.7</v>
      </c>
      <c r="I1011" s="191"/>
      <c r="L1011" s="187"/>
      <c r="M1011" s="192"/>
      <c r="N1011" s="193"/>
      <c r="O1011" s="193"/>
      <c r="P1011" s="193"/>
      <c r="Q1011" s="193"/>
      <c r="R1011" s="193"/>
      <c r="S1011" s="193"/>
      <c r="T1011" s="194"/>
      <c r="AT1011" s="188" t="s">
        <v>182</v>
      </c>
      <c r="AU1011" s="188" t="s">
        <v>88</v>
      </c>
      <c r="AV1011" s="15" t="s">
        <v>180</v>
      </c>
      <c r="AW1011" s="15" t="s">
        <v>31</v>
      </c>
      <c r="AX1011" s="15" t="s">
        <v>82</v>
      </c>
      <c r="AY1011" s="188" t="s">
        <v>173</v>
      </c>
    </row>
    <row r="1012" spans="1:65" s="2" customFormat="1" ht="21.75" customHeight="1">
      <c r="A1012" s="33"/>
      <c r="B1012" s="156"/>
      <c r="C1012" s="195" t="s">
        <v>1699</v>
      </c>
      <c r="D1012" s="195" t="s">
        <v>186</v>
      </c>
      <c r="E1012" s="196" t="s">
        <v>1700</v>
      </c>
      <c r="F1012" s="197" t="s">
        <v>1701</v>
      </c>
      <c r="G1012" s="198" t="s">
        <v>179</v>
      </c>
      <c r="H1012" s="199">
        <v>36</v>
      </c>
      <c r="I1012" s="200"/>
      <c r="J1012" s="201">
        <f>ROUND(I1012*H1012,2)</f>
        <v>0</v>
      </c>
      <c r="K1012" s="202"/>
      <c r="L1012" s="203"/>
      <c r="M1012" s="204" t="s">
        <v>1</v>
      </c>
      <c r="N1012" s="205" t="s">
        <v>41</v>
      </c>
      <c r="O1012" s="62"/>
      <c r="P1012" s="167">
        <f>O1012*H1012</f>
        <v>0</v>
      </c>
      <c r="Q1012" s="167">
        <v>1.4999999999999999E-2</v>
      </c>
      <c r="R1012" s="167">
        <f>Q1012*H1012</f>
        <v>0.54</v>
      </c>
      <c r="S1012" s="167">
        <v>0</v>
      </c>
      <c r="T1012" s="168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69" t="s">
        <v>314</v>
      </c>
      <c r="AT1012" s="169" t="s">
        <v>186</v>
      </c>
      <c r="AU1012" s="169" t="s">
        <v>88</v>
      </c>
      <c r="AY1012" s="18" t="s">
        <v>173</v>
      </c>
      <c r="BE1012" s="170">
        <f>IF(N1012="základná",J1012,0)</f>
        <v>0</v>
      </c>
      <c r="BF1012" s="170">
        <f>IF(N1012="znížená",J1012,0)</f>
        <v>0</v>
      </c>
      <c r="BG1012" s="170">
        <f>IF(N1012="zákl. prenesená",J1012,0)</f>
        <v>0</v>
      </c>
      <c r="BH1012" s="170">
        <f>IF(N1012="zníž. prenesená",J1012,0)</f>
        <v>0</v>
      </c>
      <c r="BI1012" s="170">
        <f>IF(N1012="nulová",J1012,0)</f>
        <v>0</v>
      </c>
      <c r="BJ1012" s="18" t="s">
        <v>88</v>
      </c>
      <c r="BK1012" s="170">
        <f>ROUND(I1012*H1012,2)</f>
        <v>0</v>
      </c>
      <c r="BL1012" s="18" t="s">
        <v>259</v>
      </c>
      <c r="BM1012" s="169" t="s">
        <v>1702</v>
      </c>
    </row>
    <row r="1013" spans="1:65" s="14" customFormat="1" ht="11.25">
      <c r="B1013" s="179"/>
      <c r="D1013" s="172" t="s">
        <v>182</v>
      </c>
      <c r="E1013" s="180" t="s">
        <v>1</v>
      </c>
      <c r="F1013" s="181" t="s">
        <v>1703</v>
      </c>
      <c r="H1013" s="182">
        <v>36</v>
      </c>
      <c r="I1013" s="183"/>
      <c r="L1013" s="179"/>
      <c r="M1013" s="184"/>
      <c r="N1013" s="185"/>
      <c r="O1013" s="185"/>
      <c r="P1013" s="185"/>
      <c r="Q1013" s="185"/>
      <c r="R1013" s="185"/>
      <c r="S1013" s="185"/>
      <c r="T1013" s="186"/>
      <c r="AT1013" s="180" t="s">
        <v>182</v>
      </c>
      <c r="AU1013" s="180" t="s">
        <v>88</v>
      </c>
      <c r="AV1013" s="14" t="s">
        <v>88</v>
      </c>
      <c r="AW1013" s="14" t="s">
        <v>31</v>
      </c>
      <c r="AX1013" s="14" t="s">
        <v>75</v>
      </c>
      <c r="AY1013" s="180" t="s">
        <v>173</v>
      </c>
    </row>
    <row r="1014" spans="1:65" s="15" customFormat="1" ht="11.25">
      <c r="B1014" s="187"/>
      <c r="D1014" s="172" t="s">
        <v>182</v>
      </c>
      <c r="E1014" s="188" t="s">
        <v>1</v>
      </c>
      <c r="F1014" s="189" t="s">
        <v>185</v>
      </c>
      <c r="H1014" s="190">
        <v>36</v>
      </c>
      <c r="I1014" s="191"/>
      <c r="L1014" s="187"/>
      <c r="M1014" s="192"/>
      <c r="N1014" s="193"/>
      <c r="O1014" s="193"/>
      <c r="P1014" s="193"/>
      <c r="Q1014" s="193"/>
      <c r="R1014" s="193"/>
      <c r="S1014" s="193"/>
      <c r="T1014" s="194"/>
      <c r="AT1014" s="188" t="s">
        <v>182</v>
      </c>
      <c r="AU1014" s="188" t="s">
        <v>88</v>
      </c>
      <c r="AV1014" s="15" t="s">
        <v>180</v>
      </c>
      <c r="AW1014" s="15" t="s">
        <v>31</v>
      </c>
      <c r="AX1014" s="15" t="s">
        <v>82</v>
      </c>
      <c r="AY1014" s="188" t="s">
        <v>173</v>
      </c>
    </row>
    <row r="1015" spans="1:65" s="2" customFormat="1" ht="37.9" customHeight="1">
      <c r="A1015" s="33"/>
      <c r="B1015" s="156"/>
      <c r="C1015" s="195" t="s">
        <v>1704</v>
      </c>
      <c r="D1015" s="195" t="s">
        <v>186</v>
      </c>
      <c r="E1015" s="196" t="s">
        <v>1705</v>
      </c>
      <c r="F1015" s="197" t="s">
        <v>1706</v>
      </c>
      <c r="G1015" s="198" t="s">
        <v>232</v>
      </c>
      <c r="H1015" s="199">
        <v>10.7</v>
      </c>
      <c r="I1015" s="200"/>
      <c r="J1015" s="201">
        <f>ROUND(I1015*H1015,2)</f>
        <v>0</v>
      </c>
      <c r="K1015" s="202"/>
      <c r="L1015" s="203"/>
      <c r="M1015" s="204" t="s">
        <v>1</v>
      </c>
      <c r="N1015" s="205" t="s">
        <v>41</v>
      </c>
      <c r="O1015" s="62"/>
      <c r="P1015" s="167">
        <f>O1015*H1015</f>
        <v>0</v>
      </c>
      <c r="Q1015" s="167">
        <v>1E-3</v>
      </c>
      <c r="R1015" s="167">
        <f>Q1015*H1015</f>
        <v>1.0699999999999999E-2</v>
      </c>
      <c r="S1015" s="167">
        <v>0</v>
      </c>
      <c r="T1015" s="168">
        <f>S1015*H1015</f>
        <v>0</v>
      </c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R1015" s="169" t="s">
        <v>314</v>
      </c>
      <c r="AT1015" s="169" t="s">
        <v>186</v>
      </c>
      <c r="AU1015" s="169" t="s">
        <v>88</v>
      </c>
      <c r="AY1015" s="18" t="s">
        <v>173</v>
      </c>
      <c r="BE1015" s="170">
        <f>IF(N1015="základná",J1015,0)</f>
        <v>0</v>
      </c>
      <c r="BF1015" s="170">
        <f>IF(N1015="znížená",J1015,0)</f>
        <v>0</v>
      </c>
      <c r="BG1015" s="170">
        <f>IF(N1015="zákl. prenesená",J1015,0)</f>
        <v>0</v>
      </c>
      <c r="BH1015" s="170">
        <f>IF(N1015="zníž. prenesená",J1015,0)</f>
        <v>0</v>
      </c>
      <c r="BI1015" s="170">
        <f>IF(N1015="nulová",J1015,0)</f>
        <v>0</v>
      </c>
      <c r="BJ1015" s="18" t="s">
        <v>88</v>
      </c>
      <c r="BK1015" s="170">
        <f>ROUND(I1015*H1015,2)</f>
        <v>0</v>
      </c>
      <c r="BL1015" s="18" t="s">
        <v>259</v>
      </c>
      <c r="BM1015" s="169" t="s">
        <v>1707</v>
      </c>
    </row>
    <row r="1016" spans="1:65" s="14" customFormat="1" ht="11.25">
      <c r="B1016" s="179"/>
      <c r="D1016" s="172" t="s">
        <v>182</v>
      </c>
      <c r="E1016" s="180" t="s">
        <v>1</v>
      </c>
      <c r="F1016" s="181" t="s">
        <v>1708</v>
      </c>
      <c r="H1016" s="182">
        <v>10.7</v>
      </c>
      <c r="I1016" s="183"/>
      <c r="L1016" s="179"/>
      <c r="M1016" s="184"/>
      <c r="N1016" s="185"/>
      <c r="O1016" s="185"/>
      <c r="P1016" s="185"/>
      <c r="Q1016" s="185"/>
      <c r="R1016" s="185"/>
      <c r="S1016" s="185"/>
      <c r="T1016" s="186"/>
      <c r="AT1016" s="180" t="s">
        <v>182</v>
      </c>
      <c r="AU1016" s="180" t="s">
        <v>88</v>
      </c>
      <c r="AV1016" s="14" t="s">
        <v>88</v>
      </c>
      <c r="AW1016" s="14" t="s">
        <v>31</v>
      </c>
      <c r="AX1016" s="14" t="s">
        <v>75</v>
      </c>
      <c r="AY1016" s="180" t="s">
        <v>173</v>
      </c>
    </row>
    <row r="1017" spans="1:65" s="13" customFormat="1" ht="11.25">
      <c r="B1017" s="171"/>
      <c r="D1017" s="172" t="s">
        <v>182</v>
      </c>
      <c r="E1017" s="173" t="s">
        <v>1</v>
      </c>
      <c r="F1017" s="174" t="s">
        <v>1709</v>
      </c>
      <c r="H1017" s="173" t="s">
        <v>1</v>
      </c>
      <c r="I1017" s="175"/>
      <c r="L1017" s="171"/>
      <c r="M1017" s="176"/>
      <c r="N1017" s="177"/>
      <c r="O1017" s="177"/>
      <c r="P1017" s="177"/>
      <c r="Q1017" s="177"/>
      <c r="R1017" s="177"/>
      <c r="S1017" s="177"/>
      <c r="T1017" s="178"/>
      <c r="AT1017" s="173" t="s">
        <v>182</v>
      </c>
      <c r="AU1017" s="173" t="s">
        <v>88</v>
      </c>
      <c r="AV1017" s="13" t="s">
        <v>82</v>
      </c>
      <c r="AW1017" s="13" t="s">
        <v>31</v>
      </c>
      <c r="AX1017" s="13" t="s">
        <v>75</v>
      </c>
      <c r="AY1017" s="173" t="s">
        <v>173</v>
      </c>
    </row>
    <row r="1018" spans="1:65" s="13" customFormat="1" ht="11.25">
      <c r="B1018" s="171"/>
      <c r="D1018" s="172" t="s">
        <v>182</v>
      </c>
      <c r="E1018" s="173" t="s">
        <v>1</v>
      </c>
      <c r="F1018" s="174" t="s">
        <v>1710</v>
      </c>
      <c r="H1018" s="173" t="s">
        <v>1</v>
      </c>
      <c r="I1018" s="175"/>
      <c r="L1018" s="171"/>
      <c r="M1018" s="176"/>
      <c r="N1018" s="177"/>
      <c r="O1018" s="177"/>
      <c r="P1018" s="177"/>
      <c r="Q1018" s="177"/>
      <c r="R1018" s="177"/>
      <c r="S1018" s="177"/>
      <c r="T1018" s="178"/>
      <c r="AT1018" s="173" t="s">
        <v>182</v>
      </c>
      <c r="AU1018" s="173" t="s">
        <v>88</v>
      </c>
      <c r="AV1018" s="13" t="s">
        <v>82</v>
      </c>
      <c r="AW1018" s="13" t="s">
        <v>31</v>
      </c>
      <c r="AX1018" s="13" t="s">
        <v>75</v>
      </c>
      <c r="AY1018" s="173" t="s">
        <v>173</v>
      </c>
    </row>
    <row r="1019" spans="1:65" s="13" customFormat="1" ht="11.25">
      <c r="B1019" s="171"/>
      <c r="D1019" s="172" t="s">
        <v>182</v>
      </c>
      <c r="E1019" s="173" t="s">
        <v>1</v>
      </c>
      <c r="F1019" s="174" t="s">
        <v>1711</v>
      </c>
      <c r="H1019" s="173" t="s">
        <v>1</v>
      </c>
      <c r="I1019" s="175"/>
      <c r="L1019" s="171"/>
      <c r="M1019" s="176"/>
      <c r="N1019" s="177"/>
      <c r="O1019" s="177"/>
      <c r="P1019" s="177"/>
      <c r="Q1019" s="177"/>
      <c r="R1019" s="177"/>
      <c r="S1019" s="177"/>
      <c r="T1019" s="178"/>
      <c r="AT1019" s="173" t="s">
        <v>182</v>
      </c>
      <c r="AU1019" s="173" t="s">
        <v>88</v>
      </c>
      <c r="AV1019" s="13" t="s">
        <v>82</v>
      </c>
      <c r="AW1019" s="13" t="s">
        <v>31</v>
      </c>
      <c r="AX1019" s="13" t="s">
        <v>75</v>
      </c>
      <c r="AY1019" s="173" t="s">
        <v>173</v>
      </c>
    </row>
    <row r="1020" spans="1:65" s="13" customFormat="1" ht="11.25">
      <c r="B1020" s="171"/>
      <c r="D1020" s="172" t="s">
        <v>182</v>
      </c>
      <c r="E1020" s="173" t="s">
        <v>1</v>
      </c>
      <c r="F1020" s="174" t="s">
        <v>1712</v>
      </c>
      <c r="H1020" s="173" t="s">
        <v>1</v>
      </c>
      <c r="I1020" s="175"/>
      <c r="L1020" s="171"/>
      <c r="M1020" s="176"/>
      <c r="N1020" s="177"/>
      <c r="O1020" s="177"/>
      <c r="P1020" s="177"/>
      <c r="Q1020" s="177"/>
      <c r="R1020" s="177"/>
      <c r="S1020" s="177"/>
      <c r="T1020" s="178"/>
      <c r="AT1020" s="173" t="s">
        <v>182</v>
      </c>
      <c r="AU1020" s="173" t="s">
        <v>88</v>
      </c>
      <c r="AV1020" s="13" t="s">
        <v>82</v>
      </c>
      <c r="AW1020" s="13" t="s">
        <v>31</v>
      </c>
      <c r="AX1020" s="13" t="s">
        <v>75</v>
      </c>
      <c r="AY1020" s="173" t="s">
        <v>173</v>
      </c>
    </row>
    <row r="1021" spans="1:65" s="13" customFormat="1" ht="11.25">
      <c r="B1021" s="171"/>
      <c r="D1021" s="172" t="s">
        <v>182</v>
      </c>
      <c r="E1021" s="173" t="s">
        <v>1</v>
      </c>
      <c r="F1021" s="174" t="s">
        <v>1713</v>
      </c>
      <c r="H1021" s="173" t="s">
        <v>1</v>
      </c>
      <c r="I1021" s="175"/>
      <c r="L1021" s="171"/>
      <c r="M1021" s="176"/>
      <c r="N1021" s="177"/>
      <c r="O1021" s="177"/>
      <c r="P1021" s="177"/>
      <c r="Q1021" s="177"/>
      <c r="R1021" s="177"/>
      <c r="S1021" s="177"/>
      <c r="T1021" s="178"/>
      <c r="AT1021" s="173" t="s">
        <v>182</v>
      </c>
      <c r="AU1021" s="173" t="s">
        <v>88</v>
      </c>
      <c r="AV1021" s="13" t="s">
        <v>82</v>
      </c>
      <c r="AW1021" s="13" t="s">
        <v>31</v>
      </c>
      <c r="AX1021" s="13" t="s">
        <v>75</v>
      </c>
      <c r="AY1021" s="173" t="s">
        <v>173</v>
      </c>
    </row>
    <row r="1022" spans="1:65" s="15" customFormat="1" ht="11.25">
      <c r="B1022" s="187"/>
      <c r="D1022" s="172" t="s">
        <v>182</v>
      </c>
      <c r="E1022" s="188" t="s">
        <v>1</v>
      </c>
      <c r="F1022" s="189" t="s">
        <v>185</v>
      </c>
      <c r="H1022" s="190">
        <v>10.7</v>
      </c>
      <c r="I1022" s="191"/>
      <c r="L1022" s="187"/>
      <c r="M1022" s="192"/>
      <c r="N1022" s="193"/>
      <c r="O1022" s="193"/>
      <c r="P1022" s="193"/>
      <c r="Q1022" s="193"/>
      <c r="R1022" s="193"/>
      <c r="S1022" s="193"/>
      <c r="T1022" s="194"/>
      <c r="AT1022" s="188" t="s">
        <v>182</v>
      </c>
      <c r="AU1022" s="188" t="s">
        <v>88</v>
      </c>
      <c r="AV1022" s="15" t="s">
        <v>180</v>
      </c>
      <c r="AW1022" s="15" t="s">
        <v>31</v>
      </c>
      <c r="AX1022" s="15" t="s">
        <v>82</v>
      </c>
      <c r="AY1022" s="188" t="s">
        <v>173</v>
      </c>
    </row>
    <row r="1023" spans="1:65" s="2" customFormat="1" ht="24.2" customHeight="1">
      <c r="A1023" s="33"/>
      <c r="B1023" s="156"/>
      <c r="C1023" s="157" t="s">
        <v>1714</v>
      </c>
      <c r="D1023" s="157" t="s">
        <v>176</v>
      </c>
      <c r="E1023" s="158" t="s">
        <v>1715</v>
      </c>
      <c r="F1023" s="159" t="s">
        <v>1716</v>
      </c>
      <c r="G1023" s="160" t="s">
        <v>196</v>
      </c>
      <c r="H1023" s="161">
        <v>43.701999999999998</v>
      </c>
      <c r="I1023" s="162"/>
      <c r="J1023" s="163">
        <f>ROUND(I1023*H1023,2)</f>
        <v>0</v>
      </c>
      <c r="K1023" s="164"/>
      <c r="L1023" s="34"/>
      <c r="M1023" s="165" t="s">
        <v>1</v>
      </c>
      <c r="N1023" s="166" t="s">
        <v>41</v>
      </c>
      <c r="O1023" s="62"/>
      <c r="P1023" s="167">
        <f>O1023*H1023</f>
        <v>0</v>
      </c>
      <c r="Q1023" s="167">
        <v>0</v>
      </c>
      <c r="R1023" s="167">
        <f>Q1023*H1023</f>
        <v>0</v>
      </c>
      <c r="S1023" s="167">
        <v>0</v>
      </c>
      <c r="T1023" s="168">
        <f>S1023*H1023</f>
        <v>0</v>
      </c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R1023" s="169" t="s">
        <v>259</v>
      </c>
      <c r="AT1023" s="169" t="s">
        <v>176</v>
      </c>
      <c r="AU1023" s="169" t="s">
        <v>88</v>
      </c>
      <c r="AY1023" s="18" t="s">
        <v>173</v>
      </c>
      <c r="BE1023" s="170">
        <f>IF(N1023="základná",J1023,0)</f>
        <v>0</v>
      </c>
      <c r="BF1023" s="170">
        <f>IF(N1023="znížená",J1023,0)</f>
        <v>0</v>
      </c>
      <c r="BG1023" s="170">
        <f>IF(N1023="zákl. prenesená",J1023,0)</f>
        <v>0</v>
      </c>
      <c r="BH1023" s="170">
        <f>IF(N1023="zníž. prenesená",J1023,0)</f>
        <v>0</v>
      </c>
      <c r="BI1023" s="170">
        <f>IF(N1023="nulová",J1023,0)</f>
        <v>0</v>
      </c>
      <c r="BJ1023" s="18" t="s">
        <v>88</v>
      </c>
      <c r="BK1023" s="170">
        <f>ROUND(I1023*H1023,2)</f>
        <v>0</v>
      </c>
      <c r="BL1023" s="18" t="s">
        <v>259</v>
      </c>
      <c r="BM1023" s="169" t="s">
        <v>1717</v>
      </c>
    </row>
    <row r="1024" spans="1:65" s="13" customFormat="1" ht="11.25">
      <c r="B1024" s="171"/>
      <c r="D1024" s="172" t="s">
        <v>182</v>
      </c>
      <c r="E1024" s="173" t="s">
        <v>1</v>
      </c>
      <c r="F1024" s="174" t="s">
        <v>1718</v>
      </c>
      <c r="H1024" s="173" t="s">
        <v>1</v>
      </c>
      <c r="I1024" s="175"/>
      <c r="L1024" s="171"/>
      <c r="M1024" s="176"/>
      <c r="N1024" s="177"/>
      <c r="O1024" s="177"/>
      <c r="P1024" s="177"/>
      <c r="Q1024" s="177"/>
      <c r="R1024" s="177"/>
      <c r="S1024" s="177"/>
      <c r="T1024" s="178"/>
      <c r="AT1024" s="173" t="s">
        <v>182</v>
      </c>
      <c r="AU1024" s="173" t="s">
        <v>88</v>
      </c>
      <c r="AV1024" s="13" t="s">
        <v>82</v>
      </c>
      <c r="AW1024" s="13" t="s">
        <v>31</v>
      </c>
      <c r="AX1024" s="13" t="s">
        <v>75</v>
      </c>
      <c r="AY1024" s="173" t="s">
        <v>173</v>
      </c>
    </row>
    <row r="1025" spans="1:65" s="14" customFormat="1" ht="11.25">
      <c r="B1025" s="179"/>
      <c r="D1025" s="172" t="s">
        <v>182</v>
      </c>
      <c r="E1025" s="180" t="s">
        <v>1</v>
      </c>
      <c r="F1025" s="181" t="s">
        <v>1719</v>
      </c>
      <c r="H1025" s="182">
        <v>16.957999999999998</v>
      </c>
      <c r="I1025" s="183"/>
      <c r="L1025" s="179"/>
      <c r="M1025" s="184"/>
      <c r="N1025" s="185"/>
      <c r="O1025" s="185"/>
      <c r="P1025" s="185"/>
      <c r="Q1025" s="185"/>
      <c r="R1025" s="185"/>
      <c r="S1025" s="185"/>
      <c r="T1025" s="186"/>
      <c r="AT1025" s="180" t="s">
        <v>182</v>
      </c>
      <c r="AU1025" s="180" t="s">
        <v>88</v>
      </c>
      <c r="AV1025" s="14" t="s">
        <v>88</v>
      </c>
      <c r="AW1025" s="14" t="s">
        <v>31</v>
      </c>
      <c r="AX1025" s="14" t="s">
        <v>75</v>
      </c>
      <c r="AY1025" s="180" t="s">
        <v>173</v>
      </c>
    </row>
    <row r="1026" spans="1:65" s="14" customFormat="1" ht="11.25">
      <c r="B1026" s="179"/>
      <c r="D1026" s="172" t="s">
        <v>182</v>
      </c>
      <c r="E1026" s="180" t="s">
        <v>1</v>
      </c>
      <c r="F1026" s="181" t="s">
        <v>1720</v>
      </c>
      <c r="H1026" s="182">
        <v>7.173</v>
      </c>
      <c r="I1026" s="183"/>
      <c r="L1026" s="179"/>
      <c r="M1026" s="184"/>
      <c r="N1026" s="185"/>
      <c r="O1026" s="185"/>
      <c r="P1026" s="185"/>
      <c r="Q1026" s="185"/>
      <c r="R1026" s="185"/>
      <c r="S1026" s="185"/>
      <c r="T1026" s="186"/>
      <c r="AT1026" s="180" t="s">
        <v>182</v>
      </c>
      <c r="AU1026" s="180" t="s">
        <v>88</v>
      </c>
      <c r="AV1026" s="14" t="s">
        <v>88</v>
      </c>
      <c r="AW1026" s="14" t="s">
        <v>31</v>
      </c>
      <c r="AX1026" s="14" t="s">
        <v>75</v>
      </c>
      <c r="AY1026" s="180" t="s">
        <v>173</v>
      </c>
    </row>
    <row r="1027" spans="1:65" s="14" customFormat="1" ht="11.25">
      <c r="B1027" s="179"/>
      <c r="D1027" s="172" t="s">
        <v>182</v>
      </c>
      <c r="E1027" s="180" t="s">
        <v>1</v>
      </c>
      <c r="F1027" s="181" t="s">
        <v>1721</v>
      </c>
      <c r="H1027" s="182">
        <v>4.8929999999999998</v>
      </c>
      <c r="I1027" s="183"/>
      <c r="L1027" s="179"/>
      <c r="M1027" s="184"/>
      <c r="N1027" s="185"/>
      <c r="O1027" s="185"/>
      <c r="P1027" s="185"/>
      <c r="Q1027" s="185"/>
      <c r="R1027" s="185"/>
      <c r="S1027" s="185"/>
      <c r="T1027" s="186"/>
      <c r="AT1027" s="180" t="s">
        <v>182</v>
      </c>
      <c r="AU1027" s="180" t="s">
        <v>88</v>
      </c>
      <c r="AV1027" s="14" t="s">
        <v>88</v>
      </c>
      <c r="AW1027" s="14" t="s">
        <v>31</v>
      </c>
      <c r="AX1027" s="14" t="s">
        <v>75</v>
      </c>
      <c r="AY1027" s="180" t="s">
        <v>173</v>
      </c>
    </row>
    <row r="1028" spans="1:65" s="14" customFormat="1" ht="11.25">
      <c r="B1028" s="179"/>
      <c r="D1028" s="172" t="s">
        <v>182</v>
      </c>
      <c r="E1028" s="180" t="s">
        <v>1</v>
      </c>
      <c r="F1028" s="181" t="s">
        <v>1722</v>
      </c>
      <c r="H1028" s="182">
        <v>14.678000000000001</v>
      </c>
      <c r="I1028" s="183"/>
      <c r="L1028" s="179"/>
      <c r="M1028" s="184"/>
      <c r="N1028" s="185"/>
      <c r="O1028" s="185"/>
      <c r="P1028" s="185"/>
      <c r="Q1028" s="185"/>
      <c r="R1028" s="185"/>
      <c r="S1028" s="185"/>
      <c r="T1028" s="186"/>
      <c r="AT1028" s="180" t="s">
        <v>182</v>
      </c>
      <c r="AU1028" s="180" t="s">
        <v>88</v>
      </c>
      <c r="AV1028" s="14" t="s">
        <v>88</v>
      </c>
      <c r="AW1028" s="14" t="s">
        <v>31</v>
      </c>
      <c r="AX1028" s="14" t="s">
        <v>75</v>
      </c>
      <c r="AY1028" s="180" t="s">
        <v>173</v>
      </c>
    </row>
    <row r="1029" spans="1:65" s="15" customFormat="1" ht="11.25">
      <c r="B1029" s="187"/>
      <c r="D1029" s="172" t="s">
        <v>182</v>
      </c>
      <c r="E1029" s="188" t="s">
        <v>1</v>
      </c>
      <c r="F1029" s="189" t="s">
        <v>185</v>
      </c>
      <c r="H1029" s="190">
        <v>43.701999999999998</v>
      </c>
      <c r="I1029" s="191"/>
      <c r="L1029" s="187"/>
      <c r="M1029" s="192"/>
      <c r="N1029" s="193"/>
      <c r="O1029" s="193"/>
      <c r="P1029" s="193"/>
      <c r="Q1029" s="193"/>
      <c r="R1029" s="193"/>
      <c r="S1029" s="193"/>
      <c r="T1029" s="194"/>
      <c r="AT1029" s="188" t="s">
        <v>182</v>
      </c>
      <c r="AU1029" s="188" t="s">
        <v>88</v>
      </c>
      <c r="AV1029" s="15" t="s">
        <v>180</v>
      </c>
      <c r="AW1029" s="15" t="s">
        <v>31</v>
      </c>
      <c r="AX1029" s="15" t="s">
        <v>82</v>
      </c>
      <c r="AY1029" s="188" t="s">
        <v>173</v>
      </c>
    </row>
    <row r="1030" spans="1:65" s="2" customFormat="1" ht="33" customHeight="1">
      <c r="A1030" s="33"/>
      <c r="B1030" s="156"/>
      <c r="C1030" s="195" t="s">
        <v>1723</v>
      </c>
      <c r="D1030" s="195" t="s">
        <v>186</v>
      </c>
      <c r="E1030" s="196" t="s">
        <v>1724</v>
      </c>
      <c r="F1030" s="197" t="s">
        <v>1725</v>
      </c>
      <c r="G1030" s="198" t="s">
        <v>196</v>
      </c>
      <c r="H1030" s="199">
        <v>50.256999999999998</v>
      </c>
      <c r="I1030" s="200"/>
      <c r="J1030" s="201">
        <f>ROUND(I1030*H1030,2)</f>
        <v>0</v>
      </c>
      <c r="K1030" s="202"/>
      <c r="L1030" s="203"/>
      <c r="M1030" s="204" t="s">
        <v>1</v>
      </c>
      <c r="N1030" s="205" t="s">
        <v>41</v>
      </c>
      <c r="O1030" s="62"/>
      <c r="P1030" s="167">
        <f>O1030*H1030</f>
        <v>0</v>
      </c>
      <c r="Q1030" s="167">
        <v>0</v>
      </c>
      <c r="R1030" s="167">
        <f>Q1030*H1030</f>
        <v>0</v>
      </c>
      <c r="S1030" s="167">
        <v>0</v>
      </c>
      <c r="T1030" s="168">
        <f>S1030*H1030</f>
        <v>0</v>
      </c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R1030" s="169" t="s">
        <v>314</v>
      </c>
      <c r="AT1030" s="169" t="s">
        <v>186</v>
      </c>
      <c r="AU1030" s="169" t="s">
        <v>88</v>
      </c>
      <c r="AY1030" s="18" t="s">
        <v>173</v>
      </c>
      <c r="BE1030" s="170">
        <f>IF(N1030="základná",J1030,0)</f>
        <v>0</v>
      </c>
      <c r="BF1030" s="170">
        <f>IF(N1030="znížená",J1030,0)</f>
        <v>0</v>
      </c>
      <c r="BG1030" s="170">
        <f>IF(N1030="zákl. prenesená",J1030,0)</f>
        <v>0</v>
      </c>
      <c r="BH1030" s="170">
        <f>IF(N1030="zníž. prenesená",J1030,0)</f>
        <v>0</v>
      </c>
      <c r="BI1030" s="170">
        <f>IF(N1030="nulová",J1030,0)</f>
        <v>0</v>
      </c>
      <c r="BJ1030" s="18" t="s">
        <v>88</v>
      </c>
      <c r="BK1030" s="170">
        <f>ROUND(I1030*H1030,2)</f>
        <v>0</v>
      </c>
      <c r="BL1030" s="18" t="s">
        <v>259</v>
      </c>
      <c r="BM1030" s="169" t="s">
        <v>1726</v>
      </c>
    </row>
    <row r="1031" spans="1:65" s="14" customFormat="1" ht="11.25">
      <c r="B1031" s="179"/>
      <c r="D1031" s="172" t="s">
        <v>182</v>
      </c>
      <c r="E1031" s="180" t="s">
        <v>1</v>
      </c>
      <c r="F1031" s="181" t="s">
        <v>1727</v>
      </c>
      <c r="H1031" s="182">
        <v>50.256999999999998</v>
      </c>
      <c r="I1031" s="183"/>
      <c r="L1031" s="179"/>
      <c r="M1031" s="184"/>
      <c r="N1031" s="185"/>
      <c r="O1031" s="185"/>
      <c r="P1031" s="185"/>
      <c r="Q1031" s="185"/>
      <c r="R1031" s="185"/>
      <c r="S1031" s="185"/>
      <c r="T1031" s="186"/>
      <c r="AT1031" s="180" t="s">
        <v>182</v>
      </c>
      <c r="AU1031" s="180" t="s">
        <v>88</v>
      </c>
      <c r="AV1031" s="14" t="s">
        <v>88</v>
      </c>
      <c r="AW1031" s="14" t="s">
        <v>31</v>
      </c>
      <c r="AX1031" s="14" t="s">
        <v>75</v>
      </c>
      <c r="AY1031" s="180" t="s">
        <v>173</v>
      </c>
    </row>
    <row r="1032" spans="1:65" s="15" customFormat="1" ht="11.25">
      <c r="B1032" s="187"/>
      <c r="D1032" s="172" t="s">
        <v>182</v>
      </c>
      <c r="E1032" s="188" t="s">
        <v>1</v>
      </c>
      <c r="F1032" s="189" t="s">
        <v>185</v>
      </c>
      <c r="H1032" s="190">
        <v>50.256999999999998</v>
      </c>
      <c r="I1032" s="191"/>
      <c r="L1032" s="187"/>
      <c r="M1032" s="192"/>
      <c r="N1032" s="193"/>
      <c r="O1032" s="193"/>
      <c r="P1032" s="193"/>
      <c r="Q1032" s="193"/>
      <c r="R1032" s="193"/>
      <c r="S1032" s="193"/>
      <c r="T1032" s="194"/>
      <c r="AT1032" s="188" t="s">
        <v>182</v>
      </c>
      <c r="AU1032" s="188" t="s">
        <v>88</v>
      </c>
      <c r="AV1032" s="15" t="s">
        <v>180</v>
      </c>
      <c r="AW1032" s="15" t="s">
        <v>31</v>
      </c>
      <c r="AX1032" s="15" t="s">
        <v>82</v>
      </c>
      <c r="AY1032" s="188" t="s">
        <v>173</v>
      </c>
    </row>
    <row r="1033" spans="1:65" s="2" customFormat="1" ht="21.75" customHeight="1">
      <c r="A1033" s="33"/>
      <c r="B1033" s="156"/>
      <c r="C1033" s="157" t="s">
        <v>1728</v>
      </c>
      <c r="D1033" s="157" t="s">
        <v>176</v>
      </c>
      <c r="E1033" s="158" t="s">
        <v>1729</v>
      </c>
      <c r="F1033" s="159" t="s">
        <v>1730</v>
      </c>
      <c r="G1033" s="160" t="s">
        <v>232</v>
      </c>
      <c r="H1033" s="161">
        <v>13.7</v>
      </c>
      <c r="I1033" s="162"/>
      <c r="J1033" s="163">
        <f>ROUND(I1033*H1033,2)</f>
        <v>0</v>
      </c>
      <c r="K1033" s="164"/>
      <c r="L1033" s="34"/>
      <c r="M1033" s="165" t="s">
        <v>1</v>
      </c>
      <c r="N1033" s="166" t="s">
        <v>41</v>
      </c>
      <c r="O1033" s="62"/>
      <c r="P1033" s="167">
        <f>O1033*H1033</f>
        <v>0</v>
      </c>
      <c r="Q1033" s="167">
        <v>0</v>
      </c>
      <c r="R1033" s="167">
        <f>Q1033*H1033</f>
        <v>0</v>
      </c>
      <c r="S1033" s="167">
        <v>0</v>
      </c>
      <c r="T1033" s="168">
        <f>S1033*H1033</f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169" t="s">
        <v>259</v>
      </c>
      <c r="AT1033" s="169" t="s">
        <v>176</v>
      </c>
      <c r="AU1033" s="169" t="s">
        <v>88</v>
      </c>
      <c r="AY1033" s="18" t="s">
        <v>173</v>
      </c>
      <c r="BE1033" s="170">
        <f>IF(N1033="základná",J1033,0)</f>
        <v>0</v>
      </c>
      <c r="BF1033" s="170">
        <f>IF(N1033="znížená",J1033,0)</f>
        <v>0</v>
      </c>
      <c r="BG1033" s="170">
        <f>IF(N1033="zákl. prenesená",J1033,0)</f>
        <v>0</v>
      </c>
      <c r="BH1033" s="170">
        <f>IF(N1033="zníž. prenesená",J1033,0)</f>
        <v>0</v>
      </c>
      <c r="BI1033" s="170">
        <f>IF(N1033="nulová",J1033,0)</f>
        <v>0</v>
      </c>
      <c r="BJ1033" s="18" t="s">
        <v>88</v>
      </c>
      <c r="BK1033" s="170">
        <f>ROUND(I1033*H1033,2)</f>
        <v>0</v>
      </c>
      <c r="BL1033" s="18" t="s">
        <v>259</v>
      </c>
      <c r="BM1033" s="169" t="s">
        <v>1731</v>
      </c>
    </row>
    <row r="1034" spans="1:65" s="13" customFormat="1" ht="11.25">
      <c r="B1034" s="171"/>
      <c r="D1034" s="172" t="s">
        <v>182</v>
      </c>
      <c r="E1034" s="173" t="s">
        <v>1</v>
      </c>
      <c r="F1034" s="174" t="s">
        <v>1732</v>
      </c>
      <c r="H1034" s="173" t="s">
        <v>1</v>
      </c>
      <c r="I1034" s="175"/>
      <c r="L1034" s="171"/>
      <c r="M1034" s="176"/>
      <c r="N1034" s="177"/>
      <c r="O1034" s="177"/>
      <c r="P1034" s="177"/>
      <c r="Q1034" s="177"/>
      <c r="R1034" s="177"/>
      <c r="S1034" s="177"/>
      <c r="T1034" s="178"/>
      <c r="AT1034" s="173" t="s">
        <v>182</v>
      </c>
      <c r="AU1034" s="173" t="s">
        <v>88</v>
      </c>
      <c r="AV1034" s="13" t="s">
        <v>82</v>
      </c>
      <c r="AW1034" s="13" t="s">
        <v>31</v>
      </c>
      <c r="AX1034" s="13" t="s">
        <v>75</v>
      </c>
      <c r="AY1034" s="173" t="s">
        <v>173</v>
      </c>
    </row>
    <row r="1035" spans="1:65" s="14" customFormat="1" ht="11.25">
      <c r="B1035" s="179"/>
      <c r="D1035" s="172" t="s">
        <v>182</v>
      </c>
      <c r="E1035" s="180" t="s">
        <v>1</v>
      </c>
      <c r="F1035" s="181" t="s">
        <v>1733</v>
      </c>
      <c r="H1035" s="182">
        <v>13.7</v>
      </c>
      <c r="I1035" s="183"/>
      <c r="L1035" s="179"/>
      <c r="M1035" s="184"/>
      <c r="N1035" s="185"/>
      <c r="O1035" s="185"/>
      <c r="P1035" s="185"/>
      <c r="Q1035" s="185"/>
      <c r="R1035" s="185"/>
      <c r="S1035" s="185"/>
      <c r="T1035" s="186"/>
      <c r="AT1035" s="180" t="s">
        <v>182</v>
      </c>
      <c r="AU1035" s="180" t="s">
        <v>88</v>
      </c>
      <c r="AV1035" s="14" t="s">
        <v>88</v>
      </c>
      <c r="AW1035" s="14" t="s">
        <v>31</v>
      </c>
      <c r="AX1035" s="14" t="s">
        <v>75</v>
      </c>
      <c r="AY1035" s="180" t="s">
        <v>173</v>
      </c>
    </row>
    <row r="1036" spans="1:65" s="15" customFormat="1" ht="11.25">
      <c r="B1036" s="187"/>
      <c r="D1036" s="172" t="s">
        <v>182</v>
      </c>
      <c r="E1036" s="188" t="s">
        <v>1</v>
      </c>
      <c r="F1036" s="189" t="s">
        <v>185</v>
      </c>
      <c r="H1036" s="190">
        <v>13.7</v>
      </c>
      <c r="I1036" s="191"/>
      <c r="L1036" s="187"/>
      <c r="M1036" s="192"/>
      <c r="N1036" s="193"/>
      <c r="O1036" s="193"/>
      <c r="P1036" s="193"/>
      <c r="Q1036" s="193"/>
      <c r="R1036" s="193"/>
      <c r="S1036" s="193"/>
      <c r="T1036" s="194"/>
      <c r="AT1036" s="188" t="s">
        <v>182</v>
      </c>
      <c r="AU1036" s="188" t="s">
        <v>88</v>
      </c>
      <c r="AV1036" s="15" t="s">
        <v>180</v>
      </c>
      <c r="AW1036" s="15" t="s">
        <v>31</v>
      </c>
      <c r="AX1036" s="15" t="s">
        <v>82</v>
      </c>
      <c r="AY1036" s="188" t="s">
        <v>173</v>
      </c>
    </row>
    <row r="1037" spans="1:65" s="2" customFormat="1" ht="44.25" customHeight="1">
      <c r="A1037" s="33"/>
      <c r="B1037" s="156"/>
      <c r="C1037" s="195" t="s">
        <v>1734</v>
      </c>
      <c r="D1037" s="195" t="s">
        <v>186</v>
      </c>
      <c r="E1037" s="196" t="s">
        <v>1735</v>
      </c>
      <c r="F1037" s="197" t="s">
        <v>1736</v>
      </c>
      <c r="G1037" s="198" t="s">
        <v>1737</v>
      </c>
      <c r="H1037" s="199">
        <v>1</v>
      </c>
      <c r="I1037" s="200"/>
      <c r="J1037" s="201">
        <f t="shared" ref="J1037:J1044" si="20">ROUND(I1037*H1037,2)</f>
        <v>0</v>
      </c>
      <c r="K1037" s="202"/>
      <c r="L1037" s="203"/>
      <c r="M1037" s="204" t="s">
        <v>1</v>
      </c>
      <c r="N1037" s="205" t="s">
        <v>41</v>
      </c>
      <c r="O1037" s="62"/>
      <c r="P1037" s="167">
        <f t="shared" ref="P1037:P1044" si="21">O1037*H1037</f>
        <v>0</v>
      </c>
      <c r="Q1037" s="167">
        <v>3.4200000000000001E-2</v>
      </c>
      <c r="R1037" s="167">
        <f t="shared" ref="R1037:R1044" si="22">Q1037*H1037</f>
        <v>3.4200000000000001E-2</v>
      </c>
      <c r="S1037" s="167">
        <v>0</v>
      </c>
      <c r="T1037" s="168">
        <f t="shared" ref="T1037:T1044" si="23">S1037*H1037</f>
        <v>0</v>
      </c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R1037" s="169" t="s">
        <v>314</v>
      </c>
      <c r="AT1037" s="169" t="s">
        <v>186</v>
      </c>
      <c r="AU1037" s="169" t="s">
        <v>88</v>
      </c>
      <c r="AY1037" s="18" t="s">
        <v>173</v>
      </c>
      <c r="BE1037" s="170">
        <f t="shared" ref="BE1037:BE1044" si="24">IF(N1037="základná",J1037,0)</f>
        <v>0</v>
      </c>
      <c r="BF1037" s="170">
        <f t="shared" ref="BF1037:BF1044" si="25">IF(N1037="znížená",J1037,0)</f>
        <v>0</v>
      </c>
      <c r="BG1037" s="170">
        <f t="shared" ref="BG1037:BG1044" si="26">IF(N1037="zákl. prenesená",J1037,0)</f>
        <v>0</v>
      </c>
      <c r="BH1037" s="170">
        <f t="shared" ref="BH1037:BH1044" si="27">IF(N1037="zníž. prenesená",J1037,0)</f>
        <v>0</v>
      </c>
      <c r="BI1037" s="170">
        <f t="shared" ref="BI1037:BI1044" si="28">IF(N1037="nulová",J1037,0)</f>
        <v>0</v>
      </c>
      <c r="BJ1037" s="18" t="s">
        <v>88</v>
      </c>
      <c r="BK1037" s="170">
        <f t="shared" ref="BK1037:BK1044" si="29">ROUND(I1037*H1037,2)</f>
        <v>0</v>
      </c>
      <c r="BL1037" s="18" t="s">
        <v>259</v>
      </c>
      <c r="BM1037" s="169" t="s">
        <v>1738</v>
      </c>
    </row>
    <row r="1038" spans="1:65" s="2" customFormat="1" ht="16.5" customHeight="1">
      <c r="A1038" s="33"/>
      <c r="B1038" s="156"/>
      <c r="C1038" s="195" t="s">
        <v>1739</v>
      </c>
      <c r="D1038" s="195" t="s">
        <v>186</v>
      </c>
      <c r="E1038" s="196" t="s">
        <v>1740</v>
      </c>
      <c r="F1038" s="197" t="s">
        <v>1741</v>
      </c>
      <c r="G1038" s="198" t="s">
        <v>179</v>
      </c>
      <c r="H1038" s="199">
        <v>1</v>
      </c>
      <c r="I1038" s="200"/>
      <c r="J1038" s="201">
        <f t="shared" si="20"/>
        <v>0</v>
      </c>
      <c r="K1038" s="202"/>
      <c r="L1038" s="203"/>
      <c r="M1038" s="204" t="s">
        <v>1</v>
      </c>
      <c r="N1038" s="205" t="s">
        <v>41</v>
      </c>
      <c r="O1038" s="62"/>
      <c r="P1038" s="167">
        <f t="shared" si="21"/>
        <v>0</v>
      </c>
      <c r="Q1038" s="167">
        <v>1E-3</v>
      </c>
      <c r="R1038" s="167">
        <f t="shared" si="22"/>
        <v>1E-3</v>
      </c>
      <c r="S1038" s="167">
        <v>0</v>
      </c>
      <c r="T1038" s="168">
        <f t="shared" si="23"/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169" t="s">
        <v>314</v>
      </c>
      <c r="AT1038" s="169" t="s">
        <v>186</v>
      </c>
      <c r="AU1038" s="169" t="s">
        <v>88</v>
      </c>
      <c r="AY1038" s="18" t="s">
        <v>173</v>
      </c>
      <c r="BE1038" s="170">
        <f t="shared" si="24"/>
        <v>0</v>
      </c>
      <c r="BF1038" s="170">
        <f t="shared" si="25"/>
        <v>0</v>
      </c>
      <c r="BG1038" s="170">
        <f t="shared" si="26"/>
        <v>0</v>
      </c>
      <c r="BH1038" s="170">
        <f t="shared" si="27"/>
        <v>0</v>
      </c>
      <c r="BI1038" s="170">
        <f t="shared" si="28"/>
        <v>0</v>
      </c>
      <c r="BJ1038" s="18" t="s">
        <v>88</v>
      </c>
      <c r="BK1038" s="170">
        <f t="shared" si="29"/>
        <v>0</v>
      </c>
      <c r="BL1038" s="18" t="s">
        <v>259</v>
      </c>
      <c r="BM1038" s="169" t="s">
        <v>1742</v>
      </c>
    </row>
    <row r="1039" spans="1:65" s="2" customFormat="1" ht="16.5" customHeight="1">
      <c r="A1039" s="33"/>
      <c r="B1039" s="156"/>
      <c r="C1039" s="195" t="s">
        <v>1743</v>
      </c>
      <c r="D1039" s="195" t="s">
        <v>186</v>
      </c>
      <c r="E1039" s="196" t="s">
        <v>1744</v>
      </c>
      <c r="F1039" s="197" t="s">
        <v>1745</v>
      </c>
      <c r="G1039" s="198" t="s">
        <v>1737</v>
      </c>
      <c r="H1039" s="199">
        <v>1</v>
      </c>
      <c r="I1039" s="200"/>
      <c r="J1039" s="201">
        <f t="shared" si="20"/>
        <v>0</v>
      </c>
      <c r="K1039" s="202"/>
      <c r="L1039" s="203"/>
      <c r="M1039" s="204" t="s">
        <v>1</v>
      </c>
      <c r="N1039" s="205" t="s">
        <v>41</v>
      </c>
      <c r="O1039" s="62"/>
      <c r="P1039" s="167">
        <f t="shared" si="21"/>
        <v>0</v>
      </c>
      <c r="Q1039" s="167">
        <v>3.5000000000000001E-3</v>
      </c>
      <c r="R1039" s="167">
        <f t="shared" si="22"/>
        <v>3.5000000000000001E-3</v>
      </c>
      <c r="S1039" s="167">
        <v>0</v>
      </c>
      <c r="T1039" s="168">
        <f t="shared" si="23"/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69" t="s">
        <v>314</v>
      </c>
      <c r="AT1039" s="169" t="s">
        <v>186</v>
      </c>
      <c r="AU1039" s="169" t="s">
        <v>88</v>
      </c>
      <c r="AY1039" s="18" t="s">
        <v>173</v>
      </c>
      <c r="BE1039" s="170">
        <f t="shared" si="24"/>
        <v>0</v>
      </c>
      <c r="BF1039" s="170">
        <f t="shared" si="25"/>
        <v>0</v>
      </c>
      <c r="BG1039" s="170">
        <f t="shared" si="26"/>
        <v>0</v>
      </c>
      <c r="BH1039" s="170">
        <f t="shared" si="27"/>
        <v>0</v>
      </c>
      <c r="BI1039" s="170">
        <f t="shared" si="28"/>
        <v>0</v>
      </c>
      <c r="BJ1039" s="18" t="s">
        <v>88</v>
      </c>
      <c r="BK1039" s="170">
        <f t="shared" si="29"/>
        <v>0</v>
      </c>
      <c r="BL1039" s="18" t="s">
        <v>259</v>
      </c>
      <c r="BM1039" s="169" t="s">
        <v>1746</v>
      </c>
    </row>
    <row r="1040" spans="1:65" s="2" customFormat="1" ht="16.5" customHeight="1">
      <c r="A1040" s="33"/>
      <c r="B1040" s="156"/>
      <c r="C1040" s="195" t="s">
        <v>1747</v>
      </c>
      <c r="D1040" s="195" t="s">
        <v>186</v>
      </c>
      <c r="E1040" s="196" t="s">
        <v>1748</v>
      </c>
      <c r="F1040" s="197" t="s">
        <v>1749</v>
      </c>
      <c r="G1040" s="198" t="s">
        <v>179</v>
      </c>
      <c r="H1040" s="199">
        <v>15</v>
      </c>
      <c r="I1040" s="200"/>
      <c r="J1040" s="201">
        <f t="shared" si="20"/>
        <v>0</v>
      </c>
      <c r="K1040" s="202"/>
      <c r="L1040" s="203"/>
      <c r="M1040" s="204" t="s">
        <v>1</v>
      </c>
      <c r="N1040" s="205" t="s">
        <v>41</v>
      </c>
      <c r="O1040" s="62"/>
      <c r="P1040" s="167">
        <f t="shared" si="21"/>
        <v>0</v>
      </c>
      <c r="Q1040" s="167">
        <v>1.7999999999999999E-2</v>
      </c>
      <c r="R1040" s="167">
        <f t="shared" si="22"/>
        <v>0.26999999999999996</v>
      </c>
      <c r="S1040" s="167">
        <v>0</v>
      </c>
      <c r="T1040" s="168">
        <f t="shared" si="23"/>
        <v>0</v>
      </c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R1040" s="169" t="s">
        <v>314</v>
      </c>
      <c r="AT1040" s="169" t="s">
        <v>186</v>
      </c>
      <c r="AU1040" s="169" t="s">
        <v>88</v>
      </c>
      <c r="AY1040" s="18" t="s">
        <v>173</v>
      </c>
      <c r="BE1040" s="170">
        <f t="shared" si="24"/>
        <v>0</v>
      </c>
      <c r="BF1040" s="170">
        <f t="shared" si="25"/>
        <v>0</v>
      </c>
      <c r="BG1040" s="170">
        <f t="shared" si="26"/>
        <v>0</v>
      </c>
      <c r="BH1040" s="170">
        <f t="shared" si="27"/>
        <v>0</v>
      </c>
      <c r="BI1040" s="170">
        <f t="shared" si="28"/>
        <v>0</v>
      </c>
      <c r="BJ1040" s="18" t="s">
        <v>88</v>
      </c>
      <c r="BK1040" s="170">
        <f t="shared" si="29"/>
        <v>0</v>
      </c>
      <c r="BL1040" s="18" t="s">
        <v>259</v>
      </c>
      <c r="BM1040" s="169" t="s">
        <v>1750</v>
      </c>
    </row>
    <row r="1041" spans="1:65" s="2" customFormat="1" ht="16.5" customHeight="1">
      <c r="A1041" s="33"/>
      <c r="B1041" s="156"/>
      <c r="C1041" s="195" t="s">
        <v>1751</v>
      </c>
      <c r="D1041" s="195" t="s">
        <v>186</v>
      </c>
      <c r="E1041" s="196" t="s">
        <v>1752</v>
      </c>
      <c r="F1041" s="197" t="s">
        <v>1753</v>
      </c>
      <c r="G1041" s="198" t="s">
        <v>179</v>
      </c>
      <c r="H1041" s="199">
        <v>40</v>
      </c>
      <c r="I1041" s="200"/>
      <c r="J1041" s="201">
        <f t="shared" si="20"/>
        <v>0</v>
      </c>
      <c r="K1041" s="202"/>
      <c r="L1041" s="203"/>
      <c r="M1041" s="204" t="s">
        <v>1</v>
      </c>
      <c r="N1041" s="205" t="s">
        <v>41</v>
      </c>
      <c r="O1041" s="62"/>
      <c r="P1041" s="167">
        <f t="shared" si="21"/>
        <v>0</v>
      </c>
      <c r="Q1041" s="167">
        <v>1.7999999999999999E-2</v>
      </c>
      <c r="R1041" s="167">
        <f t="shared" si="22"/>
        <v>0.72</v>
      </c>
      <c r="S1041" s="167">
        <v>0</v>
      </c>
      <c r="T1041" s="168">
        <f t="shared" si="23"/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169" t="s">
        <v>314</v>
      </c>
      <c r="AT1041" s="169" t="s">
        <v>186</v>
      </c>
      <c r="AU1041" s="169" t="s">
        <v>88</v>
      </c>
      <c r="AY1041" s="18" t="s">
        <v>173</v>
      </c>
      <c r="BE1041" s="170">
        <f t="shared" si="24"/>
        <v>0</v>
      </c>
      <c r="BF1041" s="170">
        <f t="shared" si="25"/>
        <v>0</v>
      </c>
      <c r="BG1041" s="170">
        <f t="shared" si="26"/>
        <v>0</v>
      </c>
      <c r="BH1041" s="170">
        <f t="shared" si="27"/>
        <v>0</v>
      </c>
      <c r="BI1041" s="170">
        <f t="shared" si="28"/>
        <v>0</v>
      </c>
      <c r="BJ1041" s="18" t="s">
        <v>88</v>
      </c>
      <c r="BK1041" s="170">
        <f t="shared" si="29"/>
        <v>0</v>
      </c>
      <c r="BL1041" s="18" t="s">
        <v>259</v>
      </c>
      <c r="BM1041" s="169" t="s">
        <v>1754</v>
      </c>
    </row>
    <row r="1042" spans="1:65" s="2" customFormat="1" ht="16.5" customHeight="1">
      <c r="A1042" s="33"/>
      <c r="B1042" s="156"/>
      <c r="C1042" s="195" t="s">
        <v>1755</v>
      </c>
      <c r="D1042" s="195" t="s">
        <v>186</v>
      </c>
      <c r="E1042" s="196" t="s">
        <v>1756</v>
      </c>
      <c r="F1042" s="197" t="s">
        <v>1757</v>
      </c>
      <c r="G1042" s="198" t="s">
        <v>179</v>
      </c>
      <c r="H1042" s="199">
        <v>1</v>
      </c>
      <c r="I1042" s="200"/>
      <c r="J1042" s="201">
        <f t="shared" si="20"/>
        <v>0</v>
      </c>
      <c r="K1042" s="202"/>
      <c r="L1042" s="203"/>
      <c r="M1042" s="204" t="s">
        <v>1</v>
      </c>
      <c r="N1042" s="205" t="s">
        <v>41</v>
      </c>
      <c r="O1042" s="62"/>
      <c r="P1042" s="167">
        <f t="shared" si="21"/>
        <v>0</v>
      </c>
      <c r="Q1042" s="167">
        <v>1.7999999999999999E-2</v>
      </c>
      <c r="R1042" s="167">
        <f t="shared" si="22"/>
        <v>1.7999999999999999E-2</v>
      </c>
      <c r="S1042" s="167">
        <v>0</v>
      </c>
      <c r="T1042" s="168">
        <f t="shared" si="23"/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169" t="s">
        <v>314</v>
      </c>
      <c r="AT1042" s="169" t="s">
        <v>186</v>
      </c>
      <c r="AU1042" s="169" t="s">
        <v>88</v>
      </c>
      <c r="AY1042" s="18" t="s">
        <v>173</v>
      </c>
      <c r="BE1042" s="170">
        <f t="shared" si="24"/>
        <v>0</v>
      </c>
      <c r="BF1042" s="170">
        <f t="shared" si="25"/>
        <v>0</v>
      </c>
      <c r="BG1042" s="170">
        <f t="shared" si="26"/>
        <v>0</v>
      </c>
      <c r="BH1042" s="170">
        <f t="shared" si="27"/>
        <v>0</v>
      </c>
      <c r="BI1042" s="170">
        <f t="shared" si="28"/>
        <v>0</v>
      </c>
      <c r="BJ1042" s="18" t="s">
        <v>88</v>
      </c>
      <c r="BK1042" s="170">
        <f t="shared" si="29"/>
        <v>0</v>
      </c>
      <c r="BL1042" s="18" t="s">
        <v>259</v>
      </c>
      <c r="BM1042" s="169" t="s">
        <v>1758</v>
      </c>
    </row>
    <row r="1043" spans="1:65" s="2" customFormat="1" ht="16.5" customHeight="1">
      <c r="A1043" s="33"/>
      <c r="B1043" s="156"/>
      <c r="C1043" s="195" t="s">
        <v>1759</v>
      </c>
      <c r="D1043" s="195" t="s">
        <v>186</v>
      </c>
      <c r="E1043" s="196" t="s">
        <v>1760</v>
      </c>
      <c r="F1043" s="197" t="s">
        <v>1761</v>
      </c>
      <c r="G1043" s="198" t="s">
        <v>179</v>
      </c>
      <c r="H1043" s="199">
        <v>9</v>
      </c>
      <c r="I1043" s="200"/>
      <c r="J1043" s="201">
        <f t="shared" si="20"/>
        <v>0</v>
      </c>
      <c r="K1043" s="202"/>
      <c r="L1043" s="203"/>
      <c r="M1043" s="204" t="s">
        <v>1</v>
      </c>
      <c r="N1043" s="205" t="s">
        <v>41</v>
      </c>
      <c r="O1043" s="62"/>
      <c r="P1043" s="167">
        <f t="shared" si="21"/>
        <v>0</v>
      </c>
      <c r="Q1043" s="167">
        <v>1.7999999999999999E-2</v>
      </c>
      <c r="R1043" s="167">
        <f t="shared" si="22"/>
        <v>0.16199999999999998</v>
      </c>
      <c r="S1043" s="167">
        <v>0</v>
      </c>
      <c r="T1043" s="168">
        <f t="shared" si="23"/>
        <v>0</v>
      </c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R1043" s="169" t="s">
        <v>314</v>
      </c>
      <c r="AT1043" s="169" t="s">
        <v>186</v>
      </c>
      <c r="AU1043" s="169" t="s">
        <v>88</v>
      </c>
      <c r="AY1043" s="18" t="s">
        <v>173</v>
      </c>
      <c r="BE1043" s="170">
        <f t="shared" si="24"/>
        <v>0</v>
      </c>
      <c r="BF1043" s="170">
        <f t="shared" si="25"/>
        <v>0</v>
      </c>
      <c r="BG1043" s="170">
        <f t="shared" si="26"/>
        <v>0</v>
      </c>
      <c r="BH1043" s="170">
        <f t="shared" si="27"/>
        <v>0</v>
      </c>
      <c r="BI1043" s="170">
        <f t="shared" si="28"/>
        <v>0</v>
      </c>
      <c r="BJ1043" s="18" t="s">
        <v>88</v>
      </c>
      <c r="BK1043" s="170">
        <f t="shared" si="29"/>
        <v>0</v>
      </c>
      <c r="BL1043" s="18" t="s">
        <v>259</v>
      </c>
      <c r="BM1043" s="169" t="s">
        <v>1762</v>
      </c>
    </row>
    <row r="1044" spans="1:65" s="2" customFormat="1" ht="24.2" customHeight="1">
      <c r="A1044" s="33"/>
      <c r="B1044" s="156"/>
      <c r="C1044" s="157" t="s">
        <v>1763</v>
      </c>
      <c r="D1044" s="157" t="s">
        <v>176</v>
      </c>
      <c r="E1044" s="158" t="s">
        <v>1764</v>
      </c>
      <c r="F1044" s="159" t="s">
        <v>1765</v>
      </c>
      <c r="G1044" s="160" t="s">
        <v>179</v>
      </c>
      <c r="H1044" s="161">
        <v>7</v>
      </c>
      <c r="I1044" s="162"/>
      <c r="J1044" s="163">
        <f t="shared" si="20"/>
        <v>0</v>
      </c>
      <c r="K1044" s="164"/>
      <c r="L1044" s="34"/>
      <c r="M1044" s="165" t="s">
        <v>1</v>
      </c>
      <c r="N1044" s="166" t="s">
        <v>41</v>
      </c>
      <c r="O1044" s="62"/>
      <c r="P1044" s="167">
        <f t="shared" si="21"/>
        <v>0</v>
      </c>
      <c r="Q1044" s="167">
        <v>4.45E-3</v>
      </c>
      <c r="R1044" s="167">
        <f t="shared" si="22"/>
        <v>3.1150000000000001E-2</v>
      </c>
      <c r="S1044" s="167">
        <v>0</v>
      </c>
      <c r="T1044" s="168">
        <f t="shared" si="23"/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169" t="s">
        <v>259</v>
      </c>
      <c r="AT1044" s="169" t="s">
        <v>176</v>
      </c>
      <c r="AU1044" s="169" t="s">
        <v>88</v>
      </c>
      <c r="AY1044" s="18" t="s">
        <v>173</v>
      </c>
      <c r="BE1044" s="170">
        <f t="shared" si="24"/>
        <v>0</v>
      </c>
      <c r="BF1044" s="170">
        <f t="shared" si="25"/>
        <v>0</v>
      </c>
      <c r="BG1044" s="170">
        <f t="shared" si="26"/>
        <v>0</v>
      </c>
      <c r="BH1044" s="170">
        <f t="shared" si="27"/>
        <v>0</v>
      </c>
      <c r="BI1044" s="170">
        <f t="shared" si="28"/>
        <v>0</v>
      </c>
      <c r="BJ1044" s="18" t="s">
        <v>88</v>
      </c>
      <c r="BK1044" s="170">
        <f t="shared" si="29"/>
        <v>0</v>
      </c>
      <c r="BL1044" s="18" t="s">
        <v>259</v>
      </c>
      <c r="BM1044" s="169" t="s">
        <v>1766</v>
      </c>
    </row>
    <row r="1045" spans="1:65" s="13" customFormat="1" ht="11.25">
      <c r="B1045" s="171"/>
      <c r="D1045" s="172" t="s">
        <v>182</v>
      </c>
      <c r="E1045" s="173" t="s">
        <v>1</v>
      </c>
      <c r="F1045" s="174" t="s">
        <v>1732</v>
      </c>
      <c r="H1045" s="173" t="s">
        <v>1</v>
      </c>
      <c r="I1045" s="175"/>
      <c r="L1045" s="171"/>
      <c r="M1045" s="176"/>
      <c r="N1045" s="177"/>
      <c r="O1045" s="177"/>
      <c r="P1045" s="177"/>
      <c r="Q1045" s="177"/>
      <c r="R1045" s="177"/>
      <c r="S1045" s="177"/>
      <c r="T1045" s="178"/>
      <c r="AT1045" s="173" t="s">
        <v>182</v>
      </c>
      <c r="AU1045" s="173" t="s">
        <v>88</v>
      </c>
      <c r="AV1045" s="13" t="s">
        <v>82</v>
      </c>
      <c r="AW1045" s="13" t="s">
        <v>31</v>
      </c>
      <c r="AX1045" s="13" t="s">
        <v>75</v>
      </c>
      <c r="AY1045" s="173" t="s">
        <v>173</v>
      </c>
    </row>
    <row r="1046" spans="1:65" s="14" customFormat="1" ht="11.25">
      <c r="B1046" s="179"/>
      <c r="D1046" s="172" t="s">
        <v>182</v>
      </c>
      <c r="E1046" s="180" t="s">
        <v>1</v>
      </c>
      <c r="F1046" s="181" t="s">
        <v>213</v>
      </c>
      <c r="H1046" s="182">
        <v>7</v>
      </c>
      <c r="I1046" s="183"/>
      <c r="L1046" s="179"/>
      <c r="M1046" s="184"/>
      <c r="N1046" s="185"/>
      <c r="O1046" s="185"/>
      <c r="P1046" s="185"/>
      <c r="Q1046" s="185"/>
      <c r="R1046" s="185"/>
      <c r="S1046" s="185"/>
      <c r="T1046" s="186"/>
      <c r="AT1046" s="180" t="s">
        <v>182</v>
      </c>
      <c r="AU1046" s="180" t="s">
        <v>88</v>
      </c>
      <c r="AV1046" s="14" t="s">
        <v>88</v>
      </c>
      <c r="AW1046" s="14" t="s">
        <v>31</v>
      </c>
      <c r="AX1046" s="14" t="s">
        <v>75</v>
      </c>
      <c r="AY1046" s="180" t="s">
        <v>173</v>
      </c>
    </row>
    <row r="1047" spans="1:65" s="15" customFormat="1" ht="11.25">
      <c r="B1047" s="187"/>
      <c r="D1047" s="172" t="s">
        <v>182</v>
      </c>
      <c r="E1047" s="188" t="s">
        <v>1</v>
      </c>
      <c r="F1047" s="189" t="s">
        <v>185</v>
      </c>
      <c r="H1047" s="190">
        <v>7</v>
      </c>
      <c r="I1047" s="191"/>
      <c r="L1047" s="187"/>
      <c r="M1047" s="192"/>
      <c r="N1047" s="193"/>
      <c r="O1047" s="193"/>
      <c r="P1047" s="193"/>
      <c r="Q1047" s="193"/>
      <c r="R1047" s="193"/>
      <c r="S1047" s="193"/>
      <c r="T1047" s="194"/>
      <c r="AT1047" s="188" t="s">
        <v>182</v>
      </c>
      <c r="AU1047" s="188" t="s">
        <v>88</v>
      </c>
      <c r="AV1047" s="15" t="s">
        <v>180</v>
      </c>
      <c r="AW1047" s="15" t="s">
        <v>31</v>
      </c>
      <c r="AX1047" s="15" t="s">
        <v>82</v>
      </c>
      <c r="AY1047" s="188" t="s">
        <v>173</v>
      </c>
    </row>
    <row r="1048" spans="1:65" s="2" customFormat="1" ht="16.5" customHeight="1">
      <c r="A1048" s="33"/>
      <c r="B1048" s="156"/>
      <c r="C1048" s="195" t="s">
        <v>1767</v>
      </c>
      <c r="D1048" s="195" t="s">
        <v>186</v>
      </c>
      <c r="E1048" s="196" t="s">
        <v>1768</v>
      </c>
      <c r="F1048" s="197" t="s">
        <v>1769</v>
      </c>
      <c r="G1048" s="198" t="s">
        <v>179</v>
      </c>
      <c r="H1048" s="199">
        <v>7</v>
      </c>
      <c r="I1048" s="200"/>
      <c r="J1048" s="201">
        <f>ROUND(I1048*H1048,2)</f>
        <v>0</v>
      </c>
      <c r="K1048" s="202"/>
      <c r="L1048" s="203"/>
      <c r="M1048" s="204" t="s">
        <v>1</v>
      </c>
      <c r="N1048" s="205" t="s">
        <v>41</v>
      </c>
      <c r="O1048" s="62"/>
      <c r="P1048" s="167">
        <f>O1048*H1048</f>
        <v>0</v>
      </c>
      <c r="Q1048" s="167">
        <v>1.7999999999999999E-2</v>
      </c>
      <c r="R1048" s="167">
        <f>Q1048*H1048</f>
        <v>0.126</v>
      </c>
      <c r="S1048" s="167">
        <v>0</v>
      </c>
      <c r="T1048" s="168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169" t="s">
        <v>314</v>
      </c>
      <c r="AT1048" s="169" t="s">
        <v>186</v>
      </c>
      <c r="AU1048" s="169" t="s">
        <v>88</v>
      </c>
      <c r="AY1048" s="18" t="s">
        <v>173</v>
      </c>
      <c r="BE1048" s="170">
        <f>IF(N1048="základná",J1048,0)</f>
        <v>0</v>
      </c>
      <c r="BF1048" s="170">
        <f>IF(N1048="znížená",J1048,0)</f>
        <v>0</v>
      </c>
      <c r="BG1048" s="170">
        <f>IF(N1048="zákl. prenesená",J1048,0)</f>
        <v>0</v>
      </c>
      <c r="BH1048" s="170">
        <f>IF(N1048="zníž. prenesená",J1048,0)</f>
        <v>0</v>
      </c>
      <c r="BI1048" s="170">
        <f>IF(N1048="nulová",J1048,0)</f>
        <v>0</v>
      </c>
      <c r="BJ1048" s="18" t="s">
        <v>88</v>
      </c>
      <c r="BK1048" s="170">
        <f>ROUND(I1048*H1048,2)</f>
        <v>0</v>
      </c>
      <c r="BL1048" s="18" t="s">
        <v>259</v>
      </c>
      <c r="BM1048" s="169" t="s">
        <v>1770</v>
      </c>
    </row>
    <row r="1049" spans="1:65" s="2" customFormat="1" ht="16.5" customHeight="1">
      <c r="A1049" s="33"/>
      <c r="B1049" s="156"/>
      <c r="C1049" s="195" t="s">
        <v>1771</v>
      </c>
      <c r="D1049" s="195" t="s">
        <v>186</v>
      </c>
      <c r="E1049" s="196" t="s">
        <v>1772</v>
      </c>
      <c r="F1049" s="197" t="s">
        <v>1773</v>
      </c>
      <c r="G1049" s="198" t="s">
        <v>179</v>
      </c>
      <c r="H1049" s="199">
        <v>7</v>
      </c>
      <c r="I1049" s="200"/>
      <c r="J1049" s="201">
        <f>ROUND(I1049*H1049,2)</f>
        <v>0</v>
      </c>
      <c r="K1049" s="202"/>
      <c r="L1049" s="203"/>
      <c r="M1049" s="204" t="s">
        <v>1</v>
      </c>
      <c r="N1049" s="205" t="s">
        <v>41</v>
      </c>
      <c r="O1049" s="62"/>
      <c r="P1049" s="167">
        <f>O1049*H1049</f>
        <v>0</v>
      </c>
      <c r="Q1049" s="167">
        <v>1.7999999999999999E-2</v>
      </c>
      <c r="R1049" s="167">
        <f>Q1049*H1049</f>
        <v>0.126</v>
      </c>
      <c r="S1049" s="167">
        <v>0</v>
      </c>
      <c r="T1049" s="168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169" t="s">
        <v>314</v>
      </c>
      <c r="AT1049" s="169" t="s">
        <v>186</v>
      </c>
      <c r="AU1049" s="169" t="s">
        <v>88</v>
      </c>
      <c r="AY1049" s="18" t="s">
        <v>173</v>
      </c>
      <c r="BE1049" s="170">
        <f>IF(N1049="základná",J1049,0)</f>
        <v>0</v>
      </c>
      <c r="BF1049" s="170">
        <f>IF(N1049="znížená",J1049,0)</f>
        <v>0</v>
      </c>
      <c r="BG1049" s="170">
        <f>IF(N1049="zákl. prenesená",J1049,0)</f>
        <v>0</v>
      </c>
      <c r="BH1049" s="170">
        <f>IF(N1049="zníž. prenesená",J1049,0)</f>
        <v>0</v>
      </c>
      <c r="BI1049" s="170">
        <f>IF(N1049="nulová",J1049,0)</f>
        <v>0</v>
      </c>
      <c r="BJ1049" s="18" t="s">
        <v>88</v>
      </c>
      <c r="BK1049" s="170">
        <f>ROUND(I1049*H1049,2)</f>
        <v>0</v>
      </c>
      <c r="BL1049" s="18" t="s">
        <v>259</v>
      </c>
      <c r="BM1049" s="169" t="s">
        <v>1774</v>
      </c>
    </row>
    <row r="1050" spans="1:65" s="2" customFormat="1" ht="33" customHeight="1">
      <c r="A1050" s="33"/>
      <c r="B1050" s="156"/>
      <c r="C1050" s="157" t="s">
        <v>1775</v>
      </c>
      <c r="D1050" s="157" t="s">
        <v>176</v>
      </c>
      <c r="E1050" s="158" t="s">
        <v>1776</v>
      </c>
      <c r="F1050" s="159" t="s">
        <v>1777</v>
      </c>
      <c r="G1050" s="160" t="s">
        <v>179</v>
      </c>
      <c r="H1050" s="161">
        <v>1</v>
      </c>
      <c r="I1050" s="162"/>
      <c r="J1050" s="163">
        <f>ROUND(I1050*H1050,2)</f>
        <v>0</v>
      </c>
      <c r="K1050" s="164"/>
      <c r="L1050" s="34"/>
      <c r="M1050" s="165" t="s">
        <v>1</v>
      </c>
      <c r="N1050" s="166" t="s">
        <v>41</v>
      </c>
      <c r="O1050" s="62"/>
      <c r="P1050" s="167">
        <f>O1050*H1050</f>
        <v>0</v>
      </c>
      <c r="Q1050" s="167">
        <v>0</v>
      </c>
      <c r="R1050" s="167">
        <f>Q1050*H1050</f>
        <v>0</v>
      </c>
      <c r="S1050" s="167">
        <v>0</v>
      </c>
      <c r="T1050" s="168">
        <f>S1050*H1050</f>
        <v>0</v>
      </c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R1050" s="169" t="s">
        <v>259</v>
      </c>
      <c r="AT1050" s="169" t="s">
        <v>176</v>
      </c>
      <c r="AU1050" s="169" t="s">
        <v>88</v>
      </c>
      <c r="AY1050" s="18" t="s">
        <v>173</v>
      </c>
      <c r="BE1050" s="170">
        <f>IF(N1050="základná",J1050,0)</f>
        <v>0</v>
      </c>
      <c r="BF1050" s="170">
        <f>IF(N1050="znížená",J1050,0)</f>
        <v>0</v>
      </c>
      <c r="BG1050" s="170">
        <f>IF(N1050="zákl. prenesená",J1050,0)</f>
        <v>0</v>
      </c>
      <c r="BH1050" s="170">
        <f>IF(N1050="zníž. prenesená",J1050,0)</f>
        <v>0</v>
      </c>
      <c r="BI1050" s="170">
        <f>IF(N1050="nulová",J1050,0)</f>
        <v>0</v>
      </c>
      <c r="BJ1050" s="18" t="s">
        <v>88</v>
      </c>
      <c r="BK1050" s="170">
        <f>ROUND(I1050*H1050,2)</f>
        <v>0</v>
      </c>
      <c r="BL1050" s="18" t="s">
        <v>259</v>
      </c>
      <c r="BM1050" s="169" t="s">
        <v>1778</v>
      </c>
    </row>
    <row r="1051" spans="1:65" s="14" customFormat="1" ht="11.25">
      <c r="B1051" s="179"/>
      <c r="D1051" s="172" t="s">
        <v>182</v>
      </c>
      <c r="E1051" s="180" t="s">
        <v>1</v>
      </c>
      <c r="F1051" s="181" t="s">
        <v>1779</v>
      </c>
      <c r="H1051" s="182">
        <v>1</v>
      </c>
      <c r="I1051" s="183"/>
      <c r="L1051" s="179"/>
      <c r="M1051" s="184"/>
      <c r="N1051" s="185"/>
      <c r="O1051" s="185"/>
      <c r="P1051" s="185"/>
      <c r="Q1051" s="185"/>
      <c r="R1051" s="185"/>
      <c r="S1051" s="185"/>
      <c r="T1051" s="186"/>
      <c r="AT1051" s="180" t="s">
        <v>182</v>
      </c>
      <c r="AU1051" s="180" t="s">
        <v>88</v>
      </c>
      <c r="AV1051" s="14" t="s">
        <v>88</v>
      </c>
      <c r="AW1051" s="14" t="s">
        <v>31</v>
      </c>
      <c r="AX1051" s="14" t="s">
        <v>75</v>
      </c>
      <c r="AY1051" s="180" t="s">
        <v>173</v>
      </c>
    </row>
    <row r="1052" spans="1:65" s="15" customFormat="1" ht="11.25">
      <c r="B1052" s="187"/>
      <c r="D1052" s="172" t="s">
        <v>182</v>
      </c>
      <c r="E1052" s="188" t="s">
        <v>1</v>
      </c>
      <c r="F1052" s="189" t="s">
        <v>185</v>
      </c>
      <c r="H1052" s="190">
        <v>1</v>
      </c>
      <c r="I1052" s="191"/>
      <c r="L1052" s="187"/>
      <c r="M1052" s="192"/>
      <c r="N1052" s="193"/>
      <c r="O1052" s="193"/>
      <c r="P1052" s="193"/>
      <c r="Q1052" s="193"/>
      <c r="R1052" s="193"/>
      <c r="S1052" s="193"/>
      <c r="T1052" s="194"/>
      <c r="AT1052" s="188" t="s">
        <v>182</v>
      </c>
      <c r="AU1052" s="188" t="s">
        <v>88</v>
      </c>
      <c r="AV1052" s="15" t="s">
        <v>180</v>
      </c>
      <c r="AW1052" s="15" t="s">
        <v>31</v>
      </c>
      <c r="AX1052" s="15" t="s">
        <v>82</v>
      </c>
      <c r="AY1052" s="188" t="s">
        <v>173</v>
      </c>
    </row>
    <row r="1053" spans="1:65" s="2" customFormat="1" ht="37.9" customHeight="1">
      <c r="A1053" s="33"/>
      <c r="B1053" s="156"/>
      <c r="C1053" s="195" t="s">
        <v>1780</v>
      </c>
      <c r="D1053" s="195" t="s">
        <v>186</v>
      </c>
      <c r="E1053" s="196" t="s">
        <v>1781</v>
      </c>
      <c r="F1053" s="197" t="s">
        <v>1782</v>
      </c>
      <c r="G1053" s="198" t="s">
        <v>179</v>
      </c>
      <c r="H1053" s="199">
        <v>1</v>
      </c>
      <c r="I1053" s="200"/>
      <c r="J1053" s="201">
        <f>ROUND(I1053*H1053,2)</f>
        <v>0</v>
      </c>
      <c r="K1053" s="202"/>
      <c r="L1053" s="203"/>
      <c r="M1053" s="204" t="s">
        <v>1</v>
      </c>
      <c r="N1053" s="205" t="s">
        <v>41</v>
      </c>
      <c r="O1053" s="62"/>
      <c r="P1053" s="167">
        <f>O1053*H1053</f>
        <v>0</v>
      </c>
      <c r="Q1053" s="167">
        <v>0.1701</v>
      </c>
      <c r="R1053" s="167">
        <f>Q1053*H1053</f>
        <v>0.1701</v>
      </c>
      <c r="S1053" s="167">
        <v>0</v>
      </c>
      <c r="T1053" s="168">
        <f>S1053*H1053</f>
        <v>0</v>
      </c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R1053" s="169" t="s">
        <v>314</v>
      </c>
      <c r="AT1053" s="169" t="s">
        <v>186</v>
      </c>
      <c r="AU1053" s="169" t="s">
        <v>88</v>
      </c>
      <c r="AY1053" s="18" t="s">
        <v>173</v>
      </c>
      <c r="BE1053" s="170">
        <f>IF(N1053="základná",J1053,0)</f>
        <v>0</v>
      </c>
      <c r="BF1053" s="170">
        <f>IF(N1053="znížená",J1053,0)</f>
        <v>0</v>
      </c>
      <c r="BG1053" s="170">
        <f>IF(N1053="zákl. prenesená",J1053,0)</f>
        <v>0</v>
      </c>
      <c r="BH1053" s="170">
        <f>IF(N1053="zníž. prenesená",J1053,0)</f>
        <v>0</v>
      </c>
      <c r="BI1053" s="170">
        <f>IF(N1053="nulová",J1053,0)</f>
        <v>0</v>
      </c>
      <c r="BJ1053" s="18" t="s">
        <v>88</v>
      </c>
      <c r="BK1053" s="170">
        <f>ROUND(I1053*H1053,2)</f>
        <v>0</v>
      </c>
      <c r="BL1053" s="18" t="s">
        <v>259</v>
      </c>
      <c r="BM1053" s="169" t="s">
        <v>1783</v>
      </c>
    </row>
    <row r="1054" spans="1:65" s="2" customFormat="1" ht="33" customHeight="1">
      <c r="A1054" s="33"/>
      <c r="B1054" s="156"/>
      <c r="C1054" s="157" t="s">
        <v>1784</v>
      </c>
      <c r="D1054" s="157" t="s">
        <v>176</v>
      </c>
      <c r="E1054" s="158" t="s">
        <v>1785</v>
      </c>
      <c r="F1054" s="159" t="s">
        <v>1786</v>
      </c>
      <c r="G1054" s="160" t="s">
        <v>1173</v>
      </c>
      <c r="H1054" s="161">
        <v>52</v>
      </c>
      <c r="I1054" s="162"/>
      <c r="J1054" s="163">
        <f>ROUND(I1054*H1054,2)</f>
        <v>0</v>
      </c>
      <c r="K1054" s="164"/>
      <c r="L1054" s="34"/>
      <c r="M1054" s="165" t="s">
        <v>1</v>
      </c>
      <c r="N1054" s="166" t="s">
        <v>41</v>
      </c>
      <c r="O1054" s="62"/>
      <c r="P1054" s="167">
        <f>O1054*H1054</f>
        <v>0</v>
      </c>
      <c r="Q1054" s="167">
        <v>5.0000000000000002E-5</v>
      </c>
      <c r="R1054" s="167">
        <f>Q1054*H1054</f>
        <v>2.6000000000000003E-3</v>
      </c>
      <c r="S1054" s="167">
        <v>1E-3</v>
      </c>
      <c r="T1054" s="168">
        <f>S1054*H1054</f>
        <v>5.2000000000000005E-2</v>
      </c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R1054" s="169" t="s">
        <v>259</v>
      </c>
      <c r="AT1054" s="169" t="s">
        <v>176</v>
      </c>
      <c r="AU1054" s="169" t="s">
        <v>88</v>
      </c>
      <c r="AY1054" s="18" t="s">
        <v>173</v>
      </c>
      <c r="BE1054" s="170">
        <f>IF(N1054="základná",J1054,0)</f>
        <v>0</v>
      </c>
      <c r="BF1054" s="170">
        <f>IF(N1054="znížená",J1054,0)</f>
        <v>0</v>
      </c>
      <c r="BG1054" s="170">
        <f>IF(N1054="zákl. prenesená",J1054,0)</f>
        <v>0</v>
      </c>
      <c r="BH1054" s="170">
        <f>IF(N1054="zníž. prenesená",J1054,0)</f>
        <v>0</v>
      </c>
      <c r="BI1054" s="170">
        <f>IF(N1054="nulová",J1054,0)</f>
        <v>0</v>
      </c>
      <c r="BJ1054" s="18" t="s">
        <v>88</v>
      </c>
      <c r="BK1054" s="170">
        <f>ROUND(I1054*H1054,2)</f>
        <v>0</v>
      </c>
      <c r="BL1054" s="18" t="s">
        <v>259</v>
      </c>
      <c r="BM1054" s="169" t="s">
        <v>1787</v>
      </c>
    </row>
    <row r="1055" spans="1:65" s="13" customFormat="1" ht="22.5">
      <c r="B1055" s="171"/>
      <c r="D1055" s="172" t="s">
        <v>182</v>
      </c>
      <c r="E1055" s="173" t="s">
        <v>1</v>
      </c>
      <c r="F1055" s="174" t="s">
        <v>1788</v>
      </c>
      <c r="H1055" s="173" t="s">
        <v>1</v>
      </c>
      <c r="I1055" s="175"/>
      <c r="L1055" s="171"/>
      <c r="M1055" s="176"/>
      <c r="N1055" s="177"/>
      <c r="O1055" s="177"/>
      <c r="P1055" s="177"/>
      <c r="Q1055" s="177"/>
      <c r="R1055" s="177"/>
      <c r="S1055" s="177"/>
      <c r="T1055" s="178"/>
      <c r="AT1055" s="173" t="s">
        <v>182</v>
      </c>
      <c r="AU1055" s="173" t="s">
        <v>88</v>
      </c>
      <c r="AV1055" s="13" t="s">
        <v>82</v>
      </c>
      <c r="AW1055" s="13" t="s">
        <v>31</v>
      </c>
      <c r="AX1055" s="13" t="s">
        <v>75</v>
      </c>
      <c r="AY1055" s="173" t="s">
        <v>173</v>
      </c>
    </row>
    <row r="1056" spans="1:65" s="14" customFormat="1" ht="11.25">
      <c r="B1056" s="179"/>
      <c r="D1056" s="172" t="s">
        <v>182</v>
      </c>
      <c r="E1056" s="180" t="s">
        <v>1</v>
      </c>
      <c r="F1056" s="181" t="s">
        <v>1789</v>
      </c>
      <c r="H1056" s="182">
        <v>52</v>
      </c>
      <c r="I1056" s="183"/>
      <c r="L1056" s="179"/>
      <c r="M1056" s="184"/>
      <c r="N1056" s="185"/>
      <c r="O1056" s="185"/>
      <c r="P1056" s="185"/>
      <c r="Q1056" s="185"/>
      <c r="R1056" s="185"/>
      <c r="S1056" s="185"/>
      <c r="T1056" s="186"/>
      <c r="AT1056" s="180" t="s">
        <v>182</v>
      </c>
      <c r="AU1056" s="180" t="s">
        <v>88</v>
      </c>
      <c r="AV1056" s="14" t="s">
        <v>88</v>
      </c>
      <c r="AW1056" s="14" t="s">
        <v>31</v>
      </c>
      <c r="AX1056" s="14" t="s">
        <v>75</v>
      </c>
      <c r="AY1056" s="180" t="s">
        <v>173</v>
      </c>
    </row>
    <row r="1057" spans="1:65" s="15" customFormat="1" ht="11.25">
      <c r="B1057" s="187"/>
      <c r="D1057" s="172" t="s">
        <v>182</v>
      </c>
      <c r="E1057" s="188" t="s">
        <v>1</v>
      </c>
      <c r="F1057" s="189" t="s">
        <v>185</v>
      </c>
      <c r="H1057" s="190">
        <v>52</v>
      </c>
      <c r="I1057" s="191"/>
      <c r="L1057" s="187"/>
      <c r="M1057" s="192"/>
      <c r="N1057" s="193"/>
      <c r="O1057" s="193"/>
      <c r="P1057" s="193"/>
      <c r="Q1057" s="193"/>
      <c r="R1057" s="193"/>
      <c r="S1057" s="193"/>
      <c r="T1057" s="194"/>
      <c r="AT1057" s="188" t="s">
        <v>182</v>
      </c>
      <c r="AU1057" s="188" t="s">
        <v>88</v>
      </c>
      <c r="AV1057" s="15" t="s">
        <v>180</v>
      </c>
      <c r="AW1057" s="15" t="s">
        <v>31</v>
      </c>
      <c r="AX1057" s="15" t="s">
        <v>82</v>
      </c>
      <c r="AY1057" s="188" t="s">
        <v>173</v>
      </c>
    </row>
    <row r="1058" spans="1:65" s="2" customFormat="1" ht="24.2" customHeight="1">
      <c r="A1058" s="33"/>
      <c r="B1058" s="156"/>
      <c r="C1058" s="157" t="s">
        <v>1790</v>
      </c>
      <c r="D1058" s="157" t="s">
        <v>176</v>
      </c>
      <c r="E1058" s="158" t="s">
        <v>1791</v>
      </c>
      <c r="F1058" s="159" t="s">
        <v>1792</v>
      </c>
      <c r="G1058" s="160" t="s">
        <v>339</v>
      </c>
      <c r="H1058" s="214"/>
      <c r="I1058" s="162"/>
      <c r="J1058" s="163">
        <f>ROUND(I1058*H1058,2)</f>
        <v>0</v>
      </c>
      <c r="K1058" s="164"/>
      <c r="L1058" s="34"/>
      <c r="M1058" s="165" t="s">
        <v>1</v>
      </c>
      <c r="N1058" s="166" t="s">
        <v>41</v>
      </c>
      <c r="O1058" s="62"/>
      <c r="P1058" s="167">
        <f>O1058*H1058</f>
        <v>0</v>
      </c>
      <c r="Q1058" s="167">
        <v>0</v>
      </c>
      <c r="R1058" s="167">
        <f>Q1058*H1058</f>
        <v>0</v>
      </c>
      <c r="S1058" s="167">
        <v>0</v>
      </c>
      <c r="T1058" s="168">
        <f>S1058*H1058</f>
        <v>0</v>
      </c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R1058" s="169" t="s">
        <v>259</v>
      </c>
      <c r="AT1058" s="169" t="s">
        <v>176</v>
      </c>
      <c r="AU1058" s="169" t="s">
        <v>88</v>
      </c>
      <c r="AY1058" s="18" t="s">
        <v>173</v>
      </c>
      <c r="BE1058" s="170">
        <f>IF(N1058="základná",J1058,0)</f>
        <v>0</v>
      </c>
      <c r="BF1058" s="170">
        <f>IF(N1058="znížená",J1058,0)</f>
        <v>0</v>
      </c>
      <c r="BG1058" s="170">
        <f>IF(N1058="zákl. prenesená",J1058,0)</f>
        <v>0</v>
      </c>
      <c r="BH1058" s="170">
        <f>IF(N1058="zníž. prenesená",J1058,0)</f>
        <v>0</v>
      </c>
      <c r="BI1058" s="170">
        <f>IF(N1058="nulová",J1058,0)</f>
        <v>0</v>
      </c>
      <c r="BJ1058" s="18" t="s">
        <v>88</v>
      </c>
      <c r="BK1058" s="170">
        <f>ROUND(I1058*H1058,2)</f>
        <v>0</v>
      </c>
      <c r="BL1058" s="18" t="s">
        <v>259</v>
      </c>
      <c r="BM1058" s="169" t="s">
        <v>1793</v>
      </c>
    </row>
    <row r="1059" spans="1:65" s="12" customFormat="1" ht="22.9" customHeight="1">
      <c r="B1059" s="143"/>
      <c r="D1059" s="144" t="s">
        <v>74</v>
      </c>
      <c r="E1059" s="154" t="s">
        <v>1794</v>
      </c>
      <c r="F1059" s="154" t="s">
        <v>1795</v>
      </c>
      <c r="I1059" s="146"/>
      <c r="J1059" s="155">
        <f>BK1059</f>
        <v>0</v>
      </c>
      <c r="L1059" s="143"/>
      <c r="M1059" s="148"/>
      <c r="N1059" s="149"/>
      <c r="O1059" s="149"/>
      <c r="P1059" s="150">
        <f>SUM(P1060:P1106)</f>
        <v>0</v>
      </c>
      <c r="Q1059" s="149"/>
      <c r="R1059" s="150">
        <f>SUM(R1060:R1106)</f>
        <v>1.1481220200000002</v>
      </c>
      <c r="S1059" s="149"/>
      <c r="T1059" s="151">
        <f>SUM(T1060:T1106)</f>
        <v>0</v>
      </c>
      <c r="AR1059" s="144" t="s">
        <v>88</v>
      </c>
      <c r="AT1059" s="152" t="s">
        <v>74</v>
      </c>
      <c r="AU1059" s="152" t="s">
        <v>82</v>
      </c>
      <c r="AY1059" s="144" t="s">
        <v>173</v>
      </c>
      <c r="BK1059" s="153">
        <f>SUM(BK1060:BK1106)</f>
        <v>0</v>
      </c>
    </row>
    <row r="1060" spans="1:65" s="2" customFormat="1" ht="33" customHeight="1">
      <c r="A1060" s="33"/>
      <c r="B1060" s="156"/>
      <c r="C1060" s="157" t="s">
        <v>1796</v>
      </c>
      <c r="D1060" s="157" t="s">
        <v>176</v>
      </c>
      <c r="E1060" s="158" t="s">
        <v>1797</v>
      </c>
      <c r="F1060" s="159" t="s">
        <v>1798</v>
      </c>
      <c r="G1060" s="160" t="s">
        <v>196</v>
      </c>
      <c r="H1060" s="161">
        <v>1.0920000000000001</v>
      </c>
      <c r="I1060" s="162"/>
      <c r="J1060" s="163">
        <f>ROUND(I1060*H1060,2)</f>
        <v>0</v>
      </c>
      <c r="K1060" s="164"/>
      <c r="L1060" s="34"/>
      <c r="M1060" s="165" t="s">
        <v>1</v>
      </c>
      <c r="N1060" s="166" t="s">
        <v>41</v>
      </c>
      <c r="O1060" s="62"/>
      <c r="P1060" s="167">
        <f>O1060*H1060</f>
        <v>0</v>
      </c>
      <c r="Q1060" s="167">
        <v>3.65E-3</v>
      </c>
      <c r="R1060" s="167">
        <f>Q1060*H1060</f>
        <v>3.9858000000000003E-3</v>
      </c>
      <c r="S1060" s="167">
        <v>0</v>
      </c>
      <c r="T1060" s="168">
        <f>S1060*H1060</f>
        <v>0</v>
      </c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R1060" s="169" t="s">
        <v>259</v>
      </c>
      <c r="AT1060" s="169" t="s">
        <v>176</v>
      </c>
      <c r="AU1060" s="169" t="s">
        <v>88</v>
      </c>
      <c r="AY1060" s="18" t="s">
        <v>173</v>
      </c>
      <c r="BE1060" s="170">
        <f>IF(N1060="základná",J1060,0)</f>
        <v>0</v>
      </c>
      <c r="BF1060" s="170">
        <f>IF(N1060="znížená",J1060,0)</f>
        <v>0</v>
      </c>
      <c r="BG1060" s="170">
        <f>IF(N1060="zákl. prenesená",J1060,0)</f>
        <v>0</v>
      </c>
      <c r="BH1060" s="170">
        <f>IF(N1060="zníž. prenesená",J1060,0)</f>
        <v>0</v>
      </c>
      <c r="BI1060" s="170">
        <f>IF(N1060="nulová",J1060,0)</f>
        <v>0</v>
      </c>
      <c r="BJ1060" s="18" t="s">
        <v>88</v>
      </c>
      <c r="BK1060" s="170">
        <f>ROUND(I1060*H1060,2)</f>
        <v>0</v>
      </c>
      <c r="BL1060" s="18" t="s">
        <v>259</v>
      </c>
      <c r="BM1060" s="169" t="s">
        <v>1799</v>
      </c>
    </row>
    <row r="1061" spans="1:65" s="13" customFormat="1" ht="11.25">
      <c r="B1061" s="171"/>
      <c r="D1061" s="172" t="s">
        <v>182</v>
      </c>
      <c r="E1061" s="173" t="s">
        <v>1</v>
      </c>
      <c r="F1061" s="174" t="s">
        <v>1800</v>
      </c>
      <c r="H1061" s="173" t="s">
        <v>1</v>
      </c>
      <c r="I1061" s="175"/>
      <c r="L1061" s="171"/>
      <c r="M1061" s="176"/>
      <c r="N1061" s="177"/>
      <c r="O1061" s="177"/>
      <c r="P1061" s="177"/>
      <c r="Q1061" s="177"/>
      <c r="R1061" s="177"/>
      <c r="S1061" s="177"/>
      <c r="T1061" s="178"/>
      <c r="AT1061" s="173" t="s">
        <v>182</v>
      </c>
      <c r="AU1061" s="173" t="s">
        <v>88</v>
      </c>
      <c r="AV1061" s="13" t="s">
        <v>82</v>
      </c>
      <c r="AW1061" s="13" t="s">
        <v>31</v>
      </c>
      <c r="AX1061" s="13" t="s">
        <v>75</v>
      </c>
      <c r="AY1061" s="173" t="s">
        <v>173</v>
      </c>
    </row>
    <row r="1062" spans="1:65" s="14" customFormat="1" ht="11.25">
      <c r="B1062" s="179"/>
      <c r="D1062" s="172" t="s">
        <v>182</v>
      </c>
      <c r="E1062" s="180" t="s">
        <v>1</v>
      </c>
      <c r="F1062" s="181" t="s">
        <v>1801</v>
      </c>
      <c r="H1062" s="182">
        <v>0.64800000000000002</v>
      </c>
      <c r="I1062" s="183"/>
      <c r="L1062" s="179"/>
      <c r="M1062" s="184"/>
      <c r="N1062" s="185"/>
      <c r="O1062" s="185"/>
      <c r="P1062" s="185"/>
      <c r="Q1062" s="185"/>
      <c r="R1062" s="185"/>
      <c r="S1062" s="185"/>
      <c r="T1062" s="186"/>
      <c r="AT1062" s="180" t="s">
        <v>182</v>
      </c>
      <c r="AU1062" s="180" t="s">
        <v>88</v>
      </c>
      <c r="AV1062" s="14" t="s">
        <v>88</v>
      </c>
      <c r="AW1062" s="14" t="s">
        <v>31</v>
      </c>
      <c r="AX1062" s="14" t="s">
        <v>75</v>
      </c>
      <c r="AY1062" s="180" t="s">
        <v>173</v>
      </c>
    </row>
    <row r="1063" spans="1:65" s="14" customFormat="1" ht="11.25">
      <c r="B1063" s="179"/>
      <c r="D1063" s="172" t="s">
        <v>182</v>
      </c>
      <c r="E1063" s="180" t="s">
        <v>1</v>
      </c>
      <c r="F1063" s="181" t="s">
        <v>1802</v>
      </c>
      <c r="H1063" s="182">
        <v>0.44400000000000001</v>
      </c>
      <c r="I1063" s="183"/>
      <c r="L1063" s="179"/>
      <c r="M1063" s="184"/>
      <c r="N1063" s="185"/>
      <c r="O1063" s="185"/>
      <c r="P1063" s="185"/>
      <c r="Q1063" s="185"/>
      <c r="R1063" s="185"/>
      <c r="S1063" s="185"/>
      <c r="T1063" s="186"/>
      <c r="AT1063" s="180" t="s">
        <v>182</v>
      </c>
      <c r="AU1063" s="180" t="s">
        <v>88</v>
      </c>
      <c r="AV1063" s="14" t="s">
        <v>88</v>
      </c>
      <c r="AW1063" s="14" t="s">
        <v>31</v>
      </c>
      <c r="AX1063" s="14" t="s">
        <v>75</v>
      </c>
      <c r="AY1063" s="180" t="s">
        <v>173</v>
      </c>
    </row>
    <row r="1064" spans="1:65" s="15" customFormat="1" ht="11.25">
      <c r="B1064" s="187"/>
      <c r="D1064" s="172" t="s">
        <v>182</v>
      </c>
      <c r="E1064" s="188" t="s">
        <v>1</v>
      </c>
      <c r="F1064" s="189" t="s">
        <v>185</v>
      </c>
      <c r="H1064" s="190">
        <v>1.0920000000000001</v>
      </c>
      <c r="I1064" s="191"/>
      <c r="L1064" s="187"/>
      <c r="M1064" s="192"/>
      <c r="N1064" s="193"/>
      <c r="O1064" s="193"/>
      <c r="P1064" s="193"/>
      <c r="Q1064" s="193"/>
      <c r="R1064" s="193"/>
      <c r="S1064" s="193"/>
      <c r="T1064" s="194"/>
      <c r="AT1064" s="188" t="s">
        <v>182</v>
      </c>
      <c r="AU1064" s="188" t="s">
        <v>88</v>
      </c>
      <c r="AV1064" s="15" t="s">
        <v>180</v>
      </c>
      <c r="AW1064" s="15" t="s">
        <v>31</v>
      </c>
      <c r="AX1064" s="15" t="s">
        <v>82</v>
      </c>
      <c r="AY1064" s="188" t="s">
        <v>173</v>
      </c>
    </row>
    <row r="1065" spans="1:65" s="2" customFormat="1" ht="24.2" customHeight="1">
      <c r="A1065" s="33"/>
      <c r="B1065" s="156"/>
      <c r="C1065" s="195" t="s">
        <v>1803</v>
      </c>
      <c r="D1065" s="195" t="s">
        <v>186</v>
      </c>
      <c r="E1065" s="196" t="s">
        <v>1804</v>
      </c>
      <c r="F1065" s="197" t="s">
        <v>1805</v>
      </c>
      <c r="G1065" s="198" t="s">
        <v>196</v>
      </c>
      <c r="H1065" s="199">
        <v>0.72</v>
      </c>
      <c r="I1065" s="200"/>
      <c r="J1065" s="201">
        <f>ROUND(I1065*H1065,2)</f>
        <v>0</v>
      </c>
      <c r="K1065" s="202"/>
      <c r="L1065" s="203"/>
      <c r="M1065" s="204" t="s">
        <v>1</v>
      </c>
      <c r="N1065" s="205" t="s">
        <v>41</v>
      </c>
      <c r="O1065" s="62"/>
      <c r="P1065" s="167">
        <f>O1065*H1065</f>
        <v>0</v>
      </c>
      <c r="Q1065" s="167">
        <v>2.52E-2</v>
      </c>
      <c r="R1065" s="167">
        <f>Q1065*H1065</f>
        <v>1.8144E-2</v>
      </c>
      <c r="S1065" s="167">
        <v>0</v>
      </c>
      <c r="T1065" s="168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69" t="s">
        <v>314</v>
      </c>
      <c r="AT1065" s="169" t="s">
        <v>186</v>
      </c>
      <c r="AU1065" s="169" t="s">
        <v>88</v>
      </c>
      <c r="AY1065" s="18" t="s">
        <v>173</v>
      </c>
      <c r="BE1065" s="170">
        <f>IF(N1065="základná",J1065,0)</f>
        <v>0</v>
      </c>
      <c r="BF1065" s="170">
        <f>IF(N1065="znížená",J1065,0)</f>
        <v>0</v>
      </c>
      <c r="BG1065" s="170">
        <f>IF(N1065="zákl. prenesená",J1065,0)</f>
        <v>0</v>
      </c>
      <c r="BH1065" s="170">
        <f>IF(N1065="zníž. prenesená",J1065,0)</f>
        <v>0</v>
      </c>
      <c r="BI1065" s="170">
        <f>IF(N1065="nulová",J1065,0)</f>
        <v>0</v>
      </c>
      <c r="BJ1065" s="18" t="s">
        <v>88</v>
      </c>
      <c r="BK1065" s="170">
        <f>ROUND(I1065*H1065,2)</f>
        <v>0</v>
      </c>
      <c r="BL1065" s="18" t="s">
        <v>259</v>
      </c>
      <c r="BM1065" s="169" t="s">
        <v>1806</v>
      </c>
    </row>
    <row r="1066" spans="1:65" s="14" customFormat="1" ht="11.25">
      <c r="B1066" s="179"/>
      <c r="D1066" s="172" t="s">
        <v>182</v>
      </c>
      <c r="E1066" s="180" t="s">
        <v>1</v>
      </c>
      <c r="F1066" s="181" t="s">
        <v>1807</v>
      </c>
      <c r="H1066" s="182">
        <v>0.72</v>
      </c>
      <c r="I1066" s="183"/>
      <c r="L1066" s="179"/>
      <c r="M1066" s="184"/>
      <c r="N1066" s="185"/>
      <c r="O1066" s="185"/>
      <c r="P1066" s="185"/>
      <c r="Q1066" s="185"/>
      <c r="R1066" s="185"/>
      <c r="S1066" s="185"/>
      <c r="T1066" s="186"/>
      <c r="AT1066" s="180" t="s">
        <v>182</v>
      </c>
      <c r="AU1066" s="180" t="s">
        <v>88</v>
      </c>
      <c r="AV1066" s="14" t="s">
        <v>88</v>
      </c>
      <c r="AW1066" s="14" t="s">
        <v>31</v>
      </c>
      <c r="AX1066" s="14" t="s">
        <v>75</v>
      </c>
      <c r="AY1066" s="180" t="s">
        <v>173</v>
      </c>
    </row>
    <row r="1067" spans="1:65" s="15" customFormat="1" ht="11.25">
      <c r="B1067" s="187"/>
      <c r="D1067" s="172" t="s">
        <v>182</v>
      </c>
      <c r="E1067" s="188" t="s">
        <v>1</v>
      </c>
      <c r="F1067" s="189" t="s">
        <v>185</v>
      </c>
      <c r="H1067" s="190">
        <v>0.72</v>
      </c>
      <c r="I1067" s="191"/>
      <c r="L1067" s="187"/>
      <c r="M1067" s="192"/>
      <c r="N1067" s="193"/>
      <c r="O1067" s="193"/>
      <c r="P1067" s="193"/>
      <c r="Q1067" s="193"/>
      <c r="R1067" s="193"/>
      <c r="S1067" s="193"/>
      <c r="T1067" s="194"/>
      <c r="AT1067" s="188" t="s">
        <v>182</v>
      </c>
      <c r="AU1067" s="188" t="s">
        <v>88</v>
      </c>
      <c r="AV1067" s="15" t="s">
        <v>180</v>
      </c>
      <c r="AW1067" s="15" t="s">
        <v>31</v>
      </c>
      <c r="AX1067" s="15" t="s">
        <v>82</v>
      </c>
      <c r="AY1067" s="188" t="s">
        <v>173</v>
      </c>
    </row>
    <row r="1068" spans="1:65" s="2" customFormat="1" ht="33" customHeight="1">
      <c r="A1068" s="33"/>
      <c r="B1068" s="156"/>
      <c r="C1068" s="195" t="s">
        <v>1808</v>
      </c>
      <c r="D1068" s="195" t="s">
        <v>186</v>
      </c>
      <c r="E1068" s="196" t="s">
        <v>1809</v>
      </c>
      <c r="F1068" s="197" t="s">
        <v>1810</v>
      </c>
      <c r="G1068" s="198" t="s">
        <v>196</v>
      </c>
      <c r="H1068" s="199">
        <v>0.72</v>
      </c>
      <c r="I1068" s="200"/>
      <c r="J1068" s="201">
        <f>ROUND(I1068*H1068,2)</f>
        <v>0</v>
      </c>
      <c r="K1068" s="202"/>
      <c r="L1068" s="203"/>
      <c r="M1068" s="204" t="s">
        <v>1</v>
      </c>
      <c r="N1068" s="205" t="s">
        <v>41</v>
      </c>
      <c r="O1068" s="62"/>
      <c r="P1068" s="167">
        <f>O1068*H1068</f>
        <v>0</v>
      </c>
      <c r="Q1068" s="167">
        <v>3.3500000000000002E-2</v>
      </c>
      <c r="R1068" s="167">
        <f>Q1068*H1068</f>
        <v>2.4119999999999999E-2</v>
      </c>
      <c r="S1068" s="167">
        <v>0</v>
      </c>
      <c r="T1068" s="168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69" t="s">
        <v>314</v>
      </c>
      <c r="AT1068" s="169" t="s">
        <v>186</v>
      </c>
      <c r="AU1068" s="169" t="s">
        <v>88</v>
      </c>
      <c r="AY1068" s="18" t="s">
        <v>173</v>
      </c>
      <c r="BE1068" s="170">
        <f>IF(N1068="základná",J1068,0)</f>
        <v>0</v>
      </c>
      <c r="BF1068" s="170">
        <f>IF(N1068="znížená",J1068,0)</f>
        <v>0</v>
      </c>
      <c r="BG1068" s="170">
        <f>IF(N1068="zákl. prenesená",J1068,0)</f>
        <v>0</v>
      </c>
      <c r="BH1068" s="170">
        <f>IF(N1068="zníž. prenesená",J1068,0)</f>
        <v>0</v>
      </c>
      <c r="BI1068" s="170">
        <f>IF(N1068="nulová",J1068,0)</f>
        <v>0</v>
      </c>
      <c r="BJ1068" s="18" t="s">
        <v>88</v>
      </c>
      <c r="BK1068" s="170">
        <f>ROUND(I1068*H1068,2)</f>
        <v>0</v>
      </c>
      <c r="BL1068" s="18" t="s">
        <v>259</v>
      </c>
      <c r="BM1068" s="169" t="s">
        <v>1811</v>
      </c>
    </row>
    <row r="1069" spans="1:65" s="14" customFormat="1" ht="11.25">
      <c r="B1069" s="179"/>
      <c r="D1069" s="172" t="s">
        <v>182</v>
      </c>
      <c r="E1069" s="180" t="s">
        <v>1</v>
      </c>
      <c r="F1069" s="181" t="s">
        <v>1807</v>
      </c>
      <c r="H1069" s="182">
        <v>0.72</v>
      </c>
      <c r="I1069" s="183"/>
      <c r="L1069" s="179"/>
      <c r="M1069" s="184"/>
      <c r="N1069" s="185"/>
      <c r="O1069" s="185"/>
      <c r="P1069" s="185"/>
      <c r="Q1069" s="185"/>
      <c r="R1069" s="185"/>
      <c r="S1069" s="185"/>
      <c r="T1069" s="186"/>
      <c r="AT1069" s="180" t="s">
        <v>182</v>
      </c>
      <c r="AU1069" s="180" t="s">
        <v>88</v>
      </c>
      <c r="AV1069" s="14" t="s">
        <v>88</v>
      </c>
      <c r="AW1069" s="14" t="s">
        <v>31</v>
      </c>
      <c r="AX1069" s="14" t="s">
        <v>75</v>
      </c>
      <c r="AY1069" s="180" t="s">
        <v>173</v>
      </c>
    </row>
    <row r="1070" spans="1:65" s="15" customFormat="1" ht="11.25">
      <c r="B1070" s="187"/>
      <c r="D1070" s="172" t="s">
        <v>182</v>
      </c>
      <c r="E1070" s="188" t="s">
        <v>1</v>
      </c>
      <c r="F1070" s="189" t="s">
        <v>185</v>
      </c>
      <c r="H1070" s="190">
        <v>0.72</v>
      </c>
      <c r="I1070" s="191"/>
      <c r="L1070" s="187"/>
      <c r="M1070" s="192"/>
      <c r="N1070" s="193"/>
      <c r="O1070" s="193"/>
      <c r="P1070" s="193"/>
      <c r="Q1070" s="193"/>
      <c r="R1070" s="193"/>
      <c r="S1070" s="193"/>
      <c r="T1070" s="194"/>
      <c r="AT1070" s="188" t="s">
        <v>182</v>
      </c>
      <c r="AU1070" s="188" t="s">
        <v>88</v>
      </c>
      <c r="AV1070" s="15" t="s">
        <v>180</v>
      </c>
      <c r="AW1070" s="15" t="s">
        <v>31</v>
      </c>
      <c r="AX1070" s="15" t="s">
        <v>82</v>
      </c>
      <c r="AY1070" s="188" t="s">
        <v>173</v>
      </c>
    </row>
    <row r="1071" spans="1:65" s="2" customFormat="1" ht="16.5" customHeight="1">
      <c r="A1071" s="33"/>
      <c r="B1071" s="156"/>
      <c r="C1071" s="157" t="s">
        <v>1812</v>
      </c>
      <c r="D1071" s="157" t="s">
        <v>176</v>
      </c>
      <c r="E1071" s="158" t="s">
        <v>1813</v>
      </c>
      <c r="F1071" s="159" t="s">
        <v>1814</v>
      </c>
      <c r="G1071" s="160" t="s">
        <v>232</v>
      </c>
      <c r="H1071" s="161">
        <v>11.84</v>
      </c>
      <c r="I1071" s="162"/>
      <c r="J1071" s="163">
        <f>ROUND(I1071*H1071,2)</f>
        <v>0</v>
      </c>
      <c r="K1071" s="164"/>
      <c r="L1071" s="34"/>
      <c r="M1071" s="165" t="s">
        <v>1</v>
      </c>
      <c r="N1071" s="166" t="s">
        <v>41</v>
      </c>
      <c r="O1071" s="62"/>
      <c r="P1071" s="167">
        <f>O1071*H1071</f>
        <v>0</v>
      </c>
      <c r="Q1071" s="167">
        <v>0</v>
      </c>
      <c r="R1071" s="167">
        <f>Q1071*H1071</f>
        <v>0</v>
      </c>
      <c r="S1071" s="167">
        <v>0</v>
      </c>
      <c r="T1071" s="168">
        <f>S1071*H1071</f>
        <v>0</v>
      </c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R1071" s="169" t="s">
        <v>259</v>
      </c>
      <c r="AT1071" s="169" t="s">
        <v>176</v>
      </c>
      <c r="AU1071" s="169" t="s">
        <v>88</v>
      </c>
      <c r="AY1071" s="18" t="s">
        <v>173</v>
      </c>
      <c r="BE1071" s="170">
        <f>IF(N1071="základná",J1071,0)</f>
        <v>0</v>
      </c>
      <c r="BF1071" s="170">
        <f>IF(N1071="znížená",J1071,0)</f>
        <v>0</v>
      </c>
      <c r="BG1071" s="170">
        <f>IF(N1071="zákl. prenesená",J1071,0)</f>
        <v>0</v>
      </c>
      <c r="BH1071" s="170">
        <f>IF(N1071="zníž. prenesená",J1071,0)</f>
        <v>0</v>
      </c>
      <c r="BI1071" s="170">
        <f>IF(N1071="nulová",J1071,0)</f>
        <v>0</v>
      </c>
      <c r="BJ1071" s="18" t="s">
        <v>88</v>
      </c>
      <c r="BK1071" s="170">
        <f>ROUND(I1071*H1071,2)</f>
        <v>0</v>
      </c>
      <c r="BL1071" s="18" t="s">
        <v>259</v>
      </c>
      <c r="BM1071" s="169" t="s">
        <v>1815</v>
      </c>
    </row>
    <row r="1072" spans="1:65" s="13" customFormat="1" ht="11.25">
      <c r="B1072" s="171"/>
      <c r="D1072" s="172" t="s">
        <v>182</v>
      </c>
      <c r="E1072" s="173" t="s">
        <v>1</v>
      </c>
      <c r="F1072" s="174" t="s">
        <v>1816</v>
      </c>
      <c r="H1072" s="173" t="s">
        <v>1</v>
      </c>
      <c r="I1072" s="175"/>
      <c r="L1072" s="171"/>
      <c r="M1072" s="176"/>
      <c r="N1072" s="177"/>
      <c r="O1072" s="177"/>
      <c r="P1072" s="177"/>
      <c r="Q1072" s="177"/>
      <c r="R1072" s="177"/>
      <c r="S1072" s="177"/>
      <c r="T1072" s="178"/>
      <c r="AT1072" s="173" t="s">
        <v>182</v>
      </c>
      <c r="AU1072" s="173" t="s">
        <v>88</v>
      </c>
      <c r="AV1072" s="13" t="s">
        <v>82</v>
      </c>
      <c r="AW1072" s="13" t="s">
        <v>31</v>
      </c>
      <c r="AX1072" s="13" t="s">
        <v>75</v>
      </c>
      <c r="AY1072" s="173" t="s">
        <v>173</v>
      </c>
    </row>
    <row r="1073" spans="1:65" s="14" customFormat="1" ht="11.25">
      <c r="B1073" s="179"/>
      <c r="D1073" s="172" t="s">
        <v>182</v>
      </c>
      <c r="E1073" s="180" t="s">
        <v>1</v>
      </c>
      <c r="F1073" s="181" t="s">
        <v>1817</v>
      </c>
      <c r="H1073" s="182">
        <v>11.84</v>
      </c>
      <c r="I1073" s="183"/>
      <c r="L1073" s="179"/>
      <c r="M1073" s="184"/>
      <c r="N1073" s="185"/>
      <c r="O1073" s="185"/>
      <c r="P1073" s="185"/>
      <c r="Q1073" s="185"/>
      <c r="R1073" s="185"/>
      <c r="S1073" s="185"/>
      <c r="T1073" s="186"/>
      <c r="AT1073" s="180" t="s">
        <v>182</v>
      </c>
      <c r="AU1073" s="180" t="s">
        <v>88</v>
      </c>
      <c r="AV1073" s="14" t="s">
        <v>88</v>
      </c>
      <c r="AW1073" s="14" t="s">
        <v>31</v>
      </c>
      <c r="AX1073" s="14" t="s">
        <v>75</v>
      </c>
      <c r="AY1073" s="180" t="s">
        <v>173</v>
      </c>
    </row>
    <row r="1074" spans="1:65" s="15" customFormat="1" ht="11.25">
      <c r="B1074" s="187"/>
      <c r="D1074" s="172" t="s">
        <v>182</v>
      </c>
      <c r="E1074" s="188" t="s">
        <v>1</v>
      </c>
      <c r="F1074" s="189" t="s">
        <v>185</v>
      </c>
      <c r="H1074" s="190">
        <v>11.84</v>
      </c>
      <c r="I1074" s="191"/>
      <c r="L1074" s="187"/>
      <c r="M1074" s="192"/>
      <c r="N1074" s="193"/>
      <c r="O1074" s="193"/>
      <c r="P1074" s="193"/>
      <c r="Q1074" s="193"/>
      <c r="R1074" s="193"/>
      <c r="S1074" s="193"/>
      <c r="T1074" s="194"/>
      <c r="AT1074" s="188" t="s">
        <v>182</v>
      </c>
      <c r="AU1074" s="188" t="s">
        <v>88</v>
      </c>
      <c r="AV1074" s="15" t="s">
        <v>180</v>
      </c>
      <c r="AW1074" s="15" t="s">
        <v>31</v>
      </c>
      <c r="AX1074" s="15" t="s">
        <v>82</v>
      </c>
      <c r="AY1074" s="188" t="s">
        <v>173</v>
      </c>
    </row>
    <row r="1075" spans="1:65" s="2" customFormat="1" ht="24.2" customHeight="1">
      <c r="A1075" s="33"/>
      <c r="B1075" s="156"/>
      <c r="C1075" s="195" t="s">
        <v>1818</v>
      </c>
      <c r="D1075" s="195" t="s">
        <v>186</v>
      </c>
      <c r="E1075" s="196" t="s">
        <v>1819</v>
      </c>
      <c r="F1075" s="197" t="s">
        <v>1820</v>
      </c>
      <c r="G1075" s="198" t="s">
        <v>179</v>
      </c>
      <c r="H1075" s="199">
        <v>6</v>
      </c>
      <c r="I1075" s="200"/>
      <c r="J1075" s="201">
        <f>ROUND(I1075*H1075,2)</f>
        <v>0</v>
      </c>
      <c r="K1075" s="202"/>
      <c r="L1075" s="203"/>
      <c r="M1075" s="204" t="s">
        <v>1</v>
      </c>
      <c r="N1075" s="205" t="s">
        <v>41</v>
      </c>
      <c r="O1075" s="62"/>
      <c r="P1075" s="167">
        <f>O1075*H1075</f>
        <v>0</v>
      </c>
      <c r="Q1075" s="167">
        <v>2.9999999999999997E-4</v>
      </c>
      <c r="R1075" s="167">
        <f>Q1075*H1075</f>
        <v>1.8E-3</v>
      </c>
      <c r="S1075" s="167">
        <v>0</v>
      </c>
      <c r="T1075" s="168">
        <f>S1075*H1075</f>
        <v>0</v>
      </c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R1075" s="169" t="s">
        <v>314</v>
      </c>
      <c r="AT1075" s="169" t="s">
        <v>186</v>
      </c>
      <c r="AU1075" s="169" t="s">
        <v>88</v>
      </c>
      <c r="AY1075" s="18" t="s">
        <v>173</v>
      </c>
      <c r="BE1075" s="170">
        <f>IF(N1075="základná",J1075,0)</f>
        <v>0</v>
      </c>
      <c r="BF1075" s="170">
        <f>IF(N1075="znížená",J1075,0)</f>
        <v>0</v>
      </c>
      <c r="BG1075" s="170">
        <f>IF(N1075="zákl. prenesená",J1075,0)</f>
        <v>0</v>
      </c>
      <c r="BH1075" s="170">
        <f>IF(N1075="zníž. prenesená",J1075,0)</f>
        <v>0</v>
      </c>
      <c r="BI1075" s="170">
        <f>IF(N1075="nulová",J1075,0)</f>
        <v>0</v>
      </c>
      <c r="BJ1075" s="18" t="s">
        <v>88</v>
      </c>
      <c r="BK1075" s="170">
        <f>ROUND(I1075*H1075,2)</f>
        <v>0</v>
      </c>
      <c r="BL1075" s="18" t="s">
        <v>259</v>
      </c>
      <c r="BM1075" s="169" t="s">
        <v>1821</v>
      </c>
    </row>
    <row r="1076" spans="1:65" s="2" customFormat="1" ht="24.2" customHeight="1">
      <c r="A1076" s="33"/>
      <c r="B1076" s="156"/>
      <c r="C1076" s="157" t="s">
        <v>1822</v>
      </c>
      <c r="D1076" s="157" t="s">
        <v>176</v>
      </c>
      <c r="E1076" s="158" t="s">
        <v>1823</v>
      </c>
      <c r="F1076" s="159" t="s">
        <v>1824</v>
      </c>
      <c r="G1076" s="160" t="s">
        <v>232</v>
      </c>
      <c r="H1076" s="161">
        <v>8.0500000000000007</v>
      </c>
      <c r="I1076" s="162"/>
      <c r="J1076" s="163">
        <f>ROUND(I1076*H1076,2)</f>
        <v>0</v>
      </c>
      <c r="K1076" s="164"/>
      <c r="L1076" s="34"/>
      <c r="M1076" s="165" t="s">
        <v>1</v>
      </c>
      <c r="N1076" s="166" t="s">
        <v>41</v>
      </c>
      <c r="O1076" s="62"/>
      <c r="P1076" s="167">
        <f>O1076*H1076</f>
        <v>0</v>
      </c>
      <c r="Q1076" s="167">
        <v>3.4299999999999999E-3</v>
      </c>
      <c r="R1076" s="167">
        <f>Q1076*H1076</f>
        <v>2.7611500000000001E-2</v>
      </c>
      <c r="S1076" s="167">
        <v>0</v>
      </c>
      <c r="T1076" s="168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69" t="s">
        <v>259</v>
      </c>
      <c r="AT1076" s="169" t="s">
        <v>176</v>
      </c>
      <c r="AU1076" s="169" t="s">
        <v>88</v>
      </c>
      <c r="AY1076" s="18" t="s">
        <v>173</v>
      </c>
      <c r="BE1076" s="170">
        <f>IF(N1076="základná",J1076,0)</f>
        <v>0</v>
      </c>
      <c r="BF1076" s="170">
        <f>IF(N1076="znížená",J1076,0)</f>
        <v>0</v>
      </c>
      <c r="BG1076" s="170">
        <f>IF(N1076="zákl. prenesená",J1076,0)</f>
        <v>0</v>
      </c>
      <c r="BH1076" s="170">
        <f>IF(N1076="zníž. prenesená",J1076,0)</f>
        <v>0</v>
      </c>
      <c r="BI1076" s="170">
        <f>IF(N1076="nulová",J1076,0)</f>
        <v>0</v>
      </c>
      <c r="BJ1076" s="18" t="s">
        <v>88</v>
      </c>
      <c r="BK1076" s="170">
        <f>ROUND(I1076*H1076,2)</f>
        <v>0</v>
      </c>
      <c r="BL1076" s="18" t="s">
        <v>259</v>
      </c>
      <c r="BM1076" s="169" t="s">
        <v>1825</v>
      </c>
    </row>
    <row r="1077" spans="1:65" s="13" customFormat="1" ht="11.25">
      <c r="B1077" s="171"/>
      <c r="D1077" s="172" t="s">
        <v>182</v>
      </c>
      <c r="E1077" s="173" t="s">
        <v>1</v>
      </c>
      <c r="F1077" s="174" t="s">
        <v>1826</v>
      </c>
      <c r="H1077" s="173" t="s">
        <v>1</v>
      </c>
      <c r="I1077" s="175"/>
      <c r="L1077" s="171"/>
      <c r="M1077" s="176"/>
      <c r="N1077" s="177"/>
      <c r="O1077" s="177"/>
      <c r="P1077" s="177"/>
      <c r="Q1077" s="177"/>
      <c r="R1077" s="177"/>
      <c r="S1077" s="177"/>
      <c r="T1077" s="178"/>
      <c r="AT1077" s="173" t="s">
        <v>182</v>
      </c>
      <c r="AU1077" s="173" t="s">
        <v>88</v>
      </c>
      <c r="AV1077" s="13" t="s">
        <v>82</v>
      </c>
      <c r="AW1077" s="13" t="s">
        <v>31</v>
      </c>
      <c r="AX1077" s="13" t="s">
        <v>75</v>
      </c>
      <c r="AY1077" s="173" t="s">
        <v>173</v>
      </c>
    </row>
    <row r="1078" spans="1:65" s="14" customFormat="1" ht="11.25">
      <c r="B1078" s="179"/>
      <c r="D1078" s="172" t="s">
        <v>182</v>
      </c>
      <c r="E1078" s="180" t="s">
        <v>1</v>
      </c>
      <c r="F1078" s="181" t="s">
        <v>1827</v>
      </c>
      <c r="H1078" s="182">
        <v>5.05</v>
      </c>
      <c r="I1078" s="183"/>
      <c r="L1078" s="179"/>
      <c r="M1078" s="184"/>
      <c r="N1078" s="185"/>
      <c r="O1078" s="185"/>
      <c r="P1078" s="185"/>
      <c r="Q1078" s="185"/>
      <c r="R1078" s="185"/>
      <c r="S1078" s="185"/>
      <c r="T1078" s="186"/>
      <c r="AT1078" s="180" t="s">
        <v>182</v>
      </c>
      <c r="AU1078" s="180" t="s">
        <v>88</v>
      </c>
      <c r="AV1078" s="14" t="s">
        <v>88</v>
      </c>
      <c r="AW1078" s="14" t="s">
        <v>31</v>
      </c>
      <c r="AX1078" s="14" t="s">
        <v>75</v>
      </c>
      <c r="AY1078" s="180" t="s">
        <v>173</v>
      </c>
    </row>
    <row r="1079" spans="1:65" s="14" customFormat="1" ht="11.25">
      <c r="B1079" s="179"/>
      <c r="D1079" s="172" t="s">
        <v>182</v>
      </c>
      <c r="E1079" s="180" t="s">
        <v>1</v>
      </c>
      <c r="F1079" s="181" t="s">
        <v>1828</v>
      </c>
      <c r="H1079" s="182">
        <v>3</v>
      </c>
      <c r="I1079" s="183"/>
      <c r="L1079" s="179"/>
      <c r="M1079" s="184"/>
      <c r="N1079" s="185"/>
      <c r="O1079" s="185"/>
      <c r="P1079" s="185"/>
      <c r="Q1079" s="185"/>
      <c r="R1079" s="185"/>
      <c r="S1079" s="185"/>
      <c r="T1079" s="186"/>
      <c r="AT1079" s="180" t="s">
        <v>182</v>
      </c>
      <c r="AU1079" s="180" t="s">
        <v>88</v>
      </c>
      <c r="AV1079" s="14" t="s">
        <v>88</v>
      </c>
      <c r="AW1079" s="14" t="s">
        <v>31</v>
      </c>
      <c r="AX1079" s="14" t="s">
        <v>75</v>
      </c>
      <c r="AY1079" s="180" t="s">
        <v>173</v>
      </c>
    </row>
    <row r="1080" spans="1:65" s="15" customFormat="1" ht="11.25">
      <c r="B1080" s="187"/>
      <c r="D1080" s="172" t="s">
        <v>182</v>
      </c>
      <c r="E1080" s="188" t="s">
        <v>1</v>
      </c>
      <c r="F1080" s="189" t="s">
        <v>185</v>
      </c>
      <c r="H1080" s="190">
        <v>8.0500000000000007</v>
      </c>
      <c r="I1080" s="191"/>
      <c r="L1080" s="187"/>
      <c r="M1080" s="192"/>
      <c r="N1080" s="193"/>
      <c r="O1080" s="193"/>
      <c r="P1080" s="193"/>
      <c r="Q1080" s="193"/>
      <c r="R1080" s="193"/>
      <c r="S1080" s="193"/>
      <c r="T1080" s="194"/>
      <c r="AT1080" s="188" t="s">
        <v>182</v>
      </c>
      <c r="AU1080" s="188" t="s">
        <v>88</v>
      </c>
      <c r="AV1080" s="15" t="s">
        <v>180</v>
      </c>
      <c r="AW1080" s="15" t="s">
        <v>31</v>
      </c>
      <c r="AX1080" s="15" t="s">
        <v>82</v>
      </c>
      <c r="AY1080" s="188" t="s">
        <v>173</v>
      </c>
    </row>
    <row r="1081" spans="1:65" s="2" customFormat="1" ht="24.2" customHeight="1">
      <c r="A1081" s="33"/>
      <c r="B1081" s="156"/>
      <c r="C1081" s="195" t="s">
        <v>1829</v>
      </c>
      <c r="D1081" s="195" t="s">
        <v>186</v>
      </c>
      <c r="E1081" s="196" t="s">
        <v>1804</v>
      </c>
      <c r="F1081" s="197" t="s">
        <v>1805</v>
      </c>
      <c r="G1081" s="198" t="s">
        <v>196</v>
      </c>
      <c r="H1081" s="199">
        <v>0.998</v>
      </c>
      <c r="I1081" s="200"/>
      <c r="J1081" s="201">
        <f>ROUND(I1081*H1081,2)</f>
        <v>0</v>
      </c>
      <c r="K1081" s="202"/>
      <c r="L1081" s="203"/>
      <c r="M1081" s="204" t="s">
        <v>1</v>
      </c>
      <c r="N1081" s="205" t="s">
        <v>41</v>
      </c>
      <c r="O1081" s="62"/>
      <c r="P1081" s="167">
        <f>O1081*H1081</f>
        <v>0</v>
      </c>
      <c r="Q1081" s="167">
        <v>2.52E-2</v>
      </c>
      <c r="R1081" s="167">
        <f>Q1081*H1081</f>
        <v>2.5149600000000001E-2</v>
      </c>
      <c r="S1081" s="167">
        <v>0</v>
      </c>
      <c r="T1081" s="168">
        <f>S1081*H1081</f>
        <v>0</v>
      </c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R1081" s="169" t="s">
        <v>314</v>
      </c>
      <c r="AT1081" s="169" t="s">
        <v>186</v>
      </c>
      <c r="AU1081" s="169" t="s">
        <v>88</v>
      </c>
      <c r="AY1081" s="18" t="s">
        <v>173</v>
      </c>
      <c r="BE1081" s="170">
        <f>IF(N1081="základná",J1081,0)</f>
        <v>0</v>
      </c>
      <c r="BF1081" s="170">
        <f>IF(N1081="znížená",J1081,0)</f>
        <v>0</v>
      </c>
      <c r="BG1081" s="170">
        <f>IF(N1081="zákl. prenesená",J1081,0)</f>
        <v>0</v>
      </c>
      <c r="BH1081" s="170">
        <f>IF(N1081="zníž. prenesená",J1081,0)</f>
        <v>0</v>
      </c>
      <c r="BI1081" s="170">
        <f>IF(N1081="nulová",J1081,0)</f>
        <v>0</v>
      </c>
      <c r="BJ1081" s="18" t="s">
        <v>88</v>
      </c>
      <c r="BK1081" s="170">
        <f>ROUND(I1081*H1081,2)</f>
        <v>0</v>
      </c>
      <c r="BL1081" s="18" t="s">
        <v>259</v>
      </c>
      <c r="BM1081" s="169" t="s">
        <v>1830</v>
      </c>
    </row>
    <row r="1082" spans="1:65" s="14" customFormat="1" ht="11.25">
      <c r="B1082" s="179"/>
      <c r="D1082" s="172" t="s">
        <v>182</v>
      </c>
      <c r="E1082" s="180" t="s">
        <v>1</v>
      </c>
      <c r="F1082" s="181" t="s">
        <v>1831</v>
      </c>
      <c r="H1082" s="182">
        <v>0.998</v>
      </c>
      <c r="I1082" s="183"/>
      <c r="L1082" s="179"/>
      <c r="M1082" s="184"/>
      <c r="N1082" s="185"/>
      <c r="O1082" s="185"/>
      <c r="P1082" s="185"/>
      <c r="Q1082" s="185"/>
      <c r="R1082" s="185"/>
      <c r="S1082" s="185"/>
      <c r="T1082" s="186"/>
      <c r="AT1082" s="180" t="s">
        <v>182</v>
      </c>
      <c r="AU1082" s="180" t="s">
        <v>88</v>
      </c>
      <c r="AV1082" s="14" t="s">
        <v>88</v>
      </c>
      <c r="AW1082" s="14" t="s">
        <v>31</v>
      </c>
      <c r="AX1082" s="14" t="s">
        <v>75</v>
      </c>
      <c r="AY1082" s="180" t="s">
        <v>173</v>
      </c>
    </row>
    <row r="1083" spans="1:65" s="15" customFormat="1" ht="11.25">
      <c r="B1083" s="187"/>
      <c r="D1083" s="172" t="s">
        <v>182</v>
      </c>
      <c r="E1083" s="188" t="s">
        <v>1</v>
      </c>
      <c r="F1083" s="189" t="s">
        <v>185</v>
      </c>
      <c r="H1083" s="190">
        <v>0.998</v>
      </c>
      <c r="I1083" s="191"/>
      <c r="L1083" s="187"/>
      <c r="M1083" s="192"/>
      <c r="N1083" s="193"/>
      <c r="O1083" s="193"/>
      <c r="P1083" s="193"/>
      <c r="Q1083" s="193"/>
      <c r="R1083" s="193"/>
      <c r="S1083" s="193"/>
      <c r="T1083" s="194"/>
      <c r="AT1083" s="188" t="s">
        <v>182</v>
      </c>
      <c r="AU1083" s="188" t="s">
        <v>88</v>
      </c>
      <c r="AV1083" s="15" t="s">
        <v>180</v>
      </c>
      <c r="AW1083" s="15" t="s">
        <v>31</v>
      </c>
      <c r="AX1083" s="15" t="s">
        <v>82</v>
      </c>
      <c r="AY1083" s="188" t="s">
        <v>173</v>
      </c>
    </row>
    <row r="1084" spans="1:65" s="2" customFormat="1" ht="24.2" customHeight="1">
      <c r="A1084" s="33"/>
      <c r="B1084" s="156"/>
      <c r="C1084" s="157" t="s">
        <v>1832</v>
      </c>
      <c r="D1084" s="157" t="s">
        <v>176</v>
      </c>
      <c r="E1084" s="158" t="s">
        <v>1833</v>
      </c>
      <c r="F1084" s="159" t="s">
        <v>1834</v>
      </c>
      <c r="G1084" s="160" t="s">
        <v>196</v>
      </c>
      <c r="H1084" s="161">
        <v>15.69</v>
      </c>
      <c r="I1084" s="162"/>
      <c r="J1084" s="163">
        <f>ROUND(I1084*H1084,2)</f>
        <v>0</v>
      </c>
      <c r="K1084" s="164"/>
      <c r="L1084" s="34"/>
      <c r="M1084" s="165" t="s">
        <v>1</v>
      </c>
      <c r="N1084" s="166" t="s">
        <v>41</v>
      </c>
      <c r="O1084" s="62"/>
      <c r="P1084" s="167">
        <f>O1084*H1084</f>
        <v>0</v>
      </c>
      <c r="Q1084" s="167">
        <v>3.7499999999999999E-3</v>
      </c>
      <c r="R1084" s="167">
        <f>Q1084*H1084</f>
        <v>5.8837499999999994E-2</v>
      </c>
      <c r="S1084" s="167">
        <v>0</v>
      </c>
      <c r="T1084" s="168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169" t="s">
        <v>259</v>
      </c>
      <c r="AT1084" s="169" t="s">
        <v>176</v>
      </c>
      <c r="AU1084" s="169" t="s">
        <v>88</v>
      </c>
      <c r="AY1084" s="18" t="s">
        <v>173</v>
      </c>
      <c r="BE1084" s="170">
        <f>IF(N1084="základná",J1084,0)</f>
        <v>0</v>
      </c>
      <c r="BF1084" s="170">
        <f>IF(N1084="znížená",J1084,0)</f>
        <v>0</v>
      </c>
      <c r="BG1084" s="170">
        <f>IF(N1084="zákl. prenesená",J1084,0)</f>
        <v>0</v>
      </c>
      <c r="BH1084" s="170">
        <f>IF(N1084="zníž. prenesená",J1084,0)</f>
        <v>0</v>
      </c>
      <c r="BI1084" s="170">
        <f>IF(N1084="nulová",J1084,0)</f>
        <v>0</v>
      </c>
      <c r="BJ1084" s="18" t="s">
        <v>88</v>
      </c>
      <c r="BK1084" s="170">
        <f>ROUND(I1084*H1084,2)</f>
        <v>0</v>
      </c>
      <c r="BL1084" s="18" t="s">
        <v>259</v>
      </c>
      <c r="BM1084" s="169" t="s">
        <v>1835</v>
      </c>
    </row>
    <row r="1085" spans="1:65" s="13" customFormat="1" ht="11.25">
      <c r="B1085" s="171"/>
      <c r="D1085" s="172" t="s">
        <v>182</v>
      </c>
      <c r="E1085" s="173" t="s">
        <v>1</v>
      </c>
      <c r="F1085" s="174" t="s">
        <v>814</v>
      </c>
      <c r="H1085" s="173" t="s">
        <v>1</v>
      </c>
      <c r="I1085" s="175"/>
      <c r="L1085" s="171"/>
      <c r="M1085" s="176"/>
      <c r="N1085" s="177"/>
      <c r="O1085" s="177"/>
      <c r="P1085" s="177"/>
      <c r="Q1085" s="177"/>
      <c r="R1085" s="177"/>
      <c r="S1085" s="177"/>
      <c r="T1085" s="178"/>
      <c r="AT1085" s="173" t="s">
        <v>182</v>
      </c>
      <c r="AU1085" s="173" t="s">
        <v>88</v>
      </c>
      <c r="AV1085" s="13" t="s">
        <v>82</v>
      </c>
      <c r="AW1085" s="13" t="s">
        <v>31</v>
      </c>
      <c r="AX1085" s="13" t="s">
        <v>75</v>
      </c>
      <c r="AY1085" s="173" t="s">
        <v>173</v>
      </c>
    </row>
    <row r="1086" spans="1:65" s="14" customFormat="1" ht="11.25">
      <c r="B1086" s="179"/>
      <c r="D1086" s="172" t="s">
        <v>182</v>
      </c>
      <c r="E1086" s="180" t="s">
        <v>1</v>
      </c>
      <c r="F1086" s="181" t="s">
        <v>1836</v>
      </c>
      <c r="H1086" s="182">
        <v>15.69</v>
      </c>
      <c r="I1086" s="183"/>
      <c r="L1086" s="179"/>
      <c r="M1086" s="184"/>
      <c r="N1086" s="185"/>
      <c r="O1086" s="185"/>
      <c r="P1086" s="185"/>
      <c r="Q1086" s="185"/>
      <c r="R1086" s="185"/>
      <c r="S1086" s="185"/>
      <c r="T1086" s="186"/>
      <c r="AT1086" s="180" t="s">
        <v>182</v>
      </c>
      <c r="AU1086" s="180" t="s">
        <v>88</v>
      </c>
      <c r="AV1086" s="14" t="s">
        <v>88</v>
      </c>
      <c r="AW1086" s="14" t="s">
        <v>31</v>
      </c>
      <c r="AX1086" s="14" t="s">
        <v>75</v>
      </c>
      <c r="AY1086" s="180" t="s">
        <v>173</v>
      </c>
    </row>
    <row r="1087" spans="1:65" s="15" customFormat="1" ht="11.25">
      <c r="B1087" s="187"/>
      <c r="D1087" s="172" t="s">
        <v>182</v>
      </c>
      <c r="E1087" s="188" t="s">
        <v>1</v>
      </c>
      <c r="F1087" s="189" t="s">
        <v>185</v>
      </c>
      <c r="H1087" s="190">
        <v>15.69</v>
      </c>
      <c r="I1087" s="191"/>
      <c r="L1087" s="187"/>
      <c r="M1087" s="192"/>
      <c r="N1087" s="193"/>
      <c r="O1087" s="193"/>
      <c r="P1087" s="193"/>
      <c r="Q1087" s="193"/>
      <c r="R1087" s="193"/>
      <c r="S1087" s="193"/>
      <c r="T1087" s="194"/>
      <c r="AT1087" s="188" t="s">
        <v>182</v>
      </c>
      <c r="AU1087" s="188" t="s">
        <v>88</v>
      </c>
      <c r="AV1087" s="15" t="s">
        <v>180</v>
      </c>
      <c r="AW1087" s="15" t="s">
        <v>31</v>
      </c>
      <c r="AX1087" s="15" t="s">
        <v>82</v>
      </c>
      <c r="AY1087" s="188" t="s">
        <v>173</v>
      </c>
    </row>
    <row r="1088" spans="1:65" s="2" customFormat="1" ht="16.5" customHeight="1">
      <c r="A1088" s="33"/>
      <c r="B1088" s="156"/>
      <c r="C1088" s="195" t="s">
        <v>1837</v>
      </c>
      <c r="D1088" s="195" t="s">
        <v>186</v>
      </c>
      <c r="E1088" s="196" t="s">
        <v>1838</v>
      </c>
      <c r="F1088" s="197" t="s">
        <v>1839</v>
      </c>
      <c r="G1088" s="198" t="s">
        <v>196</v>
      </c>
      <c r="H1088" s="199">
        <v>16.805</v>
      </c>
      <c r="I1088" s="200"/>
      <c r="J1088" s="201">
        <f>ROUND(I1088*H1088,2)</f>
        <v>0</v>
      </c>
      <c r="K1088" s="202"/>
      <c r="L1088" s="203"/>
      <c r="M1088" s="204" t="s">
        <v>1</v>
      </c>
      <c r="N1088" s="205" t="s">
        <v>41</v>
      </c>
      <c r="O1088" s="62"/>
      <c r="P1088" s="167">
        <f>O1088*H1088</f>
        <v>0</v>
      </c>
      <c r="Q1088" s="167">
        <v>3.3500000000000002E-2</v>
      </c>
      <c r="R1088" s="167">
        <f>Q1088*H1088</f>
        <v>0.56296750000000007</v>
      </c>
      <c r="S1088" s="167">
        <v>0</v>
      </c>
      <c r="T1088" s="168">
        <f>S1088*H1088</f>
        <v>0</v>
      </c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R1088" s="169" t="s">
        <v>314</v>
      </c>
      <c r="AT1088" s="169" t="s">
        <v>186</v>
      </c>
      <c r="AU1088" s="169" t="s">
        <v>88</v>
      </c>
      <c r="AY1088" s="18" t="s">
        <v>173</v>
      </c>
      <c r="BE1088" s="170">
        <f>IF(N1088="základná",J1088,0)</f>
        <v>0</v>
      </c>
      <c r="BF1088" s="170">
        <f>IF(N1088="znížená",J1088,0)</f>
        <v>0</v>
      </c>
      <c r="BG1088" s="170">
        <f>IF(N1088="zákl. prenesená",J1088,0)</f>
        <v>0</v>
      </c>
      <c r="BH1088" s="170">
        <f>IF(N1088="zníž. prenesená",J1088,0)</f>
        <v>0</v>
      </c>
      <c r="BI1088" s="170">
        <f>IF(N1088="nulová",J1088,0)</f>
        <v>0</v>
      </c>
      <c r="BJ1088" s="18" t="s">
        <v>88</v>
      </c>
      <c r="BK1088" s="170">
        <f>ROUND(I1088*H1088,2)</f>
        <v>0</v>
      </c>
      <c r="BL1088" s="18" t="s">
        <v>259</v>
      </c>
      <c r="BM1088" s="169" t="s">
        <v>1840</v>
      </c>
    </row>
    <row r="1089" spans="1:65" s="14" customFormat="1" ht="11.25">
      <c r="B1089" s="179"/>
      <c r="D1089" s="172" t="s">
        <v>182</v>
      </c>
      <c r="E1089" s="180" t="s">
        <v>1</v>
      </c>
      <c r="F1089" s="181" t="s">
        <v>1841</v>
      </c>
      <c r="H1089" s="182">
        <v>16.475000000000001</v>
      </c>
      <c r="I1089" s="183"/>
      <c r="L1089" s="179"/>
      <c r="M1089" s="184"/>
      <c r="N1089" s="185"/>
      <c r="O1089" s="185"/>
      <c r="P1089" s="185"/>
      <c r="Q1089" s="185"/>
      <c r="R1089" s="185"/>
      <c r="S1089" s="185"/>
      <c r="T1089" s="186"/>
      <c r="AT1089" s="180" t="s">
        <v>182</v>
      </c>
      <c r="AU1089" s="180" t="s">
        <v>88</v>
      </c>
      <c r="AV1089" s="14" t="s">
        <v>88</v>
      </c>
      <c r="AW1089" s="14" t="s">
        <v>31</v>
      </c>
      <c r="AX1089" s="14" t="s">
        <v>75</v>
      </c>
      <c r="AY1089" s="180" t="s">
        <v>173</v>
      </c>
    </row>
    <row r="1090" spans="1:65" s="15" customFormat="1" ht="11.25">
      <c r="B1090" s="187"/>
      <c r="D1090" s="172" t="s">
        <v>182</v>
      </c>
      <c r="E1090" s="188" t="s">
        <v>1</v>
      </c>
      <c r="F1090" s="189" t="s">
        <v>185</v>
      </c>
      <c r="H1090" s="190">
        <v>16.475000000000001</v>
      </c>
      <c r="I1090" s="191"/>
      <c r="L1090" s="187"/>
      <c r="M1090" s="192"/>
      <c r="N1090" s="193"/>
      <c r="O1090" s="193"/>
      <c r="P1090" s="193"/>
      <c r="Q1090" s="193"/>
      <c r="R1090" s="193"/>
      <c r="S1090" s="193"/>
      <c r="T1090" s="194"/>
      <c r="AT1090" s="188" t="s">
        <v>182</v>
      </c>
      <c r="AU1090" s="188" t="s">
        <v>88</v>
      </c>
      <c r="AV1090" s="15" t="s">
        <v>180</v>
      </c>
      <c r="AW1090" s="15" t="s">
        <v>31</v>
      </c>
      <c r="AX1090" s="15" t="s">
        <v>82</v>
      </c>
      <c r="AY1090" s="188" t="s">
        <v>173</v>
      </c>
    </row>
    <row r="1091" spans="1:65" s="14" customFormat="1" ht="11.25">
      <c r="B1091" s="179"/>
      <c r="D1091" s="172" t="s">
        <v>182</v>
      </c>
      <c r="F1091" s="181" t="s">
        <v>1842</v>
      </c>
      <c r="H1091" s="182">
        <v>16.805</v>
      </c>
      <c r="I1091" s="183"/>
      <c r="L1091" s="179"/>
      <c r="M1091" s="184"/>
      <c r="N1091" s="185"/>
      <c r="O1091" s="185"/>
      <c r="P1091" s="185"/>
      <c r="Q1091" s="185"/>
      <c r="R1091" s="185"/>
      <c r="S1091" s="185"/>
      <c r="T1091" s="186"/>
      <c r="AT1091" s="180" t="s">
        <v>182</v>
      </c>
      <c r="AU1091" s="180" t="s">
        <v>88</v>
      </c>
      <c r="AV1091" s="14" t="s">
        <v>88</v>
      </c>
      <c r="AW1091" s="14" t="s">
        <v>3</v>
      </c>
      <c r="AX1091" s="14" t="s">
        <v>82</v>
      </c>
      <c r="AY1091" s="180" t="s">
        <v>173</v>
      </c>
    </row>
    <row r="1092" spans="1:65" s="2" customFormat="1" ht="33" customHeight="1">
      <c r="A1092" s="33"/>
      <c r="B1092" s="156"/>
      <c r="C1092" s="157" t="s">
        <v>1843</v>
      </c>
      <c r="D1092" s="157" t="s">
        <v>176</v>
      </c>
      <c r="E1092" s="158" t="s">
        <v>1844</v>
      </c>
      <c r="F1092" s="159" t="s">
        <v>1845</v>
      </c>
      <c r="G1092" s="160" t="s">
        <v>196</v>
      </c>
      <c r="H1092" s="161">
        <v>14.436</v>
      </c>
      <c r="I1092" s="162"/>
      <c r="J1092" s="163">
        <f>ROUND(I1092*H1092,2)</f>
        <v>0</v>
      </c>
      <c r="K1092" s="164"/>
      <c r="L1092" s="34"/>
      <c r="M1092" s="165" t="s">
        <v>1</v>
      </c>
      <c r="N1092" s="166" t="s">
        <v>41</v>
      </c>
      <c r="O1092" s="62"/>
      <c r="P1092" s="167">
        <f>O1092*H1092</f>
        <v>0</v>
      </c>
      <c r="Q1092" s="167">
        <v>3.0699999999999998E-3</v>
      </c>
      <c r="R1092" s="167">
        <f>Q1092*H1092</f>
        <v>4.431852E-2</v>
      </c>
      <c r="S1092" s="167">
        <v>0</v>
      </c>
      <c r="T1092" s="168">
        <f>S1092*H1092</f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169" t="s">
        <v>259</v>
      </c>
      <c r="AT1092" s="169" t="s">
        <v>176</v>
      </c>
      <c r="AU1092" s="169" t="s">
        <v>88</v>
      </c>
      <c r="AY1092" s="18" t="s">
        <v>173</v>
      </c>
      <c r="BE1092" s="170">
        <f>IF(N1092="základná",J1092,0)</f>
        <v>0</v>
      </c>
      <c r="BF1092" s="170">
        <f>IF(N1092="znížená",J1092,0)</f>
        <v>0</v>
      </c>
      <c r="BG1092" s="170">
        <f>IF(N1092="zákl. prenesená",J1092,0)</f>
        <v>0</v>
      </c>
      <c r="BH1092" s="170">
        <f>IF(N1092="zníž. prenesená",J1092,0)</f>
        <v>0</v>
      </c>
      <c r="BI1092" s="170">
        <f>IF(N1092="nulová",J1092,0)</f>
        <v>0</v>
      </c>
      <c r="BJ1092" s="18" t="s">
        <v>88</v>
      </c>
      <c r="BK1092" s="170">
        <f>ROUND(I1092*H1092,2)</f>
        <v>0</v>
      </c>
      <c r="BL1092" s="18" t="s">
        <v>259</v>
      </c>
      <c r="BM1092" s="169" t="s">
        <v>1846</v>
      </c>
    </row>
    <row r="1093" spans="1:65" s="13" customFormat="1" ht="11.25">
      <c r="B1093" s="171"/>
      <c r="D1093" s="172" t="s">
        <v>182</v>
      </c>
      <c r="E1093" s="173" t="s">
        <v>1</v>
      </c>
      <c r="F1093" s="174" t="s">
        <v>1847</v>
      </c>
      <c r="H1093" s="173" t="s">
        <v>1</v>
      </c>
      <c r="I1093" s="175"/>
      <c r="L1093" s="171"/>
      <c r="M1093" s="176"/>
      <c r="N1093" s="177"/>
      <c r="O1093" s="177"/>
      <c r="P1093" s="177"/>
      <c r="Q1093" s="177"/>
      <c r="R1093" s="177"/>
      <c r="S1093" s="177"/>
      <c r="T1093" s="178"/>
      <c r="AT1093" s="173" t="s">
        <v>182</v>
      </c>
      <c r="AU1093" s="173" t="s">
        <v>88</v>
      </c>
      <c r="AV1093" s="13" t="s">
        <v>82</v>
      </c>
      <c r="AW1093" s="13" t="s">
        <v>31</v>
      </c>
      <c r="AX1093" s="13" t="s">
        <v>75</v>
      </c>
      <c r="AY1093" s="173" t="s">
        <v>173</v>
      </c>
    </row>
    <row r="1094" spans="1:65" s="14" customFormat="1" ht="11.25">
      <c r="B1094" s="179"/>
      <c r="D1094" s="172" t="s">
        <v>182</v>
      </c>
      <c r="E1094" s="180" t="s">
        <v>1</v>
      </c>
      <c r="F1094" s="181" t="s">
        <v>1848</v>
      </c>
      <c r="H1094" s="182">
        <v>10.35</v>
      </c>
      <c r="I1094" s="183"/>
      <c r="L1094" s="179"/>
      <c r="M1094" s="184"/>
      <c r="N1094" s="185"/>
      <c r="O1094" s="185"/>
      <c r="P1094" s="185"/>
      <c r="Q1094" s="185"/>
      <c r="R1094" s="185"/>
      <c r="S1094" s="185"/>
      <c r="T1094" s="186"/>
      <c r="AT1094" s="180" t="s">
        <v>182</v>
      </c>
      <c r="AU1094" s="180" t="s">
        <v>88</v>
      </c>
      <c r="AV1094" s="14" t="s">
        <v>88</v>
      </c>
      <c r="AW1094" s="14" t="s">
        <v>31</v>
      </c>
      <c r="AX1094" s="14" t="s">
        <v>75</v>
      </c>
      <c r="AY1094" s="180" t="s">
        <v>173</v>
      </c>
    </row>
    <row r="1095" spans="1:65" s="14" customFormat="1" ht="11.25">
      <c r="B1095" s="179"/>
      <c r="D1095" s="172" t="s">
        <v>182</v>
      </c>
      <c r="E1095" s="180" t="s">
        <v>1</v>
      </c>
      <c r="F1095" s="181" t="s">
        <v>1849</v>
      </c>
      <c r="H1095" s="182">
        <v>4.0860000000000003</v>
      </c>
      <c r="I1095" s="183"/>
      <c r="L1095" s="179"/>
      <c r="M1095" s="184"/>
      <c r="N1095" s="185"/>
      <c r="O1095" s="185"/>
      <c r="P1095" s="185"/>
      <c r="Q1095" s="185"/>
      <c r="R1095" s="185"/>
      <c r="S1095" s="185"/>
      <c r="T1095" s="186"/>
      <c r="AT1095" s="180" t="s">
        <v>182</v>
      </c>
      <c r="AU1095" s="180" t="s">
        <v>88</v>
      </c>
      <c r="AV1095" s="14" t="s">
        <v>88</v>
      </c>
      <c r="AW1095" s="14" t="s">
        <v>31</v>
      </c>
      <c r="AX1095" s="14" t="s">
        <v>75</v>
      </c>
      <c r="AY1095" s="180" t="s">
        <v>173</v>
      </c>
    </row>
    <row r="1096" spans="1:65" s="15" customFormat="1" ht="11.25">
      <c r="B1096" s="187"/>
      <c r="D1096" s="172" t="s">
        <v>182</v>
      </c>
      <c r="E1096" s="188" t="s">
        <v>1</v>
      </c>
      <c r="F1096" s="189" t="s">
        <v>185</v>
      </c>
      <c r="H1096" s="190">
        <v>14.436</v>
      </c>
      <c r="I1096" s="191"/>
      <c r="L1096" s="187"/>
      <c r="M1096" s="192"/>
      <c r="N1096" s="193"/>
      <c r="O1096" s="193"/>
      <c r="P1096" s="193"/>
      <c r="Q1096" s="193"/>
      <c r="R1096" s="193"/>
      <c r="S1096" s="193"/>
      <c r="T1096" s="194"/>
      <c r="AT1096" s="188" t="s">
        <v>182</v>
      </c>
      <c r="AU1096" s="188" t="s">
        <v>88</v>
      </c>
      <c r="AV1096" s="15" t="s">
        <v>180</v>
      </c>
      <c r="AW1096" s="15" t="s">
        <v>31</v>
      </c>
      <c r="AX1096" s="15" t="s">
        <v>82</v>
      </c>
      <c r="AY1096" s="188" t="s">
        <v>173</v>
      </c>
    </row>
    <row r="1097" spans="1:65" s="2" customFormat="1" ht="24.2" customHeight="1">
      <c r="A1097" s="33"/>
      <c r="B1097" s="156"/>
      <c r="C1097" s="195" t="s">
        <v>1850</v>
      </c>
      <c r="D1097" s="195" t="s">
        <v>186</v>
      </c>
      <c r="E1097" s="196" t="s">
        <v>1804</v>
      </c>
      <c r="F1097" s="197" t="s">
        <v>1805</v>
      </c>
      <c r="G1097" s="198" t="s">
        <v>196</v>
      </c>
      <c r="H1097" s="199">
        <v>15.063000000000001</v>
      </c>
      <c r="I1097" s="200"/>
      <c r="J1097" s="201">
        <f>ROUND(I1097*H1097,2)</f>
        <v>0</v>
      </c>
      <c r="K1097" s="202"/>
      <c r="L1097" s="203"/>
      <c r="M1097" s="204" t="s">
        <v>1</v>
      </c>
      <c r="N1097" s="205" t="s">
        <v>41</v>
      </c>
      <c r="O1097" s="62"/>
      <c r="P1097" s="167">
        <f>O1097*H1097</f>
        <v>0</v>
      </c>
      <c r="Q1097" s="167">
        <v>2.52E-2</v>
      </c>
      <c r="R1097" s="167">
        <f>Q1097*H1097</f>
        <v>0.37958760000000002</v>
      </c>
      <c r="S1097" s="167">
        <v>0</v>
      </c>
      <c r="T1097" s="168">
        <f>S1097*H1097</f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169" t="s">
        <v>314</v>
      </c>
      <c r="AT1097" s="169" t="s">
        <v>186</v>
      </c>
      <c r="AU1097" s="169" t="s">
        <v>88</v>
      </c>
      <c r="AY1097" s="18" t="s">
        <v>173</v>
      </c>
      <c r="BE1097" s="170">
        <f>IF(N1097="základná",J1097,0)</f>
        <v>0</v>
      </c>
      <c r="BF1097" s="170">
        <f>IF(N1097="znížená",J1097,0)</f>
        <v>0</v>
      </c>
      <c r="BG1097" s="170">
        <f>IF(N1097="zákl. prenesená",J1097,0)</f>
        <v>0</v>
      </c>
      <c r="BH1097" s="170">
        <f>IF(N1097="zníž. prenesená",J1097,0)</f>
        <v>0</v>
      </c>
      <c r="BI1097" s="170">
        <f>IF(N1097="nulová",J1097,0)</f>
        <v>0</v>
      </c>
      <c r="BJ1097" s="18" t="s">
        <v>88</v>
      </c>
      <c r="BK1097" s="170">
        <f>ROUND(I1097*H1097,2)</f>
        <v>0</v>
      </c>
      <c r="BL1097" s="18" t="s">
        <v>259</v>
      </c>
      <c r="BM1097" s="169" t="s">
        <v>1851</v>
      </c>
    </row>
    <row r="1098" spans="1:65" s="14" customFormat="1" ht="11.25">
      <c r="B1098" s="179"/>
      <c r="D1098" s="172" t="s">
        <v>182</v>
      </c>
      <c r="E1098" s="180" t="s">
        <v>1</v>
      </c>
      <c r="F1098" s="181" t="s">
        <v>1852</v>
      </c>
      <c r="H1098" s="182">
        <v>15.063000000000001</v>
      </c>
      <c r="I1098" s="183"/>
      <c r="L1098" s="179"/>
      <c r="M1098" s="184"/>
      <c r="N1098" s="185"/>
      <c r="O1098" s="185"/>
      <c r="P1098" s="185"/>
      <c r="Q1098" s="185"/>
      <c r="R1098" s="185"/>
      <c r="S1098" s="185"/>
      <c r="T1098" s="186"/>
      <c r="AT1098" s="180" t="s">
        <v>182</v>
      </c>
      <c r="AU1098" s="180" t="s">
        <v>88</v>
      </c>
      <c r="AV1098" s="14" t="s">
        <v>88</v>
      </c>
      <c r="AW1098" s="14" t="s">
        <v>31</v>
      </c>
      <c r="AX1098" s="14" t="s">
        <v>75</v>
      </c>
      <c r="AY1098" s="180" t="s">
        <v>173</v>
      </c>
    </row>
    <row r="1099" spans="1:65" s="15" customFormat="1" ht="11.25">
      <c r="B1099" s="187"/>
      <c r="D1099" s="172" t="s">
        <v>182</v>
      </c>
      <c r="E1099" s="188" t="s">
        <v>1</v>
      </c>
      <c r="F1099" s="189" t="s">
        <v>185</v>
      </c>
      <c r="H1099" s="190">
        <v>15.063000000000001</v>
      </c>
      <c r="I1099" s="191"/>
      <c r="L1099" s="187"/>
      <c r="M1099" s="192"/>
      <c r="N1099" s="193"/>
      <c r="O1099" s="193"/>
      <c r="P1099" s="193"/>
      <c r="Q1099" s="193"/>
      <c r="R1099" s="193"/>
      <c r="S1099" s="193"/>
      <c r="T1099" s="194"/>
      <c r="AT1099" s="188" t="s">
        <v>182</v>
      </c>
      <c r="AU1099" s="188" t="s">
        <v>88</v>
      </c>
      <c r="AV1099" s="15" t="s">
        <v>180</v>
      </c>
      <c r="AW1099" s="15" t="s">
        <v>31</v>
      </c>
      <c r="AX1099" s="15" t="s">
        <v>82</v>
      </c>
      <c r="AY1099" s="188" t="s">
        <v>173</v>
      </c>
    </row>
    <row r="1100" spans="1:65" s="2" customFormat="1" ht="16.5" customHeight="1">
      <c r="A1100" s="33"/>
      <c r="B1100" s="156"/>
      <c r="C1100" s="157" t="s">
        <v>1853</v>
      </c>
      <c r="D1100" s="157" t="s">
        <v>176</v>
      </c>
      <c r="E1100" s="158" t="s">
        <v>1854</v>
      </c>
      <c r="F1100" s="159" t="s">
        <v>1855</v>
      </c>
      <c r="G1100" s="160" t="s">
        <v>232</v>
      </c>
      <c r="H1100" s="161">
        <v>4.1500000000000004</v>
      </c>
      <c r="I1100" s="162"/>
      <c r="J1100" s="163">
        <f>ROUND(I1100*H1100,2)</f>
        <v>0</v>
      </c>
      <c r="K1100" s="164"/>
      <c r="L1100" s="34"/>
      <c r="M1100" s="165" t="s">
        <v>1</v>
      </c>
      <c r="N1100" s="166" t="s">
        <v>41</v>
      </c>
      <c r="O1100" s="62"/>
      <c r="P1100" s="167">
        <f>O1100*H1100</f>
        <v>0</v>
      </c>
      <c r="Q1100" s="167">
        <v>0</v>
      </c>
      <c r="R1100" s="167">
        <f>Q1100*H1100</f>
        <v>0</v>
      </c>
      <c r="S1100" s="167">
        <v>0</v>
      </c>
      <c r="T1100" s="168">
        <f>S1100*H1100</f>
        <v>0</v>
      </c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R1100" s="169" t="s">
        <v>259</v>
      </c>
      <c r="AT1100" s="169" t="s">
        <v>176</v>
      </c>
      <c r="AU1100" s="169" t="s">
        <v>88</v>
      </c>
      <c r="AY1100" s="18" t="s">
        <v>173</v>
      </c>
      <c r="BE1100" s="170">
        <f>IF(N1100="základná",J1100,0)</f>
        <v>0</v>
      </c>
      <c r="BF1100" s="170">
        <f>IF(N1100="znížená",J1100,0)</f>
        <v>0</v>
      </c>
      <c r="BG1100" s="170">
        <f>IF(N1100="zákl. prenesená",J1100,0)</f>
        <v>0</v>
      </c>
      <c r="BH1100" s="170">
        <f>IF(N1100="zníž. prenesená",J1100,0)</f>
        <v>0</v>
      </c>
      <c r="BI1100" s="170">
        <f>IF(N1100="nulová",J1100,0)</f>
        <v>0</v>
      </c>
      <c r="BJ1100" s="18" t="s">
        <v>88</v>
      </c>
      <c r="BK1100" s="170">
        <f>ROUND(I1100*H1100,2)</f>
        <v>0</v>
      </c>
      <c r="BL1100" s="18" t="s">
        <v>259</v>
      </c>
      <c r="BM1100" s="169" t="s">
        <v>1856</v>
      </c>
    </row>
    <row r="1101" spans="1:65" s="13" customFormat="1" ht="11.25">
      <c r="B1101" s="171"/>
      <c r="D1101" s="172" t="s">
        <v>182</v>
      </c>
      <c r="E1101" s="173" t="s">
        <v>1</v>
      </c>
      <c r="F1101" s="174" t="s">
        <v>1857</v>
      </c>
      <c r="H1101" s="173" t="s">
        <v>1</v>
      </c>
      <c r="I1101" s="175"/>
      <c r="L1101" s="171"/>
      <c r="M1101" s="176"/>
      <c r="N1101" s="177"/>
      <c r="O1101" s="177"/>
      <c r="P1101" s="177"/>
      <c r="Q1101" s="177"/>
      <c r="R1101" s="177"/>
      <c r="S1101" s="177"/>
      <c r="T1101" s="178"/>
      <c r="AT1101" s="173" t="s">
        <v>182</v>
      </c>
      <c r="AU1101" s="173" t="s">
        <v>88</v>
      </c>
      <c r="AV1101" s="13" t="s">
        <v>82</v>
      </c>
      <c r="AW1101" s="13" t="s">
        <v>31</v>
      </c>
      <c r="AX1101" s="13" t="s">
        <v>75</v>
      </c>
      <c r="AY1101" s="173" t="s">
        <v>173</v>
      </c>
    </row>
    <row r="1102" spans="1:65" s="14" customFormat="1" ht="11.25">
      <c r="B1102" s="179"/>
      <c r="D1102" s="172" t="s">
        <v>182</v>
      </c>
      <c r="E1102" s="180" t="s">
        <v>1</v>
      </c>
      <c r="F1102" s="181" t="s">
        <v>1858</v>
      </c>
      <c r="H1102" s="182">
        <v>0.75</v>
      </c>
      <c r="I1102" s="183"/>
      <c r="L1102" s="179"/>
      <c r="M1102" s="184"/>
      <c r="N1102" s="185"/>
      <c r="O1102" s="185"/>
      <c r="P1102" s="185"/>
      <c r="Q1102" s="185"/>
      <c r="R1102" s="185"/>
      <c r="S1102" s="185"/>
      <c r="T1102" s="186"/>
      <c r="AT1102" s="180" t="s">
        <v>182</v>
      </c>
      <c r="AU1102" s="180" t="s">
        <v>88</v>
      </c>
      <c r="AV1102" s="14" t="s">
        <v>88</v>
      </c>
      <c r="AW1102" s="14" t="s">
        <v>31</v>
      </c>
      <c r="AX1102" s="14" t="s">
        <v>75</v>
      </c>
      <c r="AY1102" s="180" t="s">
        <v>173</v>
      </c>
    </row>
    <row r="1103" spans="1:65" s="14" customFormat="1" ht="11.25">
      <c r="B1103" s="179"/>
      <c r="D1103" s="172" t="s">
        <v>182</v>
      </c>
      <c r="E1103" s="180" t="s">
        <v>1</v>
      </c>
      <c r="F1103" s="181" t="s">
        <v>1859</v>
      </c>
      <c r="H1103" s="182">
        <v>3.4</v>
      </c>
      <c r="I1103" s="183"/>
      <c r="L1103" s="179"/>
      <c r="M1103" s="184"/>
      <c r="N1103" s="185"/>
      <c r="O1103" s="185"/>
      <c r="P1103" s="185"/>
      <c r="Q1103" s="185"/>
      <c r="R1103" s="185"/>
      <c r="S1103" s="185"/>
      <c r="T1103" s="186"/>
      <c r="AT1103" s="180" t="s">
        <v>182</v>
      </c>
      <c r="AU1103" s="180" t="s">
        <v>88</v>
      </c>
      <c r="AV1103" s="14" t="s">
        <v>88</v>
      </c>
      <c r="AW1103" s="14" t="s">
        <v>31</v>
      </c>
      <c r="AX1103" s="14" t="s">
        <v>75</v>
      </c>
      <c r="AY1103" s="180" t="s">
        <v>173</v>
      </c>
    </row>
    <row r="1104" spans="1:65" s="15" customFormat="1" ht="11.25">
      <c r="B1104" s="187"/>
      <c r="D1104" s="172" t="s">
        <v>182</v>
      </c>
      <c r="E1104" s="188" t="s">
        <v>1</v>
      </c>
      <c r="F1104" s="189" t="s">
        <v>185</v>
      </c>
      <c r="H1104" s="190">
        <v>4.1500000000000004</v>
      </c>
      <c r="I1104" s="191"/>
      <c r="L1104" s="187"/>
      <c r="M1104" s="192"/>
      <c r="N1104" s="193"/>
      <c r="O1104" s="193"/>
      <c r="P1104" s="193"/>
      <c r="Q1104" s="193"/>
      <c r="R1104" s="193"/>
      <c r="S1104" s="193"/>
      <c r="T1104" s="194"/>
      <c r="AT1104" s="188" t="s">
        <v>182</v>
      </c>
      <c r="AU1104" s="188" t="s">
        <v>88</v>
      </c>
      <c r="AV1104" s="15" t="s">
        <v>180</v>
      </c>
      <c r="AW1104" s="15" t="s">
        <v>31</v>
      </c>
      <c r="AX1104" s="15" t="s">
        <v>82</v>
      </c>
      <c r="AY1104" s="188" t="s">
        <v>173</v>
      </c>
    </row>
    <row r="1105" spans="1:65" s="2" customFormat="1" ht="21.75" customHeight="1">
      <c r="A1105" s="33"/>
      <c r="B1105" s="156"/>
      <c r="C1105" s="195" t="s">
        <v>1860</v>
      </c>
      <c r="D1105" s="195" t="s">
        <v>186</v>
      </c>
      <c r="E1105" s="196" t="s">
        <v>1861</v>
      </c>
      <c r="F1105" s="197" t="s">
        <v>1862</v>
      </c>
      <c r="G1105" s="198" t="s">
        <v>232</v>
      </c>
      <c r="H1105" s="199">
        <v>5</v>
      </c>
      <c r="I1105" s="200"/>
      <c r="J1105" s="201">
        <f>ROUND(I1105*H1105,2)</f>
        <v>0</v>
      </c>
      <c r="K1105" s="202"/>
      <c r="L1105" s="203"/>
      <c r="M1105" s="204" t="s">
        <v>1</v>
      </c>
      <c r="N1105" s="205" t="s">
        <v>41</v>
      </c>
      <c r="O1105" s="62"/>
      <c r="P1105" s="167">
        <f>O1105*H1105</f>
        <v>0</v>
      </c>
      <c r="Q1105" s="167">
        <v>3.2000000000000003E-4</v>
      </c>
      <c r="R1105" s="167">
        <f>Q1105*H1105</f>
        <v>1.6000000000000001E-3</v>
      </c>
      <c r="S1105" s="167">
        <v>0</v>
      </c>
      <c r="T1105" s="168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169" t="s">
        <v>314</v>
      </c>
      <c r="AT1105" s="169" t="s">
        <v>186</v>
      </c>
      <c r="AU1105" s="169" t="s">
        <v>88</v>
      </c>
      <c r="AY1105" s="18" t="s">
        <v>173</v>
      </c>
      <c r="BE1105" s="170">
        <f>IF(N1105="základná",J1105,0)</f>
        <v>0</v>
      </c>
      <c r="BF1105" s="170">
        <f>IF(N1105="znížená",J1105,0)</f>
        <v>0</v>
      </c>
      <c r="BG1105" s="170">
        <f>IF(N1105="zákl. prenesená",J1105,0)</f>
        <v>0</v>
      </c>
      <c r="BH1105" s="170">
        <f>IF(N1105="zníž. prenesená",J1105,0)</f>
        <v>0</v>
      </c>
      <c r="BI1105" s="170">
        <f>IF(N1105="nulová",J1105,0)</f>
        <v>0</v>
      </c>
      <c r="BJ1105" s="18" t="s">
        <v>88</v>
      </c>
      <c r="BK1105" s="170">
        <f>ROUND(I1105*H1105,2)</f>
        <v>0</v>
      </c>
      <c r="BL1105" s="18" t="s">
        <v>259</v>
      </c>
      <c r="BM1105" s="169" t="s">
        <v>1863</v>
      </c>
    </row>
    <row r="1106" spans="1:65" s="2" customFormat="1" ht="24.2" customHeight="1">
      <c r="A1106" s="33"/>
      <c r="B1106" s="156"/>
      <c r="C1106" s="157" t="s">
        <v>1864</v>
      </c>
      <c r="D1106" s="157" t="s">
        <v>176</v>
      </c>
      <c r="E1106" s="158" t="s">
        <v>1865</v>
      </c>
      <c r="F1106" s="159" t="s">
        <v>1866</v>
      </c>
      <c r="G1106" s="160" t="s">
        <v>339</v>
      </c>
      <c r="H1106" s="214"/>
      <c r="I1106" s="162"/>
      <c r="J1106" s="163">
        <f>ROUND(I1106*H1106,2)</f>
        <v>0</v>
      </c>
      <c r="K1106" s="164"/>
      <c r="L1106" s="34"/>
      <c r="M1106" s="165" t="s">
        <v>1</v>
      </c>
      <c r="N1106" s="166" t="s">
        <v>41</v>
      </c>
      <c r="O1106" s="62"/>
      <c r="P1106" s="167">
        <f>O1106*H1106</f>
        <v>0</v>
      </c>
      <c r="Q1106" s="167">
        <v>0</v>
      </c>
      <c r="R1106" s="167">
        <f>Q1106*H1106</f>
        <v>0</v>
      </c>
      <c r="S1106" s="167">
        <v>0</v>
      </c>
      <c r="T1106" s="168">
        <f>S1106*H1106</f>
        <v>0</v>
      </c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R1106" s="169" t="s">
        <v>259</v>
      </c>
      <c r="AT1106" s="169" t="s">
        <v>176</v>
      </c>
      <c r="AU1106" s="169" t="s">
        <v>88</v>
      </c>
      <c r="AY1106" s="18" t="s">
        <v>173</v>
      </c>
      <c r="BE1106" s="170">
        <f>IF(N1106="základná",J1106,0)</f>
        <v>0</v>
      </c>
      <c r="BF1106" s="170">
        <f>IF(N1106="znížená",J1106,0)</f>
        <v>0</v>
      </c>
      <c r="BG1106" s="170">
        <f>IF(N1106="zákl. prenesená",J1106,0)</f>
        <v>0</v>
      </c>
      <c r="BH1106" s="170">
        <f>IF(N1106="zníž. prenesená",J1106,0)</f>
        <v>0</v>
      </c>
      <c r="BI1106" s="170">
        <f>IF(N1106="nulová",J1106,0)</f>
        <v>0</v>
      </c>
      <c r="BJ1106" s="18" t="s">
        <v>88</v>
      </c>
      <c r="BK1106" s="170">
        <f>ROUND(I1106*H1106,2)</f>
        <v>0</v>
      </c>
      <c r="BL1106" s="18" t="s">
        <v>259</v>
      </c>
      <c r="BM1106" s="169" t="s">
        <v>1867</v>
      </c>
    </row>
    <row r="1107" spans="1:65" s="12" customFormat="1" ht="22.9" customHeight="1">
      <c r="B1107" s="143"/>
      <c r="D1107" s="144" t="s">
        <v>74</v>
      </c>
      <c r="E1107" s="154" t="s">
        <v>1868</v>
      </c>
      <c r="F1107" s="154" t="s">
        <v>1869</v>
      </c>
      <c r="I1107" s="146"/>
      <c r="J1107" s="155">
        <f>BK1107</f>
        <v>0</v>
      </c>
      <c r="L1107" s="143"/>
      <c r="M1107" s="148"/>
      <c r="N1107" s="149"/>
      <c r="O1107" s="149"/>
      <c r="P1107" s="150">
        <f>SUM(P1108:P1131)</f>
        <v>0</v>
      </c>
      <c r="Q1107" s="149"/>
      <c r="R1107" s="150">
        <f>SUM(R1108:R1131)</f>
        <v>0.66474655999999999</v>
      </c>
      <c r="S1107" s="149"/>
      <c r="T1107" s="151">
        <f>SUM(T1108:T1131)</f>
        <v>2.2081499999999998</v>
      </c>
      <c r="AR1107" s="144" t="s">
        <v>88</v>
      </c>
      <c r="AT1107" s="152" t="s">
        <v>74</v>
      </c>
      <c r="AU1107" s="152" t="s">
        <v>82</v>
      </c>
      <c r="AY1107" s="144" t="s">
        <v>173</v>
      </c>
      <c r="BK1107" s="153">
        <f>SUM(BK1108:BK1131)</f>
        <v>0</v>
      </c>
    </row>
    <row r="1108" spans="1:65" s="2" customFormat="1" ht="24.2" customHeight="1">
      <c r="A1108" s="33"/>
      <c r="B1108" s="156"/>
      <c r="C1108" s="157" t="s">
        <v>1870</v>
      </c>
      <c r="D1108" s="157" t="s">
        <v>176</v>
      </c>
      <c r="E1108" s="158" t="s">
        <v>1871</v>
      </c>
      <c r="F1108" s="159" t="s">
        <v>1872</v>
      </c>
      <c r="G1108" s="160" t="s">
        <v>232</v>
      </c>
      <c r="H1108" s="161">
        <v>54.097999999999999</v>
      </c>
      <c r="I1108" s="162"/>
      <c r="J1108" s="163">
        <f>ROUND(I1108*H1108,2)</f>
        <v>0</v>
      </c>
      <c r="K1108" s="164"/>
      <c r="L1108" s="34"/>
      <c r="M1108" s="165" t="s">
        <v>1</v>
      </c>
      <c r="N1108" s="166" t="s">
        <v>41</v>
      </c>
      <c r="O1108" s="62"/>
      <c r="P1108" s="167">
        <f>O1108*H1108</f>
        <v>0</v>
      </c>
      <c r="Q1108" s="167">
        <v>2.0000000000000002E-5</v>
      </c>
      <c r="R1108" s="167">
        <f>Q1108*H1108</f>
        <v>1.0819600000000001E-3</v>
      </c>
      <c r="S1108" s="167">
        <v>0</v>
      </c>
      <c r="T1108" s="168">
        <f>S1108*H1108</f>
        <v>0</v>
      </c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R1108" s="169" t="s">
        <v>259</v>
      </c>
      <c r="AT1108" s="169" t="s">
        <v>176</v>
      </c>
      <c r="AU1108" s="169" t="s">
        <v>88</v>
      </c>
      <c r="AY1108" s="18" t="s">
        <v>173</v>
      </c>
      <c r="BE1108" s="170">
        <f>IF(N1108="základná",J1108,0)</f>
        <v>0</v>
      </c>
      <c r="BF1108" s="170">
        <f>IF(N1108="znížená",J1108,0)</f>
        <v>0</v>
      </c>
      <c r="BG1108" s="170">
        <f>IF(N1108="zákl. prenesená",J1108,0)</f>
        <v>0</v>
      </c>
      <c r="BH1108" s="170">
        <f>IF(N1108="zníž. prenesená",J1108,0)</f>
        <v>0</v>
      </c>
      <c r="BI1108" s="170">
        <f>IF(N1108="nulová",J1108,0)</f>
        <v>0</v>
      </c>
      <c r="BJ1108" s="18" t="s">
        <v>88</v>
      </c>
      <c r="BK1108" s="170">
        <f>ROUND(I1108*H1108,2)</f>
        <v>0</v>
      </c>
      <c r="BL1108" s="18" t="s">
        <v>259</v>
      </c>
      <c r="BM1108" s="169" t="s">
        <v>1873</v>
      </c>
    </row>
    <row r="1109" spans="1:65" s="13" customFormat="1" ht="11.25">
      <c r="B1109" s="171"/>
      <c r="D1109" s="172" t="s">
        <v>182</v>
      </c>
      <c r="E1109" s="173" t="s">
        <v>1</v>
      </c>
      <c r="F1109" s="174" t="s">
        <v>814</v>
      </c>
      <c r="H1109" s="173" t="s">
        <v>1</v>
      </c>
      <c r="I1109" s="175"/>
      <c r="L1109" s="171"/>
      <c r="M1109" s="176"/>
      <c r="N1109" s="177"/>
      <c r="O1109" s="177"/>
      <c r="P1109" s="177"/>
      <c r="Q1109" s="177"/>
      <c r="R1109" s="177"/>
      <c r="S1109" s="177"/>
      <c r="T1109" s="178"/>
      <c r="AT1109" s="173" t="s">
        <v>182</v>
      </c>
      <c r="AU1109" s="173" t="s">
        <v>88</v>
      </c>
      <c r="AV1109" s="13" t="s">
        <v>82</v>
      </c>
      <c r="AW1109" s="13" t="s">
        <v>31</v>
      </c>
      <c r="AX1109" s="13" t="s">
        <v>75</v>
      </c>
      <c r="AY1109" s="173" t="s">
        <v>173</v>
      </c>
    </row>
    <row r="1110" spans="1:65" s="14" customFormat="1" ht="11.25">
      <c r="B1110" s="179"/>
      <c r="D1110" s="172" t="s">
        <v>182</v>
      </c>
      <c r="E1110" s="180" t="s">
        <v>1</v>
      </c>
      <c r="F1110" s="181" t="s">
        <v>1874</v>
      </c>
      <c r="H1110" s="182">
        <v>17.248000000000001</v>
      </c>
      <c r="I1110" s="183"/>
      <c r="L1110" s="179"/>
      <c r="M1110" s="184"/>
      <c r="N1110" s="185"/>
      <c r="O1110" s="185"/>
      <c r="P1110" s="185"/>
      <c r="Q1110" s="185"/>
      <c r="R1110" s="185"/>
      <c r="S1110" s="185"/>
      <c r="T1110" s="186"/>
      <c r="AT1110" s="180" t="s">
        <v>182</v>
      </c>
      <c r="AU1110" s="180" t="s">
        <v>88</v>
      </c>
      <c r="AV1110" s="14" t="s">
        <v>88</v>
      </c>
      <c r="AW1110" s="14" t="s">
        <v>31</v>
      </c>
      <c r="AX1110" s="14" t="s">
        <v>75</v>
      </c>
      <c r="AY1110" s="180" t="s">
        <v>173</v>
      </c>
    </row>
    <row r="1111" spans="1:65" s="14" customFormat="1" ht="11.25">
      <c r="B1111" s="179"/>
      <c r="D1111" s="172" t="s">
        <v>182</v>
      </c>
      <c r="E1111" s="180" t="s">
        <v>1</v>
      </c>
      <c r="F1111" s="181" t="s">
        <v>1875</v>
      </c>
      <c r="H1111" s="182">
        <v>15.2</v>
      </c>
      <c r="I1111" s="183"/>
      <c r="L1111" s="179"/>
      <c r="M1111" s="184"/>
      <c r="N1111" s="185"/>
      <c r="O1111" s="185"/>
      <c r="P1111" s="185"/>
      <c r="Q1111" s="185"/>
      <c r="R1111" s="185"/>
      <c r="S1111" s="185"/>
      <c r="T1111" s="186"/>
      <c r="AT1111" s="180" t="s">
        <v>182</v>
      </c>
      <c r="AU1111" s="180" t="s">
        <v>88</v>
      </c>
      <c r="AV1111" s="14" t="s">
        <v>88</v>
      </c>
      <c r="AW1111" s="14" t="s">
        <v>31</v>
      </c>
      <c r="AX1111" s="14" t="s">
        <v>75</v>
      </c>
      <c r="AY1111" s="180" t="s">
        <v>173</v>
      </c>
    </row>
    <row r="1112" spans="1:65" s="14" customFormat="1" ht="11.25">
      <c r="B1112" s="179"/>
      <c r="D1112" s="172" t="s">
        <v>182</v>
      </c>
      <c r="E1112" s="180" t="s">
        <v>1</v>
      </c>
      <c r="F1112" s="181" t="s">
        <v>1876</v>
      </c>
      <c r="H1112" s="182">
        <v>8.3000000000000007</v>
      </c>
      <c r="I1112" s="183"/>
      <c r="L1112" s="179"/>
      <c r="M1112" s="184"/>
      <c r="N1112" s="185"/>
      <c r="O1112" s="185"/>
      <c r="P1112" s="185"/>
      <c r="Q1112" s="185"/>
      <c r="R1112" s="185"/>
      <c r="S1112" s="185"/>
      <c r="T1112" s="186"/>
      <c r="AT1112" s="180" t="s">
        <v>182</v>
      </c>
      <c r="AU1112" s="180" t="s">
        <v>88</v>
      </c>
      <c r="AV1112" s="14" t="s">
        <v>88</v>
      </c>
      <c r="AW1112" s="14" t="s">
        <v>31</v>
      </c>
      <c r="AX1112" s="14" t="s">
        <v>75</v>
      </c>
      <c r="AY1112" s="180" t="s">
        <v>173</v>
      </c>
    </row>
    <row r="1113" spans="1:65" s="14" customFormat="1" ht="11.25">
      <c r="B1113" s="179"/>
      <c r="D1113" s="172" t="s">
        <v>182</v>
      </c>
      <c r="E1113" s="180" t="s">
        <v>1</v>
      </c>
      <c r="F1113" s="181" t="s">
        <v>1877</v>
      </c>
      <c r="H1113" s="182">
        <v>13.35</v>
      </c>
      <c r="I1113" s="183"/>
      <c r="L1113" s="179"/>
      <c r="M1113" s="184"/>
      <c r="N1113" s="185"/>
      <c r="O1113" s="185"/>
      <c r="P1113" s="185"/>
      <c r="Q1113" s="185"/>
      <c r="R1113" s="185"/>
      <c r="S1113" s="185"/>
      <c r="T1113" s="186"/>
      <c r="AT1113" s="180" t="s">
        <v>182</v>
      </c>
      <c r="AU1113" s="180" t="s">
        <v>88</v>
      </c>
      <c r="AV1113" s="14" t="s">
        <v>88</v>
      </c>
      <c r="AW1113" s="14" t="s">
        <v>31</v>
      </c>
      <c r="AX1113" s="14" t="s">
        <v>75</v>
      </c>
      <c r="AY1113" s="180" t="s">
        <v>173</v>
      </c>
    </row>
    <row r="1114" spans="1:65" s="15" customFormat="1" ht="11.25">
      <c r="B1114" s="187"/>
      <c r="D1114" s="172" t="s">
        <v>182</v>
      </c>
      <c r="E1114" s="188" t="s">
        <v>1</v>
      </c>
      <c r="F1114" s="189" t="s">
        <v>185</v>
      </c>
      <c r="H1114" s="190">
        <v>54.097999999999999</v>
      </c>
      <c r="I1114" s="191"/>
      <c r="L1114" s="187"/>
      <c r="M1114" s="192"/>
      <c r="N1114" s="193"/>
      <c r="O1114" s="193"/>
      <c r="P1114" s="193"/>
      <c r="Q1114" s="193"/>
      <c r="R1114" s="193"/>
      <c r="S1114" s="193"/>
      <c r="T1114" s="194"/>
      <c r="AT1114" s="188" t="s">
        <v>182</v>
      </c>
      <c r="AU1114" s="188" t="s">
        <v>88</v>
      </c>
      <c r="AV1114" s="15" t="s">
        <v>180</v>
      </c>
      <c r="AW1114" s="15" t="s">
        <v>31</v>
      </c>
      <c r="AX1114" s="15" t="s">
        <v>82</v>
      </c>
      <c r="AY1114" s="188" t="s">
        <v>173</v>
      </c>
    </row>
    <row r="1115" spans="1:65" s="2" customFormat="1" ht="33" customHeight="1">
      <c r="A1115" s="33"/>
      <c r="B1115" s="156"/>
      <c r="C1115" s="195" t="s">
        <v>1878</v>
      </c>
      <c r="D1115" s="195" t="s">
        <v>186</v>
      </c>
      <c r="E1115" s="196" t="s">
        <v>1879</v>
      </c>
      <c r="F1115" s="197" t="s">
        <v>1880</v>
      </c>
      <c r="G1115" s="198" t="s">
        <v>232</v>
      </c>
      <c r="H1115" s="199">
        <v>62.5</v>
      </c>
      <c r="I1115" s="200"/>
      <c r="J1115" s="201">
        <f>ROUND(I1115*H1115,2)</f>
        <v>0</v>
      </c>
      <c r="K1115" s="202"/>
      <c r="L1115" s="203"/>
      <c r="M1115" s="204" t="s">
        <v>1</v>
      </c>
      <c r="N1115" s="205" t="s">
        <v>41</v>
      </c>
      <c r="O1115" s="62"/>
      <c r="P1115" s="167">
        <f>O1115*H1115</f>
        <v>0</v>
      </c>
      <c r="Q1115" s="167">
        <v>5.0000000000000001E-4</v>
      </c>
      <c r="R1115" s="167">
        <f>Q1115*H1115</f>
        <v>3.125E-2</v>
      </c>
      <c r="S1115" s="167">
        <v>0</v>
      </c>
      <c r="T1115" s="168">
        <f>S1115*H1115</f>
        <v>0</v>
      </c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R1115" s="169" t="s">
        <v>314</v>
      </c>
      <c r="AT1115" s="169" t="s">
        <v>186</v>
      </c>
      <c r="AU1115" s="169" t="s">
        <v>88</v>
      </c>
      <c r="AY1115" s="18" t="s">
        <v>173</v>
      </c>
      <c r="BE1115" s="170">
        <f>IF(N1115="základná",J1115,0)</f>
        <v>0</v>
      </c>
      <c r="BF1115" s="170">
        <f>IF(N1115="znížená",J1115,0)</f>
        <v>0</v>
      </c>
      <c r="BG1115" s="170">
        <f>IF(N1115="zákl. prenesená",J1115,0)</f>
        <v>0</v>
      </c>
      <c r="BH1115" s="170">
        <f>IF(N1115="zníž. prenesená",J1115,0)</f>
        <v>0</v>
      </c>
      <c r="BI1115" s="170">
        <f>IF(N1115="nulová",J1115,0)</f>
        <v>0</v>
      </c>
      <c r="BJ1115" s="18" t="s">
        <v>88</v>
      </c>
      <c r="BK1115" s="170">
        <f>ROUND(I1115*H1115,2)</f>
        <v>0</v>
      </c>
      <c r="BL1115" s="18" t="s">
        <v>259</v>
      </c>
      <c r="BM1115" s="169" t="s">
        <v>1881</v>
      </c>
    </row>
    <row r="1116" spans="1:65" s="14" customFormat="1" ht="11.25">
      <c r="B1116" s="179"/>
      <c r="D1116" s="172" t="s">
        <v>182</v>
      </c>
      <c r="E1116" s="180" t="s">
        <v>1</v>
      </c>
      <c r="F1116" s="181" t="s">
        <v>1882</v>
      </c>
      <c r="H1116" s="182">
        <v>62.5</v>
      </c>
      <c r="I1116" s="183"/>
      <c r="L1116" s="179"/>
      <c r="M1116" s="184"/>
      <c r="N1116" s="185"/>
      <c r="O1116" s="185"/>
      <c r="P1116" s="185"/>
      <c r="Q1116" s="185"/>
      <c r="R1116" s="185"/>
      <c r="S1116" s="185"/>
      <c r="T1116" s="186"/>
      <c r="AT1116" s="180" t="s">
        <v>182</v>
      </c>
      <c r="AU1116" s="180" t="s">
        <v>88</v>
      </c>
      <c r="AV1116" s="14" t="s">
        <v>88</v>
      </c>
      <c r="AW1116" s="14" t="s">
        <v>31</v>
      </c>
      <c r="AX1116" s="14" t="s">
        <v>75</v>
      </c>
      <c r="AY1116" s="180" t="s">
        <v>173</v>
      </c>
    </row>
    <row r="1117" spans="1:65" s="15" customFormat="1" ht="11.25">
      <c r="B1117" s="187"/>
      <c r="D1117" s="172" t="s">
        <v>182</v>
      </c>
      <c r="E1117" s="188" t="s">
        <v>1</v>
      </c>
      <c r="F1117" s="189" t="s">
        <v>185</v>
      </c>
      <c r="H1117" s="190">
        <v>62.5</v>
      </c>
      <c r="I1117" s="191"/>
      <c r="L1117" s="187"/>
      <c r="M1117" s="192"/>
      <c r="N1117" s="193"/>
      <c r="O1117" s="193"/>
      <c r="P1117" s="193"/>
      <c r="Q1117" s="193"/>
      <c r="R1117" s="193"/>
      <c r="S1117" s="193"/>
      <c r="T1117" s="194"/>
      <c r="AT1117" s="188" t="s">
        <v>182</v>
      </c>
      <c r="AU1117" s="188" t="s">
        <v>88</v>
      </c>
      <c r="AV1117" s="15" t="s">
        <v>180</v>
      </c>
      <c r="AW1117" s="15" t="s">
        <v>31</v>
      </c>
      <c r="AX1117" s="15" t="s">
        <v>82</v>
      </c>
      <c r="AY1117" s="188" t="s">
        <v>173</v>
      </c>
    </row>
    <row r="1118" spans="1:65" s="2" customFormat="1" ht="37.9" customHeight="1">
      <c r="A1118" s="33"/>
      <c r="B1118" s="156"/>
      <c r="C1118" s="157" t="s">
        <v>1883</v>
      </c>
      <c r="D1118" s="157" t="s">
        <v>176</v>
      </c>
      <c r="E1118" s="158" t="s">
        <v>1884</v>
      </c>
      <c r="F1118" s="159" t="s">
        <v>1885</v>
      </c>
      <c r="G1118" s="160" t="s">
        <v>196</v>
      </c>
      <c r="H1118" s="161">
        <v>147.21</v>
      </c>
      <c r="I1118" s="162"/>
      <c r="J1118" s="163">
        <f>ROUND(I1118*H1118,2)</f>
        <v>0</v>
      </c>
      <c r="K1118" s="164"/>
      <c r="L1118" s="34"/>
      <c r="M1118" s="165" t="s">
        <v>1</v>
      </c>
      <c r="N1118" s="166" t="s">
        <v>41</v>
      </c>
      <c r="O1118" s="62"/>
      <c r="P1118" s="167">
        <f>O1118*H1118</f>
        <v>0</v>
      </c>
      <c r="Q1118" s="167">
        <v>0</v>
      </c>
      <c r="R1118" s="167">
        <f>Q1118*H1118</f>
        <v>0</v>
      </c>
      <c r="S1118" s="167">
        <v>1.4999999999999999E-2</v>
      </c>
      <c r="T1118" s="168">
        <f>S1118*H1118</f>
        <v>2.2081499999999998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69" t="s">
        <v>259</v>
      </c>
      <c r="AT1118" s="169" t="s">
        <v>176</v>
      </c>
      <c r="AU1118" s="169" t="s">
        <v>88</v>
      </c>
      <c r="AY1118" s="18" t="s">
        <v>173</v>
      </c>
      <c r="BE1118" s="170">
        <f>IF(N1118="základná",J1118,0)</f>
        <v>0</v>
      </c>
      <c r="BF1118" s="170">
        <f>IF(N1118="znížená",J1118,0)</f>
        <v>0</v>
      </c>
      <c r="BG1118" s="170">
        <f>IF(N1118="zákl. prenesená",J1118,0)</f>
        <v>0</v>
      </c>
      <c r="BH1118" s="170">
        <f>IF(N1118="zníž. prenesená",J1118,0)</f>
        <v>0</v>
      </c>
      <c r="BI1118" s="170">
        <f>IF(N1118="nulová",J1118,0)</f>
        <v>0</v>
      </c>
      <c r="BJ1118" s="18" t="s">
        <v>88</v>
      </c>
      <c r="BK1118" s="170">
        <f>ROUND(I1118*H1118,2)</f>
        <v>0</v>
      </c>
      <c r="BL1118" s="18" t="s">
        <v>259</v>
      </c>
      <c r="BM1118" s="169" t="s">
        <v>1886</v>
      </c>
    </row>
    <row r="1119" spans="1:65" s="13" customFormat="1" ht="11.25">
      <c r="B1119" s="171"/>
      <c r="D1119" s="172" t="s">
        <v>182</v>
      </c>
      <c r="E1119" s="173" t="s">
        <v>1</v>
      </c>
      <c r="F1119" s="174" t="s">
        <v>1887</v>
      </c>
      <c r="H1119" s="173" t="s">
        <v>1</v>
      </c>
      <c r="I1119" s="175"/>
      <c r="L1119" s="171"/>
      <c r="M1119" s="176"/>
      <c r="N1119" s="177"/>
      <c r="O1119" s="177"/>
      <c r="P1119" s="177"/>
      <c r="Q1119" s="177"/>
      <c r="R1119" s="177"/>
      <c r="S1119" s="177"/>
      <c r="T1119" s="178"/>
      <c r="AT1119" s="173" t="s">
        <v>182</v>
      </c>
      <c r="AU1119" s="173" t="s">
        <v>88</v>
      </c>
      <c r="AV1119" s="13" t="s">
        <v>82</v>
      </c>
      <c r="AW1119" s="13" t="s">
        <v>31</v>
      </c>
      <c r="AX1119" s="13" t="s">
        <v>75</v>
      </c>
      <c r="AY1119" s="173" t="s">
        <v>173</v>
      </c>
    </row>
    <row r="1120" spans="1:65" s="13" customFormat="1" ht="11.25">
      <c r="B1120" s="171"/>
      <c r="D1120" s="172" t="s">
        <v>182</v>
      </c>
      <c r="E1120" s="173" t="s">
        <v>1</v>
      </c>
      <c r="F1120" s="174" t="s">
        <v>814</v>
      </c>
      <c r="H1120" s="173" t="s">
        <v>1</v>
      </c>
      <c r="I1120" s="175"/>
      <c r="L1120" s="171"/>
      <c r="M1120" s="176"/>
      <c r="N1120" s="177"/>
      <c r="O1120" s="177"/>
      <c r="P1120" s="177"/>
      <c r="Q1120" s="177"/>
      <c r="R1120" s="177"/>
      <c r="S1120" s="177"/>
      <c r="T1120" s="178"/>
      <c r="AT1120" s="173" t="s">
        <v>182</v>
      </c>
      <c r="AU1120" s="173" t="s">
        <v>88</v>
      </c>
      <c r="AV1120" s="13" t="s">
        <v>82</v>
      </c>
      <c r="AW1120" s="13" t="s">
        <v>31</v>
      </c>
      <c r="AX1120" s="13" t="s">
        <v>75</v>
      </c>
      <c r="AY1120" s="173" t="s">
        <v>173</v>
      </c>
    </row>
    <row r="1121" spans="1:65" s="14" customFormat="1" ht="11.25">
      <c r="B1121" s="179"/>
      <c r="D1121" s="172" t="s">
        <v>182</v>
      </c>
      <c r="E1121" s="180" t="s">
        <v>1</v>
      </c>
      <c r="F1121" s="181" t="s">
        <v>1888</v>
      </c>
      <c r="H1121" s="182">
        <v>147.21</v>
      </c>
      <c r="I1121" s="183"/>
      <c r="L1121" s="179"/>
      <c r="M1121" s="184"/>
      <c r="N1121" s="185"/>
      <c r="O1121" s="185"/>
      <c r="P1121" s="185"/>
      <c r="Q1121" s="185"/>
      <c r="R1121" s="185"/>
      <c r="S1121" s="185"/>
      <c r="T1121" s="186"/>
      <c r="AT1121" s="180" t="s">
        <v>182</v>
      </c>
      <c r="AU1121" s="180" t="s">
        <v>88</v>
      </c>
      <c r="AV1121" s="14" t="s">
        <v>88</v>
      </c>
      <c r="AW1121" s="14" t="s">
        <v>31</v>
      </c>
      <c r="AX1121" s="14" t="s">
        <v>75</v>
      </c>
      <c r="AY1121" s="180" t="s">
        <v>173</v>
      </c>
    </row>
    <row r="1122" spans="1:65" s="15" customFormat="1" ht="11.25">
      <c r="B1122" s="187"/>
      <c r="D1122" s="172" t="s">
        <v>182</v>
      </c>
      <c r="E1122" s="188" t="s">
        <v>1</v>
      </c>
      <c r="F1122" s="189" t="s">
        <v>185</v>
      </c>
      <c r="H1122" s="190">
        <v>147.21</v>
      </c>
      <c r="I1122" s="191"/>
      <c r="L1122" s="187"/>
      <c r="M1122" s="192"/>
      <c r="N1122" s="193"/>
      <c r="O1122" s="193"/>
      <c r="P1122" s="193"/>
      <c r="Q1122" s="193"/>
      <c r="R1122" s="193"/>
      <c r="S1122" s="193"/>
      <c r="T1122" s="194"/>
      <c r="AT1122" s="188" t="s">
        <v>182</v>
      </c>
      <c r="AU1122" s="188" t="s">
        <v>88</v>
      </c>
      <c r="AV1122" s="15" t="s">
        <v>180</v>
      </c>
      <c r="AW1122" s="15" t="s">
        <v>31</v>
      </c>
      <c r="AX1122" s="15" t="s">
        <v>82</v>
      </c>
      <c r="AY1122" s="188" t="s">
        <v>173</v>
      </c>
    </row>
    <row r="1123" spans="1:65" s="2" customFormat="1" ht="24.2" customHeight="1">
      <c r="A1123" s="33"/>
      <c r="B1123" s="156"/>
      <c r="C1123" s="157" t="s">
        <v>1889</v>
      </c>
      <c r="D1123" s="157" t="s">
        <v>176</v>
      </c>
      <c r="E1123" s="158" t="s">
        <v>1890</v>
      </c>
      <c r="F1123" s="159" t="s">
        <v>1891</v>
      </c>
      <c r="G1123" s="160" t="s">
        <v>196</v>
      </c>
      <c r="H1123" s="161">
        <v>48.53</v>
      </c>
      <c r="I1123" s="162"/>
      <c r="J1123" s="163">
        <f>ROUND(I1123*H1123,2)</f>
        <v>0</v>
      </c>
      <c r="K1123" s="164"/>
      <c r="L1123" s="34"/>
      <c r="M1123" s="165" t="s">
        <v>1</v>
      </c>
      <c r="N1123" s="166" t="s">
        <v>41</v>
      </c>
      <c r="O1123" s="62"/>
      <c r="P1123" s="167">
        <f>O1123*H1123</f>
        <v>0</v>
      </c>
      <c r="Q1123" s="167">
        <v>2.0000000000000002E-5</v>
      </c>
      <c r="R1123" s="167">
        <f>Q1123*H1123</f>
        <v>9.7060000000000007E-4</v>
      </c>
      <c r="S1123" s="167">
        <v>0</v>
      </c>
      <c r="T1123" s="168">
        <f>S1123*H1123</f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169" t="s">
        <v>259</v>
      </c>
      <c r="AT1123" s="169" t="s">
        <v>176</v>
      </c>
      <c r="AU1123" s="169" t="s">
        <v>88</v>
      </c>
      <c r="AY1123" s="18" t="s">
        <v>173</v>
      </c>
      <c r="BE1123" s="170">
        <f>IF(N1123="základná",J1123,0)</f>
        <v>0</v>
      </c>
      <c r="BF1123" s="170">
        <f>IF(N1123="znížená",J1123,0)</f>
        <v>0</v>
      </c>
      <c r="BG1123" s="170">
        <f>IF(N1123="zákl. prenesená",J1123,0)</f>
        <v>0</v>
      </c>
      <c r="BH1123" s="170">
        <f>IF(N1123="zníž. prenesená",J1123,0)</f>
        <v>0</v>
      </c>
      <c r="BI1123" s="170">
        <f>IF(N1123="nulová",J1123,0)</f>
        <v>0</v>
      </c>
      <c r="BJ1123" s="18" t="s">
        <v>88</v>
      </c>
      <c r="BK1123" s="170">
        <f>ROUND(I1123*H1123,2)</f>
        <v>0</v>
      </c>
      <c r="BL1123" s="18" t="s">
        <v>259</v>
      </c>
      <c r="BM1123" s="169" t="s">
        <v>1892</v>
      </c>
    </row>
    <row r="1124" spans="1:65" s="13" customFormat="1" ht="11.25">
      <c r="B1124" s="171"/>
      <c r="D1124" s="172" t="s">
        <v>182</v>
      </c>
      <c r="E1124" s="173" t="s">
        <v>1</v>
      </c>
      <c r="F1124" s="174" t="s">
        <v>814</v>
      </c>
      <c r="H1124" s="173" t="s">
        <v>1</v>
      </c>
      <c r="I1124" s="175"/>
      <c r="L1124" s="171"/>
      <c r="M1124" s="176"/>
      <c r="N1124" s="177"/>
      <c r="O1124" s="177"/>
      <c r="P1124" s="177"/>
      <c r="Q1124" s="177"/>
      <c r="R1124" s="177"/>
      <c r="S1124" s="177"/>
      <c r="T1124" s="178"/>
      <c r="AT1124" s="173" t="s">
        <v>182</v>
      </c>
      <c r="AU1124" s="173" t="s">
        <v>88</v>
      </c>
      <c r="AV1124" s="13" t="s">
        <v>82</v>
      </c>
      <c r="AW1124" s="13" t="s">
        <v>31</v>
      </c>
      <c r="AX1124" s="13" t="s">
        <v>75</v>
      </c>
      <c r="AY1124" s="173" t="s">
        <v>173</v>
      </c>
    </row>
    <row r="1125" spans="1:65" s="14" customFormat="1" ht="11.25">
      <c r="B1125" s="179"/>
      <c r="D1125" s="172" t="s">
        <v>182</v>
      </c>
      <c r="E1125" s="180" t="s">
        <v>1</v>
      </c>
      <c r="F1125" s="181" t="s">
        <v>1893</v>
      </c>
      <c r="H1125" s="182">
        <v>36.549999999999997</v>
      </c>
      <c r="I1125" s="183"/>
      <c r="L1125" s="179"/>
      <c r="M1125" s="184"/>
      <c r="N1125" s="185"/>
      <c r="O1125" s="185"/>
      <c r="P1125" s="185"/>
      <c r="Q1125" s="185"/>
      <c r="R1125" s="185"/>
      <c r="S1125" s="185"/>
      <c r="T1125" s="186"/>
      <c r="AT1125" s="180" t="s">
        <v>182</v>
      </c>
      <c r="AU1125" s="180" t="s">
        <v>88</v>
      </c>
      <c r="AV1125" s="14" t="s">
        <v>88</v>
      </c>
      <c r="AW1125" s="14" t="s">
        <v>31</v>
      </c>
      <c r="AX1125" s="14" t="s">
        <v>75</v>
      </c>
      <c r="AY1125" s="180" t="s">
        <v>173</v>
      </c>
    </row>
    <row r="1126" spans="1:65" s="14" customFormat="1" ht="11.25">
      <c r="B1126" s="179"/>
      <c r="D1126" s="172" t="s">
        <v>182</v>
      </c>
      <c r="E1126" s="180" t="s">
        <v>1</v>
      </c>
      <c r="F1126" s="181" t="s">
        <v>1489</v>
      </c>
      <c r="H1126" s="182">
        <v>11.98</v>
      </c>
      <c r="I1126" s="183"/>
      <c r="L1126" s="179"/>
      <c r="M1126" s="184"/>
      <c r="N1126" s="185"/>
      <c r="O1126" s="185"/>
      <c r="P1126" s="185"/>
      <c r="Q1126" s="185"/>
      <c r="R1126" s="185"/>
      <c r="S1126" s="185"/>
      <c r="T1126" s="186"/>
      <c r="AT1126" s="180" t="s">
        <v>182</v>
      </c>
      <c r="AU1126" s="180" t="s">
        <v>88</v>
      </c>
      <c r="AV1126" s="14" t="s">
        <v>88</v>
      </c>
      <c r="AW1126" s="14" t="s">
        <v>31</v>
      </c>
      <c r="AX1126" s="14" t="s">
        <v>75</v>
      </c>
      <c r="AY1126" s="180" t="s">
        <v>173</v>
      </c>
    </row>
    <row r="1127" spans="1:65" s="15" customFormat="1" ht="11.25">
      <c r="B1127" s="187"/>
      <c r="D1127" s="172" t="s">
        <v>182</v>
      </c>
      <c r="E1127" s="188" t="s">
        <v>1</v>
      </c>
      <c r="F1127" s="189" t="s">
        <v>185</v>
      </c>
      <c r="H1127" s="190">
        <v>48.53</v>
      </c>
      <c r="I1127" s="191"/>
      <c r="L1127" s="187"/>
      <c r="M1127" s="192"/>
      <c r="N1127" s="193"/>
      <c r="O1127" s="193"/>
      <c r="P1127" s="193"/>
      <c r="Q1127" s="193"/>
      <c r="R1127" s="193"/>
      <c r="S1127" s="193"/>
      <c r="T1127" s="194"/>
      <c r="AT1127" s="188" t="s">
        <v>182</v>
      </c>
      <c r="AU1127" s="188" t="s">
        <v>88</v>
      </c>
      <c r="AV1127" s="15" t="s">
        <v>180</v>
      </c>
      <c r="AW1127" s="15" t="s">
        <v>31</v>
      </c>
      <c r="AX1127" s="15" t="s">
        <v>82</v>
      </c>
      <c r="AY1127" s="188" t="s">
        <v>173</v>
      </c>
    </row>
    <row r="1128" spans="1:65" s="2" customFormat="1" ht="24.2" customHeight="1">
      <c r="A1128" s="33"/>
      <c r="B1128" s="156"/>
      <c r="C1128" s="195" t="s">
        <v>1894</v>
      </c>
      <c r="D1128" s="195" t="s">
        <v>186</v>
      </c>
      <c r="E1128" s="196" t="s">
        <v>1895</v>
      </c>
      <c r="F1128" s="197" t="s">
        <v>1896</v>
      </c>
      <c r="G1128" s="198" t="s">
        <v>196</v>
      </c>
      <c r="H1128" s="199">
        <v>55.88</v>
      </c>
      <c r="I1128" s="200"/>
      <c r="J1128" s="201">
        <f>ROUND(I1128*H1128,2)</f>
        <v>0</v>
      </c>
      <c r="K1128" s="202"/>
      <c r="L1128" s="203"/>
      <c r="M1128" s="204" t="s">
        <v>1</v>
      </c>
      <c r="N1128" s="205" t="s">
        <v>41</v>
      </c>
      <c r="O1128" s="62"/>
      <c r="P1128" s="167">
        <f>O1128*H1128</f>
        <v>0</v>
      </c>
      <c r="Q1128" s="167">
        <v>1.1299999999999999E-2</v>
      </c>
      <c r="R1128" s="167">
        <f>Q1128*H1128</f>
        <v>0.63144400000000001</v>
      </c>
      <c r="S1128" s="167">
        <v>0</v>
      </c>
      <c r="T1128" s="168">
        <f>S1128*H1128</f>
        <v>0</v>
      </c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R1128" s="169" t="s">
        <v>314</v>
      </c>
      <c r="AT1128" s="169" t="s">
        <v>186</v>
      </c>
      <c r="AU1128" s="169" t="s">
        <v>88</v>
      </c>
      <c r="AY1128" s="18" t="s">
        <v>173</v>
      </c>
      <c r="BE1128" s="170">
        <f>IF(N1128="základná",J1128,0)</f>
        <v>0</v>
      </c>
      <c r="BF1128" s="170">
        <f>IF(N1128="znížená",J1128,0)</f>
        <v>0</v>
      </c>
      <c r="BG1128" s="170">
        <f>IF(N1128="zákl. prenesená",J1128,0)</f>
        <v>0</v>
      </c>
      <c r="BH1128" s="170">
        <f>IF(N1128="zníž. prenesená",J1128,0)</f>
        <v>0</v>
      </c>
      <c r="BI1128" s="170">
        <f>IF(N1128="nulová",J1128,0)</f>
        <v>0</v>
      </c>
      <c r="BJ1128" s="18" t="s">
        <v>88</v>
      </c>
      <c r="BK1128" s="170">
        <f>ROUND(I1128*H1128,2)</f>
        <v>0</v>
      </c>
      <c r="BL1128" s="18" t="s">
        <v>259</v>
      </c>
      <c r="BM1128" s="169" t="s">
        <v>1897</v>
      </c>
    </row>
    <row r="1129" spans="1:65" s="14" customFormat="1" ht="11.25">
      <c r="B1129" s="179"/>
      <c r="D1129" s="172" t="s">
        <v>182</v>
      </c>
      <c r="E1129" s="180" t="s">
        <v>1</v>
      </c>
      <c r="F1129" s="181" t="s">
        <v>1898</v>
      </c>
      <c r="H1129" s="182">
        <v>55.88</v>
      </c>
      <c r="I1129" s="183"/>
      <c r="L1129" s="179"/>
      <c r="M1129" s="184"/>
      <c r="N1129" s="185"/>
      <c r="O1129" s="185"/>
      <c r="P1129" s="185"/>
      <c r="Q1129" s="185"/>
      <c r="R1129" s="185"/>
      <c r="S1129" s="185"/>
      <c r="T1129" s="186"/>
      <c r="AT1129" s="180" t="s">
        <v>182</v>
      </c>
      <c r="AU1129" s="180" t="s">
        <v>88</v>
      </c>
      <c r="AV1129" s="14" t="s">
        <v>88</v>
      </c>
      <c r="AW1129" s="14" t="s">
        <v>31</v>
      </c>
      <c r="AX1129" s="14" t="s">
        <v>75</v>
      </c>
      <c r="AY1129" s="180" t="s">
        <v>173</v>
      </c>
    </row>
    <row r="1130" spans="1:65" s="15" customFormat="1" ht="11.25">
      <c r="B1130" s="187"/>
      <c r="D1130" s="172" t="s">
        <v>182</v>
      </c>
      <c r="E1130" s="188" t="s">
        <v>1</v>
      </c>
      <c r="F1130" s="189" t="s">
        <v>185</v>
      </c>
      <c r="H1130" s="190">
        <v>55.88</v>
      </c>
      <c r="I1130" s="191"/>
      <c r="L1130" s="187"/>
      <c r="M1130" s="192"/>
      <c r="N1130" s="193"/>
      <c r="O1130" s="193"/>
      <c r="P1130" s="193"/>
      <c r="Q1130" s="193"/>
      <c r="R1130" s="193"/>
      <c r="S1130" s="193"/>
      <c r="T1130" s="194"/>
      <c r="AT1130" s="188" t="s">
        <v>182</v>
      </c>
      <c r="AU1130" s="188" t="s">
        <v>88</v>
      </c>
      <c r="AV1130" s="15" t="s">
        <v>180</v>
      </c>
      <c r="AW1130" s="15" t="s">
        <v>31</v>
      </c>
      <c r="AX1130" s="15" t="s">
        <v>82</v>
      </c>
      <c r="AY1130" s="188" t="s">
        <v>173</v>
      </c>
    </row>
    <row r="1131" spans="1:65" s="2" customFormat="1" ht="24.2" customHeight="1">
      <c r="A1131" s="33"/>
      <c r="B1131" s="156"/>
      <c r="C1131" s="157" t="s">
        <v>1899</v>
      </c>
      <c r="D1131" s="157" t="s">
        <v>176</v>
      </c>
      <c r="E1131" s="158" t="s">
        <v>1900</v>
      </c>
      <c r="F1131" s="159" t="s">
        <v>1901</v>
      </c>
      <c r="G1131" s="160" t="s">
        <v>339</v>
      </c>
      <c r="H1131" s="214"/>
      <c r="I1131" s="162"/>
      <c r="J1131" s="163">
        <f>ROUND(I1131*H1131,2)</f>
        <v>0</v>
      </c>
      <c r="K1131" s="164"/>
      <c r="L1131" s="34"/>
      <c r="M1131" s="165" t="s">
        <v>1</v>
      </c>
      <c r="N1131" s="166" t="s">
        <v>41</v>
      </c>
      <c r="O1131" s="62"/>
      <c r="P1131" s="167">
        <f>O1131*H1131</f>
        <v>0</v>
      </c>
      <c r="Q1131" s="167">
        <v>0</v>
      </c>
      <c r="R1131" s="167">
        <f>Q1131*H1131</f>
        <v>0</v>
      </c>
      <c r="S1131" s="167">
        <v>0</v>
      </c>
      <c r="T1131" s="168">
        <f>S1131*H1131</f>
        <v>0</v>
      </c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R1131" s="169" t="s">
        <v>259</v>
      </c>
      <c r="AT1131" s="169" t="s">
        <v>176</v>
      </c>
      <c r="AU1131" s="169" t="s">
        <v>88</v>
      </c>
      <c r="AY1131" s="18" t="s">
        <v>173</v>
      </c>
      <c r="BE1131" s="170">
        <f>IF(N1131="základná",J1131,0)</f>
        <v>0</v>
      </c>
      <c r="BF1131" s="170">
        <f>IF(N1131="znížená",J1131,0)</f>
        <v>0</v>
      </c>
      <c r="BG1131" s="170">
        <f>IF(N1131="zákl. prenesená",J1131,0)</f>
        <v>0</v>
      </c>
      <c r="BH1131" s="170">
        <f>IF(N1131="zníž. prenesená",J1131,0)</f>
        <v>0</v>
      </c>
      <c r="BI1131" s="170">
        <f>IF(N1131="nulová",J1131,0)</f>
        <v>0</v>
      </c>
      <c r="BJ1131" s="18" t="s">
        <v>88</v>
      </c>
      <c r="BK1131" s="170">
        <f>ROUND(I1131*H1131,2)</f>
        <v>0</v>
      </c>
      <c r="BL1131" s="18" t="s">
        <v>259</v>
      </c>
      <c r="BM1131" s="169" t="s">
        <v>1902</v>
      </c>
    </row>
    <row r="1132" spans="1:65" s="12" customFormat="1" ht="22.9" customHeight="1">
      <c r="B1132" s="143"/>
      <c r="D1132" s="144" t="s">
        <v>74</v>
      </c>
      <c r="E1132" s="154" t="s">
        <v>385</v>
      </c>
      <c r="F1132" s="154" t="s">
        <v>386</v>
      </c>
      <c r="I1132" s="146"/>
      <c r="J1132" s="155">
        <f>BK1132</f>
        <v>0</v>
      </c>
      <c r="L1132" s="143"/>
      <c r="M1132" s="148"/>
      <c r="N1132" s="149"/>
      <c r="O1132" s="149"/>
      <c r="P1132" s="150">
        <f>SUM(P1133:P1244)</f>
        <v>0</v>
      </c>
      <c r="Q1132" s="149"/>
      <c r="R1132" s="150">
        <f>SUM(R1133:R1244)</f>
        <v>3.8544239899999999</v>
      </c>
      <c r="S1132" s="149"/>
      <c r="T1132" s="151">
        <f>SUM(T1133:T1244)</f>
        <v>0.52954800000000002</v>
      </c>
      <c r="AR1132" s="144" t="s">
        <v>88</v>
      </c>
      <c r="AT1132" s="152" t="s">
        <v>74</v>
      </c>
      <c r="AU1132" s="152" t="s">
        <v>82</v>
      </c>
      <c r="AY1132" s="144" t="s">
        <v>173</v>
      </c>
      <c r="BK1132" s="153">
        <f>SUM(BK1133:BK1244)</f>
        <v>0</v>
      </c>
    </row>
    <row r="1133" spans="1:65" s="2" customFormat="1" ht="16.5" customHeight="1">
      <c r="A1133" s="33"/>
      <c r="B1133" s="156"/>
      <c r="C1133" s="157" t="s">
        <v>1903</v>
      </c>
      <c r="D1133" s="157" t="s">
        <v>176</v>
      </c>
      <c r="E1133" s="158" t="s">
        <v>1904</v>
      </c>
      <c r="F1133" s="159" t="s">
        <v>1905</v>
      </c>
      <c r="G1133" s="160" t="s">
        <v>232</v>
      </c>
      <c r="H1133" s="161">
        <v>7.7750000000000004</v>
      </c>
      <c r="I1133" s="162"/>
      <c r="J1133" s="163">
        <f>ROUND(I1133*H1133,2)</f>
        <v>0</v>
      </c>
      <c r="K1133" s="164"/>
      <c r="L1133" s="34"/>
      <c r="M1133" s="165" t="s">
        <v>1</v>
      </c>
      <c r="N1133" s="166" t="s">
        <v>41</v>
      </c>
      <c r="O1133" s="62"/>
      <c r="P1133" s="167">
        <f>O1133*H1133</f>
        <v>0</v>
      </c>
      <c r="Q1133" s="167">
        <v>3.0000000000000001E-5</v>
      </c>
      <c r="R1133" s="167">
        <f>Q1133*H1133</f>
        <v>2.3325E-4</v>
      </c>
      <c r="S1133" s="167">
        <v>0</v>
      </c>
      <c r="T1133" s="168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69" t="s">
        <v>259</v>
      </c>
      <c r="AT1133" s="169" t="s">
        <v>176</v>
      </c>
      <c r="AU1133" s="169" t="s">
        <v>88</v>
      </c>
      <c r="AY1133" s="18" t="s">
        <v>173</v>
      </c>
      <c r="BE1133" s="170">
        <f>IF(N1133="základná",J1133,0)</f>
        <v>0</v>
      </c>
      <c r="BF1133" s="170">
        <f>IF(N1133="znížená",J1133,0)</f>
        <v>0</v>
      </c>
      <c r="BG1133" s="170">
        <f>IF(N1133="zákl. prenesená",J1133,0)</f>
        <v>0</v>
      </c>
      <c r="BH1133" s="170">
        <f>IF(N1133="zníž. prenesená",J1133,0)</f>
        <v>0</v>
      </c>
      <c r="BI1133" s="170">
        <f>IF(N1133="nulová",J1133,0)</f>
        <v>0</v>
      </c>
      <c r="BJ1133" s="18" t="s">
        <v>88</v>
      </c>
      <c r="BK1133" s="170">
        <f>ROUND(I1133*H1133,2)</f>
        <v>0</v>
      </c>
      <c r="BL1133" s="18" t="s">
        <v>259</v>
      </c>
      <c r="BM1133" s="169" t="s">
        <v>1906</v>
      </c>
    </row>
    <row r="1134" spans="1:65" s="13" customFormat="1" ht="11.25">
      <c r="B1134" s="171"/>
      <c r="D1134" s="172" t="s">
        <v>182</v>
      </c>
      <c r="E1134" s="173" t="s">
        <v>1</v>
      </c>
      <c r="F1134" s="174" t="s">
        <v>1907</v>
      </c>
      <c r="H1134" s="173" t="s">
        <v>1</v>
      </c>
      <c r="I1134" s="175"/>
      <c r="L1134" s="171"/>
      <c r="M1134" s="176"/>
      <c r="N1134" s="177"/>
      <c r="O1134" s="177"/>
      <c r="P1134" s="177"/>
      <c r="Q1134" s="177"/>
      <c r="R1134" s="177"/>
      <c r="S1134" s="177"/>
      <c r="T1134" s="178"/>
      <c r="AT1134" s="173" t="s">
        <v>182</v>
      </c>
      <c r="AU1134" s="173" t="s">
        <v>88</v>
      </c>
      <c r="AV1134" s="13" t="s">
        <v>82</v>
      </c>
      <c r="AW1134" s="13" t="s">
        <v>31</v>
      </c>
      <c r="AX1134" s="13" t="s">
        <v>75</v>
      </c>
      <c r="AY1134" s="173" t="s">
        <v>173</v>
      </c>
    </row>
    <row r="1135" spans="1:65" s="14" customFormat="1" ht="11.25">
      <c r="B1135" s="179"/>
      <c r="D1135" s="172" t="s">
        <v>182</v>
      </c>
      <c r="E1135" s="180" t="s">
        <v>1</v>
      </c>
      <c r="F1135" s="181" t="s">
        <v>1908</v>
      </c>
      <c r="H1135" s="182">
        <v>7.7750000000000004</v>
      </c>
      <c r="I1135" s="183"/>
      <c r="L1135" s="179"/>
      <c r="M1135" s="184"/>
      <c r="N1135" s="185"/>
      <c r="O1135" s="185"/>
      <c r="P1135" s="185"/>
      <c r="Q1135" s="185"/>
      <c r="R1135" s="185"/>
      <c r="S1135" s="185"/>
      <c r="T1135" s="186"/>
      <c r="AT1135" s="180" t="s">
        <v>182</v>
      </c>
      <c r="AU1135" s="180" t="s">
        <v>88</v>
      </c>
      <c r="AV1135" s="14" t="s">
        <v>88</v>
      </c>
      <c r="AW1135" s="14" t="s">
        <v>31</v>
      </c>
      <c r="AX1135" s="14" t="s">
        <v>75</v>
      </c>
      <c r="AY1135" s="180" t="s">
        <v>173</v>
      </c>
    </row>
    <row r="1136" spans="1:65" s="15" customFormat="1" ht="11.25">
      <c r="B1136" s="187"/>
      <c r="D1136" s="172" t="s">
        <v>182</v>
      </c>
      <c r="E1136" s="188" t="s">
        <v>1</v>
      </c>
      <c r="F1136" s="189" t="s">
        <v>185</v>
      </c>
      <c r="H1136" s="190">
        <v>7.7750000000000004</v>
      </c>
      <c r="I1136" s="191"/>
      <c r="L1136" s="187"/>
      <c r="M1136" s="192"/>
      <c r="N1136" s="193"/>
      <c r="O1136" s="193"/>
      <c r="P1136" s="193"/>
      <c r="Q1136" s="193"/>
      <c r="R1136" s="193"/>
      <c r="S1136" s="193"/>
      <c r="T1136" s="194"/>
      <c r="AT1136" s="188" t="s">
        <v>182</v>
      </c>
      <c r="AU1136" s="188" t="s">
        <v>88</v>
      </c>
      <c r="AV1136" s="15" t="s">
        <v>180</v>
      </c>
      <c r="AW1136" s="15" t="s">
        <v>31</v>
      </c>
      <c r="AX1136" s="15" t="s">
        <v>82</v>
      </c>
      <c r="AY1136" s="188" t="s">
        <v>173</v>
      </c>
    </row>
    <row r="1137" spans="1:65" s="2" customFormat="1" ht="24.2" customHeight="1">
      <c r="A1137" s="33"/>
      <c r="B1137" s="156"/>
      <c r="C1137" s="195" t="s">
        <v>1909</v>
      </c>
      <c r="D1137" s="195" t="s">
        <v>186</v>
      </c>
      <c r="E1137" s="196" t="s">
        <v>1910</v>
      </c>
      <c r="F1137" s="197" t="s">
        <v>1911</v>
      </c>
      <c r="G1137" s="198" t="s">
        <v>179</v>
      </c>
      <c r="H1137" s="199">
        <v>3</v>
      </c>
      <c r="I1137" s="200"/>
      <c r="J1137" s="201">
        <f>ROUND(I1137*H1137,2)</f>
        <v>0</v>
      </c>
      <c r="K1137" s="202"/>
      <c r="L1137" s="203"/>
      <c r="M1137" s="204" t="s">
        <v>1</v>
      </c>
      <c r="N1137" s="205" t="s">
        <v>41</v>
      </c>
      <c r="O1137" s="62"/>
      <c r="P1137" s="167">
        <f>O1137*H1137</f>
        <v>0</v>
      </c>
      <c r="Q1137" s="167">
        <v>5.1999999999999995E-4</v>
      </c>
      <c r="R1137" s="167">
        <f>Q1137*H1137</f>
        <v>1.5599999999999998E-3</v>
      </c>
      <c r="S1137" s="167">
        <v>0</v>
      </c>
      <c r="T1137" s="168">
        <f>S1137*H1137</f>
        <v>0</v>
      </c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R1137" s="169" t="s">
        <v>314</v>
      </c>
      <c r="AT1137" s="169" t="s">
        <v>186</v>
      </c>
      <c r="AU1137" s="169" t="s">
        <v>88</v>
      </c>
      <c r="AY1137" s="18" t="s">
        <v>173</v>
      </c>
      <c r="BE1137" s="170">
        <f>IF(N1137="základná",J1137,0)</f>
        <v>0</v>
      </c>
      <c r="BF1137" s="170">
        <f>IF(N1137="znížená",J1137,0)</f>
        <v>0</v>
      </c>
      <c r="BG1137" s="170">
        <f>IF(N1137="zákl. prenesená",J1137,0)</f>
        <v>0</v>
      </c>
      <c r="BH1137" s="170">
        <f>IF(N1137="zníž. prenesená",J1137,0)</f>
        <v>0</v>
      </c>
      <c r="BI1137" s="170">
        <f>IF(N1137="nulová",J1137,0)</f>
        <v>0</v>
      </c>
      <c r="BJ1137" s="18" t="s">
        <v>88</v>
      </c>
      <c r="BK1137" s="170">
        <f>ROUND(I1137*H1137,2)</f>
        <v>0</v>
      </c>
      <c r="BL1137" s="18" t="s">
        <v>259</v>
      </c>
      <c r="BM1137" s="169" t="s">
        <v>1912</v>
      </c>
    </row>
    <row r="1138" spans="1:65" s="14" customFormat="1" ht="11.25">
      <c r="B1138" s="179"/>
      <c r="D1138" s="172" t="s">
        <v>182</v>
      </c>
      <c r="E1138" s="180" t="s">
        <v>1</v>
      </c>
      <c r="F1138" s="181" t="s">
        <v>174</v>
      </c>
      <c r="H1138" s="182">
        <v>3</v>
      </c>
      <c r="I1138" s="183"/>
      <c r="L1138" s="179"/>
      <c r="M1138" s="184"/>
      <c r="N1138" s="185"/>
      <c r="O1138" s="185"/>
      <c r="P1138" s="185"/>
      <c r="Q1138" s="185"/>
      <c r="R1138" s="185"/>
      <c r="S1138" s="185"/>
      <c r="T1138" s="186"/>
      <c r="AT1138" s="180" t="s">
        <v>182</v>
      </c>
      <c r="AU1138" s="180" t="s">
        <v>88</v>
      </c>
      <c r="AV1138" s="14" t="s">
        <v>88</v>
      </c>
      <c r="AW1138" s="14" t="s">
        <v>31</v>
      </c>
      <c r="AX1138" s="14" t="s">
        <v>75</v>
      </c>
      <c r="AY1138" s="180" t="s">
        <v>173</v>
      </c>
    </row>
    <row r="1139" spans="1:65" s="15" customFormat="1" ht="11.25">
      <c r="B1139" s="187"/>
      <c r="D1139" s="172" t="s">
        <v>182</v>
      </c>
      <c r="E1139" s="188" t="s">
        <v>1</v>
      </c>
      <c r="F1139" s="189" t="s">
        <v>185</v>
      </c>
      <c r="H1139" s="190">
        <v>3</v>
      </c>
      <c r="I1139" s="191"/>
      <c r="L1139" s="187"/>
      <c r="M1139" s="192"/>
      <c r="N1139" s="193"/>
      <c r="O1139" s="193"/>
      <c r="P1139" s="193"/>
      <c r="Q1139" s="193"/>
      <c r="R1139" s="193"/>
      <c r="S1139" s="193"/>
      <c r="T1139" s="194"/>
      <c r="AT1139" s="188" t="s">
        <v>182</v>
      </c>
      <c r="AU1139" s="188" t="s">
        <v>88</v>
      </c>
      <c r="AV1139" s="15" t="s">
        <v>180</v>
      </c>
      <c r="AW1139" s="15" t="s">
        <v>31</v>
      </c>
      <c r="AX1139" s="15" t="s">
        <v>82</v>
      </c>
      <c r="AY1139" s="188" t="s">
        <v>173</v>
      </c>
    </row>
    <row r="1140" spans="1:65" s="2" customFormat="1" ht="16.5" customHeight="1">
      <c r="A1140" s="33"/>
      <c r="B1140" s="156"/>
      <c r="C1140" s="157" t="s">
        <v>1913</v>
      </c>
      <c r="D1140" s="157" t="s">
        <v>176</v>
      </c>
      <c r="E1140" s="158" t="s">
        <v>388</v>
      </c>
      <c r="F1140" s="159" t="s">
        <v>389</v>
      </c>
      <c r="G1140" s="160" t="s">
        <v>232</v>
      </c>
      <c r="H1140" s="161">
        <v>180.52</v>
      </c>
      <c r="I1140" s="162"/>
      <c r="J1140" s="163">
        <f>ROUND(I1140*H1140,2)</f>
        <v>0</v>
      </c>
      <c r="K1140" s="164"/>
      <c r="L1140" s="34"/>
      <c r="M1140" s="165" t="s">
        <v>1</v>
      </c>
      <c r="N1140" s="166" t="s">
        <v>41</v>
      </c>
      <c r="O1140" s="62"/>
      <c r="P1140" s="167">
        <f>O1140*H1140</f>
        <v>0</v>
      </c>
      <c r="Q1140" s="167">
        <v>4.0000000000000003E-5</v>
      </c>
      <c r="R1140" s="167">
        <f>Q1140*H1140</f>
        <v>7.2208000000000012E-3</v>
      </c>
      <c r="S1140" s="167">
        <v>0</v>
      </c>
      <c r="T1140" s="168">
        <f>S1140*H1140</f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69" t="s">
        <v>259</v>
      </c>
      <c r="AT1140" s="169" t="s">
        <v>176</v>
      </c>
      <c r="AU1140" s="169" t="s">
        <v>88</v>
      </c>
      <c r="AY1140" s="18" t="s">
        <v>173</v>
      </c>
      <c r="BE1140" s="170">
        <f>IF(N1140="základná",J1140,0)</f>
        <v>0</v>
      </c>
      <c r="BF1140" s="170">
        <f>IF(N1140="znížená",J1140,0)</f>
        <v>0</v>
      </c>
      <c r="BG1140" s="170">
        <f>IF(N1140="zákl. prenesená",J1140,0)</f>
        <v>0</v>
      </c>
      <c r="BH1140" s="170">
        <f>IF(N1140="zníž. prenesená",J1140,0)</f>
        <v>0</v>
      </c>
      <c r="BI1140" s="170">
        <f>IF(N1140="nulová",J1140,0)</f>
        <v>0</v>
      </c>
      <c r="BJ1140" s="18" t="s">
        <v>88</v>
      </c>
      <c r="BK1140" s="170">
        <f>ROUND(I1140*H1140,2)</f>
        <v>0</v>
      </c>
      <c r="BL1140" s="18" t="s">
        <v>259</v>
      </c>
      <c r="BM1140" s="169" t="s">
        <v>1914</v>
      </c>
    </row>
    <row r="1141" spans="1:65" s="13" customFormat="1" ht="11.25">
      <c r="B1141" s="171"/>
      <c r="D1141" s="172" t="s">
        <v>182</v>
      </c>
      <c r="E1141" s="173" t="s">
        <v>1</v>
      </c>
      <c r="F1141" s="174" t="s">
        <v>814</v>
      </c>
      <c r="H1141" s="173" t="s">
        <v>1</v>
      </c>
      <c r="I1141" s="175"/>
      <c r="L1141" s="171"/>
      <c r="M1141" s="176"/>
      <c r="N1141" s="177"/>
      <c r="O1141" s="177"/>
      <c r="P1141" s="177"/>
      <c r="Q1141" s="177"/>
      <c r="R1141" s="177"/>
      <c r="S1141" s="177"/>
      <c r="T1141" s="178"/>
      <c r="AT1141" s="173" t="s">
        <v>182</v>
      </c>
      <c r="AU1141" s="173" t="s">
        <v>88</v>
      </c>
      <c r="AV1141" s="13" t="s">
        <v>82</v>
      </c>
      <c r="AW1141" s="13" t="s">
        <v>31</v>
      </c>
      <c r="AX1141" s="13" t="s">
        <v>75</v>
      </c>
      <c r="AY1141" s="173" t="s">
        <v>173</v>
      </c>
    </row>
    <row r="1142" spans="1:65" s="14" customFormat="1" ht="11.25">
      <c r="B1142" s="179"/>
      <c r="D1142" s="172" t="s">
        <v>182</v>
      </c>
      <c r="E1142" s="180" t="s">
        <v>1</v>
      </c>
      <c r="F1142" s="181" t="s">
        <v>1915</v>
      </c>
      <c r="H1142" s="182">
        <v>17.77</v>
      </c>
      <c r="I1142" s="183"/>
      <c r="L1142" s="179"/>
      <c r="M1142" s="184"/>
      <c r="N1142" s="185"/>
      <c r="O1142" s="185"/>
      <c r="P1142" s="185"/>
      <c r="Q1142" s="185"/>
      <c r="R1142" s="185"/>
      <c r="S1142" s="185"/>
      <c r="T1142" s="186"/>
      <c r="AT1142" s="180" t="s">
        <v>182</v>
      </c>
      <c r="AU1142" s="180" t="s">
        <v>88</v>
      </c>
      <c r="AV1142" s="14" t="s">
        <v>88</v>
      </c>
      <c r="AW1142" s="14" t="s">
        <v>31</v>
      </c>
      <c r="AX1142" s="14" t="s">
        <v>75</v>
      </c>
      <c r="AY1142" s="180" t="s">
        <v>173</v>
      </c>
    </row>
    <row r="1143" spans="1:65" s="14" customFormat="1" ht="11.25">
      <c r="B1143" s="179"/>
      <c r="D1143" s="172" t="s">
        <v>182</v>
      </c>
      <c r="E1143" s="180" t="s">
        <v>1</v>
      </c>
      <c r="F1143" s="181" t="s">
        <v>1916</v>
      </c>
      <c r="H1143" s="182">
        <v>9.6</v>
      </c>
      <c r="I1143" s="183"/>
      <c r="L1143" s="179"/>
      <c r="M1143" s="184"/>
      <c r="N1143" s="185"/>
      <c r="O1143" s="185"/>
      <c r="P1143" s="185"/>
      <c r="Q1143" s="185"/>
      <c r="R1143" s="185"/>
      <c r="S1143" s="185"/>
      <c r="T1143" s="186"/>
      <c r="AT1143" s="180" t="s">
        <v>182</v>
      </c>
      <c r="AU1143" s="180" t="s">
        <v>88</v>
      </c>
      <c r="AV1143" s="14" t="s">
        <v>88</v>
      </c>
      <c r="AW1143" s="14" t="s">
        <v>31</v>
      </c>
      <c r="AX1143" s="14" t="s">
        <v>75</v>
      </c>
      <c r="AY1143" s="180" t="s">
        <v>173</v>
      </c>
    </row>
    <row r="1144" spans="1:65" s="14" customFormat="1" ht="11.25">
      <c r="B1144" s="179"/>
      <c r="D1144" s="172" t="s">
        <v>182</v>
      </c>
      <c r="E1144" s="180" t="s">
        <v>1</v>
      </c>
      <c r="F1144" s="181" t="s">
        <v>1917</v>
      </c>
      <c r="H1144" s="182">
        <v>11.82</v>
      </c>
      <c r="I1144" s="183"/>
      <c r="L1144" s="179"/>
      <c r="M1144" s="184"/>
      <c r="N1144" s="185"/>
      <c r="O1144" s="185"/>
      <c r="P1144" s="185"/>
      <c r="Q1144" s="185"/>
      <c r="R1144" s="185"/>
      <c r="S1144" s="185"/>
      <c r="T1144" s="186"/>
      <c r="AT1144" s="180" t="s">
        <v>182</v>
      </c>
      <c r="AU1144" s="180" t="s">
        <v>88</v>
      </c>
      <c r="AV1144" s="14" t="s">
        <v>88</v>
      </c>
      <c r="AW1144" s="14" t="s">
        <v>31</v>
      </c>
      <c r="AX1144" s="14" t="s">
        <v>75</v>
      </c>
      <c r="AY1144" s="180" t="s">
        <v>173</v>
      </c>
    </row>
    <row r="1145" spans="1:65" s="14" customFormat="1" ht="11.25">
      <c r="B1145" s="179"/>
      <c r="D1145" s="172" t="s">
        <v>182</v>
      </c>
      <c r="E1145" s="180" t="s">
        <v>1</v>
      </c>
      <c r="F1145" s="181" t="s">
        <v>1918</v>
      </c>
      <c r="H1145" s="182">
        <v>17.03</v>
      </c>
      <c r="I1145" s="183"/>
      <c r="L1145" s="179"/>
      <c r="M1145" s="184"/>
      <c r="N1145" s="185"/>
      <c r="O1145" s="185"/>
      <c r="P1145" s="185"/>
      <c r="Q1145" s="185"/>
      <c r="R1145" s="185"/>
      <c r="S1145" s="185"/>
      <c r="T1145" s="186"/>
      <c r="AT1145" s="180" t="s">
        <v>182</v>
      </c>
      <c r="AU1145" s="180" t="s">
        <v>88</v>
      </c>
      <c r="AV1145" s="14" t="s">
        <v>88</v>
      </c>
      <c r="AW1145" s="14" t="s">
        <v>31</v>
      </c>
      <c r="AX1145" s="14" t="s">
        <v>75</v>
      </c>
      <c r="AY1145" s="180" t="s">
        <v>173</v>
      </c>
    </row>
    <row r="1146" spans="1:65" s="14" customFormat="1" ht="11.25">
      <c r="B1146" s="179"/>
      <c r="D1146" s="172" t="s">
        <v>182</v>
      </c>
      <c r="E1146" s="180" t="s">
        <v>1</v>
      </c>
      <c r="F1146" s="181" t="s">
        <v>1919</v>
      </c>
      <c r="H1146" s="182">
        <v>11.53</v>
      </c>
      <c r="I1146" s="183"/>
      <c r="L1146" s="179"/>
      <c r="M1146" s="184"/>
      <c r="N1146" s="185"/>
      <c r="O1146" s="185"/>
      <c r="P1146" s="185"/>
      <c r="Q1146" s="185"/>
      <c r="R1146" s="185"/>
      <c r="S1146" s="185"/>
      <c r="T1146" s="186"/>
      <c r="AT1146" s="180" t="s">
        <v>182</v>
      </c>
      <c r="AU1146" s="180" t="s">
        <v>88</v>
      </c>
      <c r="AV1146" s="14" t="s">
        <v>88</v>
      </c>
      <c r="AW1146" s="14" t="s">
        <v>31</v>
      </c>
      <c r="AX1146" s="14" t="s">
        <v>75</v>
      </c>
      <c r="AY1146" s="180" t="s">
        <v>173</v>
      </c>
    </row>
    <row r="1147" spans="1:65" s="14" customFormat="1" ht="11.25">
      <c r="B1147" s="179"/>
      <c r="D1147" s="172" t="s">
        <v>182</v>
      </c>
      <c r="E1147" s="180" t="s">
        <v>1</v>
      </c>
      <c r="F1147" s="181" t="s">
        <v>1920</v>
      </c>
      <c r="H1147" s="182">
        <v>11.07</v>
      </c>
      <c r="I1147" s="183"/>
      <c r="L1147" s="179"/>
      <c r="M1147" s="184"/>
      <c r="N1147" s="185"/>
      <c r="O1147" s="185"/>
      <c r="P1147" s="185"/>
      <c r="Q1147" s="185"/>
      <c r="R1147" s="185"/>
      <c r="S1147" s="185"/>
      <c r="T1147" s="186"/>
      <c r="AT1147" s="180" t="s">
        <v>182</v>
      </c>
      <c r="AU1147" s="180" t="s">
        <v>88</v>
      </c>
      <c r="AV1147" s="14" t="s">
        <v>88</v>
      </c>
      <c r="AW1147" s="14" t="s">
        <v>31</v>
      </c>
      <c r="AX1147" s="14" t="s">
        <v>75</v>
      </c>
      <c r="AY1147" s="180" t="s">
        <v>173</v>
      </c>
    </row>
    <row r="1148" spans="1:65" s="14" customFormat="1" ht="11.25">
      <c r="B1148" s="179"/>
      <c r="D1148" s="172" t="s">
        <v>182</v>
      </c>
      <c r="E1148" s="180" t="s">
        <v>1</v>
      </c>
      <c r="F1148" s="181" t="s">
        <v>1921</v>
      </c>
      <c r="H1148" s="182">
        <v>19.97</v>
      </c>
      <c r="I1148" s="183"/>
      <c r="L1148" s="179"/>
      <c r="M1148" s="184"/>
      <c r="N1148" s="185"/>
      <c r="O1148" s="185"/>
      <c r="P1148" s="185"/>
      <c r="Q1148" s="185"/>
      <c r="R1148" s="185"/>
      <c r="S1148" s="185"/>
      <c r="T1148" s="186"/>
      <c r="AT1148" s="180" t="s">
        <v>182</v>
      </c>
      <c r="AU1148" s="180" t="s">
        <v>88</v>
      </c>
      <c r="AV1148" s="14" t="s">
        <v>88</v>
      </c>
      <c r="AW1148" s="14" t="s">
        <v>31</v>
      </c>
      <c r="AX1148" s="14" t="s">
        <v>75</v>
      </c>
      <c r="AY1148" s="180" t="s">
        <v>173</v>
      </c>
    </row>
    <row r="1149" spans="1:65" s="14" customFormat="1" ht="11.25">
      <c r="B1149" s="179"/>
      <c r="D1149" s="172" t="s">
        <v>182</v>
      </c>
      <c r="E1149" s="180" t="s">
        <v>1</v>
      </c>
      <c r="F1149" s="181" t="s">
        <v>1922</v>
      </c>
      <c r="H1149" s="182">
        <v>28.39</v>
      </c>
      <c r="I1149" s="183"/>
      <c r="L1149" s="179"/>
      <c r="M1149" s="184"/>
      <c r="N1149" s="185"/>
      <c r="O1149" s="185"/>
      <c r="P1149" s="185"/>
      <c r="Q1149" s="185"/>
      <c r="R1149" s="185"/>
      <c r="S1149" s="185"/>
      <c r="T1149" s="186"/>
      <c r="AT1149" s="180" t="s">
        <v>182</v>
      </c>
      <c r="AU1149" s="180" t="s">
        <v>88</v>
      </c>
      <c r="AV1149" s="14" t="s">
        <v>88</v>
      </c>
      <c r="AW1149" s="14" t="s">
        <v>31</v>
      </c>
      <c r="AX1149" s="14" t="s">
        <v>75</v>
      </c>
      <c r="AY1149" s="180" t="s">
        <v>173</v>
      </c>
    </row>
    <row r="1150" spans="1:65" s="14" customFormat="1" ht="11.25">
      <c r="B1150" s="179"/>
      <c r="D1150" s="172" t="s">
        <v>182</v>
      </c>
      <c r="E1150" s="180" t="s">
        <v>1</v>
      </c>
      <c r="F1150" s="181" t="s">
        <v>1923</v>
      </c>
      <c r="H1150" s="182">
        <v>23.25</v>
      </c>
      <c r="I1150" s="183"/>
      <c r="L1150" s="179"/>
      <c r="M1150" s="184"/>
      <c r="N1150" s="185"/>
      <c r="O1150" s="185"/>
      <c r="P1150" s="185"/>
      <c r="Q1150" s="185"/>
      <c r="R1150" s="185"/>
      <c r="S1150" s="185"/>
      <c r="T1150" s="186"/>
      <c r="AT1150" s="180" t="s">
        <v>182</v>
      </c>
      <c r="AU1150" s="180" t="s">
        <v>88</v>
      </c>
      <c r="AV1150" s="14" t="s">
        <v>88</v>
      </c>
      <c r="AW1150" s="14" t="s">
        <v>31</v>
      </c>
      <c r="AX1150" s="14" t="s">
        <v>75</v>
      </c>
      <c r="AY1150" s="180" t="s">
        <v>173</v>
      </c>
    </row>
    <row r="1151" spans="1:65" s="14" customFormat="1" ht="11.25">
      <c r="B1151" s="179"/>
      <c r="D1151" s="172" t="s">
        <v>182</v>
      </c>
      <c r="E1151" s="180" t="s">
        <v>1</v>
      </c>
      <c r="F1151" s="181" t="s">
        <v>1924</v>
      </c>
      <c r="H1151" s="182">
        <v>30.09</v>
      </c>
      <c r="I1151" s="183"/>
      <c r="L1151" s="179"/>
      <c r="M1151" s="184"/>
      <c r="N1151" s="185"/>
      <c r="O1151" s="185"/>
      <c r="P1151" s="185"/>
      <c r="Q1151" s="185"/>
      <c r="R1151" s="185"/>
      <c r="S1151" s="185"/>
      <c r="T1151" s="186"/>
      <c r="AT1151" s="180" t="s">
        <v>182</v>
      </c>
      <c r="AU1151" s="180" t="s">
        <v>88</v>
      </c>
      <c r="AV1151" s="14" t="s">
        <v>88</v>
      </c>
      <c r="AW1151" s="14" t="s">
        <v>31</v>
      </c>
      <c r="AX1151" s="14" t="s">
        <v>75</v>
      </c>
      <c r="AY1151" s="180" t="s">
        <v>173</v>
      </c>
    </row>
    <row r="1152" spans="1:65" s="15" customFormat="1" ht="11.25">
      <c r="B1152" s="187"/>
      <c r="D1152" s="172" t="s">
        <v>182</v>
      </c>
      <c r="E1152" s="188" t="s">
        <v>1</v>
      </c>
      <c r="F1152" s="189" t="s">
        <v>185</v>
      </c>
      <c r="H1152" s="190">
        <v>180.52</v>
      </c>
      <c r="I1152" s="191"/>
      <c r="L1152" s="187"/>
      <c r="M1152" s="192"/>
      <c r="N1152" s="193"/>
      <c r="O1152" s="193"/>
      <c r="P1152" s="193"/>
      <c r="Q1152" s="193"/>
      <c r="R1152" s="193"/>
      <c r="S1152" s="193"/>
      <c r="T1152" s="194"/>
      <c r="AT1152" s="188" t="s">
        <v>182</v>
      </c>
      <c r="AU1152" s="188" t="s">
        <v>88</v>
      </c>
      <c r="AV1152" s="15" t="s">
        <v>180</v>
      </c>
      <c r="AW1152" s="15" t="s">
        <v>31</v>
      </c>
      <c r="AX1152" s="15" t="s">
        <v>82</v>
      </c>
      <c r="AY1152" s="188" t="s">
        <v>173</v>
      </c>
    </row>
    <row r="1153" spans="1:65" s="2" customFormat="1" ht="24.2" customHeight="1">
      <c r="A1153" s="33"/>
      <c r="B1153" s="156"/>
      <c r="C1153" s="195" t="s">
        <v>1925</v>
      </c>
      <c r="D1153" s="195" t="s">
        <v>186</v>
      </c>
      <c r="E1153" s="196" t="s">
        <v>393</v>
      </c>
      <c r="F1153" s="197" t="s">
        <v>394</v>
      </c>
      <c r="G1153" s="198" t="s">
        <v>232</v>
      </c>
      <c r="H1153" s="199">
        <v>198.572</v>
      </c>
      <c r="I1153" s="200"/>
      <c r="J1153" s="201">
        <f>ROUND(I1153*H1153,2)</f>
        <v>0</v>
      </c>
      <c r="K1153" s="202"/>
      <c r="L1153" s="203"/>
      <c r="M1153" s="204" t="s">
        <v>1</v>
      </c>
      <c r="N1153" s="205" t="s">
        <v>41</v>
      </c>
      <c r="O1153" s="62"/>
      <c r="P1153" s="167">
        <f>O1153*H1153</f>
        <v>0</v>
      </c>
      <c r="Q1153" s="167">
        <v>5.1999999999999995E-4</v>
      </c>
      <c r="R1153" s="167">
        <f>Q1153*H1153</f>
        <v>0.10325743999999999</v>
      </c>
      <c r="S1153" s="167">
        <v>0</v>
      </c>
      <c r="T1153" s="168">
        <f>S1153*H1153</f>
        <v>0</v>
      </c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R1153" s="169" t="s">
        <v>314</v>
      </c>
      <c r="AT1153" s="169" t="s">
        <v>186</v>
      </c>
      <c r="AU1153" s="169" t="s">
        <v>88</v>
      </c>
      <c r="AY1153" s="18" t="s">
        <v>173</v>
      </c>
      <c r="BE1153" s="170">
        <f>IF(N1153="základná",J1153,0)</f>
        <v>0</v>
      </c>
      <c r="BF1153" s="170">
        <f>IF(N1153="znížená",J1153,0)</f>
        <v>0</v>
      </c>
      <c r="BG1153" s="170">
        <f>IF(N1153="zákl. prenesená",J1153,0)</f>
        <v>0</v>
      </c>
      <c r="BH1153" s="170">
        <f>IF(N1153="zníž. prenesená",J1153,0)</f>
        <v>0</v>
      </c>
      <c r="BI1153" s="170">
        <f>IF(N1153="nulová",J1153,0)</f>
        <v>0</v>
      </c>
      <c r="BJ1153" s="18" t="s">
        <v>88</v>
      </c>
      <c r="BK1153" s="170">
        <f>ROUND(I1153*H1153,2)</f>
        <v>0</v>
      </c>
      <c r="BL1153" s="18" t="s">
        <v>259</v>
      </c>
      <c r="BM1153" s="169" t="s">
        <v>1926</v>
      </c>
    </row>
    <row r="1154" spans="1:65" s="14" customFormat="1" ht="11.25">
      <c r="B1154" s="179"/>
      <c r="D1154" s="172" t="s">
        <v>182</v>
      </c>
      <c r="E1154" s="180" t="s">
        <v>1</v>
      </c>
      <c r="F1154" s="181" t="s">
        <v>1927</v>
      </c>
      <c r="H1154" s="182">
        <v>198.572</v>
      </c>
      <c r="I1154" s="183"/>
      <c r="L1154" s="179"/>
      <c r="M1154" s="184"/>
      <c r="N1154" s="185"/>
      <c r="O1154" s="185"/>
      <c r="P1154" s="185"/>
      <c r="Q1154" s="185"/>
      <c r="R1154" s="185"/>
      <c r="S1154" s="185"/>
      <c r="T1154" s="186"/>
      <c r="AT1154" s="180" t="s">
        <v>182</v>
      </c>
      <c r="AU1154" s="180" t="s">
        <v>88</v>
      </c>
      <c r="AV1154" s="14" t="s">
        <v>88</v>
      </c>
      <c r="AW1154" s="14" t="s">
        <v>31</v>
      </c>
      <c r="AX1154" s="14" t="s">
        <v>75</v>
      </c>
      <c r="AY1154" s="180" t="s">
        <v>173</v>
      </c>
    </row>
    <row r="1155" spans="1:65" s="15" customFormat="1" ht="11.25">
      <c r="B1155" s="187"/>
      <c r="D1155" s="172" t="s">
        <v>182</v>
      </c>
      <c r="E1155" s="188" t="s">
        <v>1</v>
      </c>
      <c r="F1155" s="189" t="s">
        <v>185</v>
      </c>
      <c r="H1155" s="190">
        <v>198.572</v>
      </c>
      <c r="I1155" s="191"/>
      <c r="L1155" s="187"/>
      <c r="M1155" s="192"/>
      <c r="N1155" s="193"/>
      <c r="O1155" s="193"/>
      <c r="P1155" s="193"/>
      <c r="Q1155" s="193"/>
      <c r="R1155" s="193"/>
      <c r="S1155" s="193"/>
      <c r="T1155" s="194"/>
      <c r="AT1155" s="188" t="s">
        <v>182</v>
      </c>
      <c r="AU1155" s="188" t="s">
        <v>88</v>
      </c>
      <c r="AV1155" s="15" t="s">
        <v>180</v>
      </c>
      <c r="AW1155" s="15" t="s">
        <v>31</v>
      </c>
      <c r="AX1155" s="15" t="s">
        <v>82</v>
      </c>
      <c r="AY1155" s="188" t="s">
        <v>173</v>
      </c>
    </row>
    <row r="1156" spans="1:65" s="2" customFormat="1" ht="16.5" customHeight="1">
      <c r="A1156" s="33"/>
      <c r="B1156" s="156"/>
      <c r="C1156" s="157" t="s">
        <v>1928</v>
      </c>
      <c r="D1156" s="157" t="s">
        <v>176</v>
      </c>
      <c r="E1156" s="158" t="s">
        <v>398</v>
      </c>
      <c r="F1156" s="159" t="s">
        <v>399</v>
      </c>
      <c r="G1156" s="160" t="s">
        <v>232</v>
      </c>
      <c r="H1156" s="161">
        <v>180.52</v>
      </c>
      <c r="I1156" s="162"/>
      <c r="J1156" s="163">
        <f>ROUND(I1156*H1156,2)</f>
        <v>0</v>
      </c>
      <c r="K1156" s="164"/>
      <c r="L1156" s="34"/>
      <c r="M1156" s="165" t="s">
        <v>1</v>
      </c>
      <c r="N1156" s="166" t="s">
        <v>41</v>
      </c>
      <c r="O1156" s="62"/>
      <c r="P1156" s="167">
        <f>O1156*H1156</f>
        <v>0</v>
      </c>
      <c r="Q1156" s="167">
        <v>4.0000000000000003E-5</v>
      </c>
      <c r="R1156" s="167">
        <f>Q1156*H1156</f>
        <v>7.2208000000000012E-3</v>
      </c>
      <c r="S1156" s="167">
        <v>0</v>
      </c>
      <c r="T1156" s="168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69" t="s">
        <v>259</v>
      </c>
      <c r="AT1156" s="169" t="s">
        <v>176</v>
      </c>
      <c r="AU1156" s="169" t="s">
        <v>88</v>
      </c>
      <c r="AY1156" s="18" t="s">
        <v>173</v>
      </c>
      <c r="BE1156" s="170">
        <f>IF(N1156="základná",J1156,0)</f>
        <v>0</v>
      </c>
      <c r="BF1156" s="170">
        <f>IF(N1156="znížená",J1156,0)</f>
        <v>0</v>
      </c>
      <c r="BG1156" s="170">
        <f>IF(N1156="zákl. prenesená",J1156,0)</f>
        <v>0</v>
      </c>
      <c r="BH1156" s="170">
        <f>IF(N1156="zníž. prenesená",J1156,0)</f>
        <v>0</v>
      </c>
      <c r="BI1156" s="170">
        <f>IF(N1156="nulová",J1156,0)</f>
        <v>0</v>
      </c>
      <c r="BJ1156" s="18" t="s">
        <v>88</v>
      </c>
      <c r="BK1156" s="170">
        <f>ROUND(I1156*H1156,2)</f>
        <v>0</v>
      </c>
      <c r="BL1156" s="18" t="s">
        <v>259</v>
      </c>
      <c r="BM1156" s="169" t="s">
        <v>1929</v>
      </c>
    </row>
    <row r="1157" spans="1:65" s="13" customFormat="1" ht="11.25">
      <c r="B1157" s="171"/>
      <c r="D1157" s="172" t="s">
        <v>182</v>
      </c>
      <c r="E1157" s="173" t="s">
        <v>1</v>
      </c>
      <c r="F1157" s="174" t="s">
        <v>814</v>
      </c>
      <c r="H1157" s="173" t="s">
        <v>1</v>
      </c>
      <c r="I1157" s="175"/>
      <c r="L1157" s="171"/>
      <c r="M1157" s="176"/>
      <c r="N1157" s="177"/>
      <c r="O1157" s="177"/>
      <c r="P1157" s="177"/>
      <c r="Q1157" s="177"/>
      <c r="R1157" s="177"/>
      <c r="S1157" s="177"/>
      <c r="T1157" s="178"/>
      <c r="AT1157" s="173" t="s">
        <v>182</v>
      </c>
      <c r="AU1157" s="173" t="s">
        <v>88</v>
      </c>
      <c r="AV1157" s="13" t="s">
        <v>82</v>
      </c>
      <c r="AW1157" s="13" t="s">
        <v>31</v>
      </c>
      <c r="AX1157" s="13" t="s">
        <v>75</v>
      </c>
      <c r="AY1157" s="173" t="s">
        <v>173</v>
      </c>
    </row>
    <row r="1158" spans="1:65" s="14" customFormat="1" ht="11.25">
      <c r="B1158" s="179"/>
      <c r="D1158" s="172" t="s">
        <v>182</v>
      </c>
      <c r="E1158" s="180" t="s">
        <v>1</v>
      </c>
      <c r="F1158" s="181" t="s">
        <v>1915</v>
      </c>
      <c r="H1158" s="182">
        <v>17.77</v>
      </c>
      <c r="I1158" s="183"/>
      <c r="L1158" s="179"/>
      <c r="M1158" s="184"/>
      <c r="N1158" s="185"/>
      <c r="O1158" s="185"/>
      <c r="P1158" s="185"/>
      <c r="Q1158" s="185"/>
      <c r="R1158" s="185"/>
      <c r="S1158" s="185"/>
      <c r="T1158" s="186"/>
      <c r="AT1158" s="180" t="s">
        <v>182</v>
      </c>
      <c r="AU1158" s="180" t="s">
        <v>88</v>
      </c>
      <c r="AV1158" s="14" t="s">
        <v>88</v>
      </c>
      <c r="AW1158" s="14" t="s">
        <v>31</v>
      </c>
      <c r="AX1158" s="14" t="s">
        <v>75</v>
      </c>
      <c r="AY1158" s="180" t="s">
        <v>173</v>
      </c>
    </row>
    <row r="1159" spans="1:65" s="14" customFormat="1" ht="11.25">
      <c r="B1159" s="179"/>
      <c r="D1159" s="172" t="s">
        <v>182</v>
      </c>
      <c r="E1159" s="180" t="s">
        <v>1</v>
      </c>
      <c r="F1159" s="181" t="s">
        <v>1916</v>
      </c>
      <c r="H1159" s="182">
        <v>9.6</v>
      </c>
      <c r="I1159" s="183"/>
      <c r="L1159" s="179"/>
      <c r="M1159" s="184"/>
      <c r="N1159" s="185"/>
      <c r="O1159" s="185"/>
      <c r="P1159" s="185"/>
      <c r="Q1159" s="185"/>
      <c r="R1159" s="185"/>
      <c r="S1159" s="185"/>
      <c r="T1159" s="186"/>
      <c r="AT1159" s="180" t="s">
        <v>182</v>
      </c>
      <c r="AU1159" s="180" t="s">
        <v>88</v>
      </c>
      <c r="AV1159" s="14" t="s">
        <v>88</v>
      </c>
      <c r="AW1159" s="14" t="s">
        <v>31</v>
      </c>
      <c r="AX1159" s="14" t="s">
        <v>75</v>
      </c>
      <c r="AY1159" s="180" t="s">
        <v>173</v>
      </c>
    </row>
    <row r="1160" spans="1:65" s="14" customFormat="1" ht="11.25">
      <c r="B1160" s="179"/>
      <c r="D1160" s="172" t="s">
        <v>182</v>
      </c>
      <c r="E1160" s="180" t="s">
        <v>1</v>
      </c>
      <c r="F1160" s="181" t="s">
        <v>1917</v>
      </c>
      <c r="H1160" s="182">
        <v>11.82</v>
      </c>
      <c r="I1160" s="183"/>
      <c r="L1160" s="179"/>
      <c r="M1160" s="184"/>
      <c r="N1160" s="185"/>
      <c r="O1160" s="185"/>
      <c r="P1160" s="185"/>
      <c r="Q1160" s="185"/>
      <c r="R1160" s="185"/>
      <c r="S1160" s="185"/>
      <c r="T1160" s="186"/>
      <c r="AT1160" s="180" t="s">
        <v>182</v>
      </c>
      <c r="AU1160" s="180" t="s">
        <v>88</v>
      </c>
      <c r="AV1160" s="14" t="s">
        <v>88</v>
      </c>
      <c r="AW1160" s="14" t="s">
        <v>31</v>
      </c>
      <c r="AX1160" s="14" t="s">
        <v>75</v>
      </c>
      <c r="AY1160" s="180" t="s">
        <v>173</v>
      </c>
    </row>
    <row r="1161" spans="1:65" s="14" customFormat="1" ht="11.25">
      <c r="B1161" s="179"/>
      <c r="D1161" s="172" t="s">
        <v>182</v>
      </c>
      <c r="E1161" s="180" t="s">
        <v>1</v>
      </c>
      <c r="F1161" s="181" t="s">
        <v>1918</v>
      </c>
      <c r="H1161" s="182">
        <v>17.03</v>
      </c>
      <c r="I1161" s="183"/>
      <c r="L1161" s="179"/>
      <c r="M1161" s="184"/>
      <c r="N1161" s="185"/>
      <c r="O1161" s="185"/>
      <c r="P1161" s="185"/>
      <c r="Q1161" s="185"/>
      <c r="R1161" s="185"/>
      <c r="S1161" s="185"/>
      <c r="T1161" s="186"/>
      <c r="AT1161" s="180" t="s">
        <v>182</v>
      </c>
      <c r="AU1161" s="180" t="s">
        <v>88</v>
      </c>
      <c r="AV1161" s="14" t="s">
        <v>88</v>
      </c>
      <c r="AW1161" s="14" t="s">
        <v>31</v>
      </c>
      <c r="AX1161" s="14" t="s">
        <v>75</v>
      </c>
      <c r="AY1161" s="180" t="s">
        <v>173</v>
      </c>
    </row>
    <row r="1162" spans="1:65" s="14" customFormat="1" ht="11.25">
      <c r="B1162" s="179"/>
      <c r="D1162" s="172" t="s">
        <v>182</v>
      </c>
      <c r="E1162" s="180" t="s">
        <v>1</v>
      </c>
      <c r="F1162" s="181" t="s">
        <v>1919</v>
      </c>
      <c r="H1162" s="182">
        <v>11.53</v>
      </c>
      <c r="I1162" s="183"/>
      <c r="L1162" s="179"/>
      <c r="M1162" s="184"/>
      <c r="N1162" s="185"/>
      <c r="O1162" s="185"/>
      <c r="P1162" s="185"/>
      <c r="Q1162" s="185"/>
      <c r="R1162" s="185"/>
      <c r="S1162" s="185"/>
      <c r="T1162" s="186"/>
      <c r="AT1162" s="180" t="s">
        <v>182</v>
      </c>
      <c r="AU1162" s="180" t="s">
        <v>88</v>
      </c>
      <c r="AV1162" s="14" t="s">
        <v>88</v>
      </c>
      <c r="AW1162" s="14" t="s">
        <v>31</v>
      </c>
      <c r="AX1162" s="14" t="s">
        <v>75</v>
      </c>
      <c r="AY1162" s="180" t="s">
        <v>173</v>
      </c>
    </row>
    <row r="1163" spans="1:65" s="14" customFormat="1" ht="11.25">
      <c r="B1163" s="179"/>
      <c r="D1163" s="172" t="s">
        <v>182</v>
      </c>
      <c r="E1163" s="180" t="s">
        <v>1</v>
      </c>
      <c r="F1163" s="181" t="s">
        <v>1920</v>
      </c>
      <c r="H1163" s="182">
        <v>11.07</v>
      </c>
      <c r="I1163" s="183"/>
      <c r="L1163" s="179"/>
      <c r="M1163" s="184"/>
      <c r="N1163" s="185"/>
      <c r="O1163" s="185"/>
      <c r="P1163" s="185"/>
      <c r="Q1163" s="185"/>
      <c r="R1163" s="185"/>
      <c r="S1163" s="185"/>
      <c r="T1163" s="186"/>
      <c r="AT1163" s="180" t="s">
        <v>182</v>
      </c>
      <c r="AU1163" s="180" t="s">
        <v>88</v>
      </c>
      <c r="AV1163" s="14" t="s">
        <v>88</v>
      </c>
      <c r="AW1163" s="14" t="s">
        <v>31</v>
      </c>
      <c r="AX1163" s="14" t="s">
        <v>75</v>
      </c>
      <c r="AY1163" s="180" t="s">
        <v>173</v>
      </c>
    </row>
    <row r="1164" spans="1:65" s="14" customFormat="1" ht="11.25">
      <c r="B1164" s="179"/>
      <c r="D1164" s="172" t="s">
        <v>182</v>
      </c>
      <c r="E1164" s="180" t="s">
        <v>1</v>
      </c>
      <c r="F1164" s="181" t="s">
        <v>1921</v>
      </c>
      <c r="H1164" s="182">
        <v>19.97</v>
      </c>
      <c r="I1164" s="183"/>
      <c r="L1164" s="179"/>
      <c r="M1164" s="184"/>
      <c r="N1164" s="185"/>
      <c r="O1164" s="185"/>
      <c r="P1164" s="185"/>
      <c r="Q1164" s="185"/>
      <c r="R1164" s="185"/>
      <c r="S1164" s="185"/>
      <c r="T1164" s="186"/>
      <c r="AT1164" s="180" t="s">
        <v>182</v>
      </c>
      <c r="AU1164" s="180" t="s">
        <v>88</v>
      </c>
      <c r="AV1164" s="14" t="s">
        <v>88</v>
      </c>
      <c r="AW1164" s="14" t="s">
        <v>31</v>
      </c>
      <c r="AX1164" s="14" t="s">
        <v>75</v>
      </c>
      <c r="AY1164" s="180" t="s">
        <v>173</v>
      </c>
    </row>
    <row r="1165" spans="1:65" s="14" customFormat="1" ht="11.25">
      <c r="B1165" s="179"/>
      <c r="D1165" s="172" t="s">
        <v>182</v>
      </c>
      <c r="E1165" s="180" t="s">
        <v>1</v>
      </c>
      <c r="F1165" s="181" t="s">
        <v>1922</v>
      </c>
      <c r="H1165" s="182">
        <v>28.39</v>
      </c>
      <c r="I1165" s="183"/>
      <c r="L1165" s="179"/>
      <c r="M1165" s="184"/>
      <c r="N1165" s="185"/>
      <c r="O1165" s="185"/>
      <c r="P1165" s="185"/>
      <c r="Q1165" s="185"/>
      <c r="R1165" s="185"/>
      <c r="S1165" s="185"/>
      <c r="T1165" s="186"/>
      <c r="AT1165" s="180" t="s">
        <v>182</v>
      </c>
      <c r="AU1165" s="180" t="s">
        <v>88</v>
      </c>
      <c r="AV1165" s="14" t="s">
        <v>88</v>
      </c>
      <c r="AW1165" s="14" t="s">
        <v>31</v>
      </c>
      <c r="AX1165" s="14" t="s">
        <v>75</v>
      </c>
      <c r="AY1165" s="180" t="s">
        <v>173</v>
      </c>
    </row>
    <row r="1166" spans="1:65" s="14" customFormat="1" ht="11.25">
      <c r="B1166" s="179"/>
      <c r="D1166" s="172" t="s">
        <v>182</v>
      </c>
      <c r="E1166" s="180" t="s">
        <v>1</v>
      </c>
      <c r="F1166" s="181" t="s">
        <v>1923</v>
      </c>
      <c r="H1166" s="182">
        <v>23.25</v>
      </c>
      <c r="I1166" s="183"/>
      <c r="L1166" s="179"/>
      <c r="M1166" s="184"/>
      <c r="N1166" s="185"/>
      <c r="O1166" s="185"/>
      <c r="P1166" s="185"/>
      <c r="Q1166" s="185"/>
      <c r="R1166" s="185"/>
      <c r="S1166" s="185"/>
      <c r="T1166" s="186"/>
      <c r="AT1166" s="180" t="s">
        <v>182</v>
      </c>
      <c r="AU1166" s="180" t="s">
        <v>88</v>
      </c>
      <c r="AV1166" s="14" t="s">
        <v>88</v>
      </c>
      <c r="AW1166" s="14" t="s">
        <v>31</v>
      </c>
      <c r="AX1166" s="14" t="s">
        <v>75</v>
      </c>
      <c r="AY1166" s="180" t="s">
        <v>173</v>
      </c>
    </row>
    <row r="1167" spans="1:65" s="14" customFormat="1" ht="11.25">
      <c r="B1167" s="179"/>
      <c r="D1167" s="172" t="s">
        <v>182</v>
      </c>
      <c r="E1167" s="180" t="s">
        <v>1</v>
      </c>
      <c r="F1167" s="181" t="s">
        <v>1924</v>
      </c>
      <c r="H1167" s="182">
        <v>30.09</v>
      </c>
      <c r="I1167" s="183"/>
      <c r="L1167" s="179"/>
      <c r="M1167" s="184"/>
      <c r="N1167" s="185"/>
      <c r="O1167" s="185"/>
      <c r="P1167" s="185"/>
      <c r="Q1167" s="185"/>
      <c r="R1167" s="185"/>
      <c r="S1167" s="185"/>
      <c r="T1167" s="186"/>
      <c r="AT1167" s="180" t="s">
        <v>182</v>
      </c>
      <c r="AU1167" s="180" t="s">
        <v>88</v>
      </c>
      <c r="AV1167" s="14" t="s">
        <v>88</v>
      </c>
      <c r="AW1167" s="14" t="s">
        <v>31</v>
      </c>
      <c r="AX1167" s="14" t="s">
        <v>75</v>
      </c>
      <c r="AY1167" s="180" t="s">
        <v>173</v>
      </c>
    </row>
    <row r="1168" spans="1:65" s="15" customFormat="1" ht="11.25">
      <c r="B1168" s="187"/>
      <c r="D1168" s="172" t="s">
        <v>182</v>
      </c>
      <c r="E1168" s="188" t="s">
        <v>1</v>
      </c>
      <c r="F1168" s="189" t="s">
        <v>185</v>
      </c>
      <c r="H1168" s="190">
        <v>180.52</v>
      </c>
      <c r="I1168" s="191"/>
      <c r="L1168" s="187"/>
      <c r="M1168" s="192"/>
      <c r="N1168" s="193"/>
      <c r="O1168" s="193"/>
      <c r="P1168" s="193"/>
      <c r="Q1168" s="193"/>
      <c r="R1168" s="193"/>
      <c r="S1168" s="193"/>
      <c r="T1168" s="194"/>
      <c r="AT1168" s="188" t="s">
        <v>182</v>
      </c>
      <c r="AU1168" s="188" t="s">
        <v>88</v>
      </c>
      <c r="AV1168" s="15" t="s">
        <v>180</v>
      </c>
      <c r="AW1168" s="15" t="s">
        <v>31</v>
      </c>
      <c r="AX1168" s="15" t="s">
        <v>82</v>
      </c>
      <c r="AY1168" s="188" t="s">
        <v>173</v>
      </c>
    </row>
    <row r="1169" spans="1:65" s="2" customFormat="1" ht="24.2" customHeight="1">
      <c r="A1169" s="33"/>
      <c r="B1169" s="156"/>
      <c r="C1169" s="157" t="s">
        <v>1930</v>
      </c>
      <c r="D1169" s="157" t="s">
        <v>176</v>
      </c>
      <c r="E1169" s="158" t="s">
        <v>404</v>
      </c>
      <c r="F1169" s="159" t="s">
        <v>405</v>
      </c>
      <c r="G1169" s="160" t="s">
        <v>196</v>
      </c>
      <c r="H1169" s="161">
        <v>45.095999999999997</v>
      </c>
      <c r="I1169" s="162"/>
      <c r="J1169" s="163">
        <f>ROUND(I1169*H1169,2)</f>
        <v>0</v>
      </c>
      <c r="K1169" s="164"/>
      <c r="L1169" s="34"/>
      <c r="M1169" s="165" t="s">
        <v>1</v>
      </c>
      <c r="N1169" s="166" t="s">
        <v>41</v>
      </c>
      <c r="O1169" s="62"/>
      <c r="P1169" s="167">
        <f>O1169*H1169</f>
        <v>0</v>
      </c>
      <c r="Q1169" s="167">
        <v>0</v>
      </c>
      <c r="R1169" s="167">
        <f>Q1169*H1169</f>
        <v>0</v>
      </c>
      <c r="S1169" s="167">
        <v>1E-3</v>
      </c>
      <c r="T1169" s="168">
        <f>S1169*H1169</f>
        <v>4.5095999999999997E-2</v>
      </c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R1169" s="169" t="s">
        <v>259</v>
      </c>
      <c r="AT1169" s="169" t="s">
        <v>176</v>
      </c>
      <c r="AU1169" s="169" t="s">
        <v>88</v>
      </c>
      <c r="AY1169" s="18" t="s">
        <v>173</v>
      </c>
      <c r="BE1169" s="170">
        <f>IF(N1169="základná",J1169,0)</f>
        <v>0</v>
      </c>
      <c r="BF1169" s="170">
        <f>IF(N1169="znížená",J1169,0)</f>
        <v>0</v>
      </c>
      <c r="BG1169" s="170">
        <f>IF(N1169="zákl. prenesená",J1169,0)</f>
        <v>0</v>
      </c>
      <c r="BH1169" s="170">
        <f>IF(N1169="zníž. prenesená",J1169,0)</f>
        <v>0</v>
      </c>
      <c r="BI1169" s="170">
        <f>IF(N1169="nulová",J1169,0)</f>
        <v>0</v>
      </c>
      <c r="BJ1169" s="18" t="s">
        <v>88</v>
      </c>
      <c r="BK1169" s="170">
        <f>ROUND(I1169*H1169,2)</f>
        <v>0</v>
      </c>
      <c r="BL1169" s="18" t="s">
        <v>259</v>
      </c>
      <c r="BM1169" s="169" t="s">
        <v>1931</v>
      </c>
    </row>
    <row r="1170" spans="1:65" s="13" customFormat="1" ht="11.25">
      <c r="B1170" s="171"/>
      <c r="D1170" s="172" t="s">
        <v>182</v>
      </c>
      <c r="E1170" s="173" t="s">
        <v>1</v>
      </c>
      <c r="F1170" s="174" t="s">
        <v>408</v>
      </c>
      <c r="H1170" s="173" t="s">
        <v>1</v>
      </c>
      <c r="I1170" s="175"/>
      <c r="L1170" s="171"/>
      <c r="M1170" s="176"/>
      <c r="N1170" s="177"/>
      <c r="O1170" s="177"/>
      <c r="P1170" s="177"/>
      <c r="Q1170" s="177"/>
      <c r="R1170" s="177"/>
      <c r="S1170" s="177"/>
      <c r="T1170" s="178"/>
      <c r="AT1170" s="173" t="s">
        <v>182</v>
      </c>
      <c r="AU1170" s="173" t="s">
        <v>88</v>
      </c>
      <c r="AV1170" s="13" t="s">
        <v>82</v>
      </c>
      <c r="AW1170" s="13" t="s">
        <v>31</v>
      </c>
      <c r="AX1170" s="13" t="s">
        <v>75</v>
      </c>
      <c r="AY1170" s="173" t="s">
        <v>173</v>
      </c>
    </row>
    <row r="1171" spans="1:65" s="13" customFormat="1" ht="11.25">
      <c r="B1171" s="171"/>
      <c r="D1171" s="172" t="s">
        <v>182</v>
      </c>
      <c r="E1171" s="173" t="s">
        <v>1</v>
      </c>
      <c r="F1171" s="174" t="s">
        <v>814</v>
      </c>
      <c r="H1171" s="173" t="s">
        <v>1</v>
      </c>
      <c r="I1171" s="175"/>
      <c r="L1171" s="171"/>
      <c r="M1171" s="176"/>
      <c r="N1171" s="177"/>
      <c r="O1171" s="177"/>
      <c r="P1171" s="177"/>
      <c r="Q1171" s="177"/>
      <c r="R1171" s="177"/>
      <c r="S1171" s="177"/>
      <c r="T1171" s="178"/>
      <c r="AT1171" s="173" t="s">
        <v>182</v>
      </c>
      <c r="AU1171" s="173" t="s">
        <v>88</v>
      </c>
      <c r="AV1171" s="13" t="s">
        <v>82</v>
      </c>
      <c r="AW1171" s="13" t="s">
        <v>31</v>
      </c>
      <c r="AX1171" s="13" t="s">
        <v>75</v>
      </c>
      <c r="AY1171" s="173" t="s">
        <v>173</v>
      </c>
    </row>
    <row r="1172" spans="1:65" s="14" customFormat="1" ht="11.25">
      <c r="B1172" s="179"/>
      <c r="D1172" s="172" t="s">
        <v>182</v>
      </c>
      <c r="E1172" s="180" t="s">
        <v>1</v>
      </c>
      <c r="F1172" s="181" t="s">
        <v>1932</v>
      </c>
      <c r="H1172" s="182">
        <v>18.481999999999999</v>
      </c>
      <c r="I1172" s="183"/>
      <c r="L1172" s="179"/>
      <c r="M1172" s="184"/>
      <c r="N1172" s="185"/>
      <c r="O1172" s="185"/>
      <c r="P1172" s="185"/>
      <c r="Q1172" s="185"/>
      <c r="R1172" s="185"/>
      <c r="S1172" s="185"/>
      <c r="T1172" s="186"/>
      <c r="AT1172" s="180" t="s">
        <v>182</v>
      </c>
      <c r="AU1172" s="180" t="s">
        <v>88</v>
      </c>
      <c r="AV1172" s="14" t="s">
        <v>88</v>
      </c>
      <c r="AW1172" s="14" t="s">
        <v>31</v>
      </c>
      <c r="AX1172" s="14" t="s">
        <v>75</v>
      </c>
      <c r="AY1172" s="180" t="s">
        <v>173</v>
      </c>
    </row>
    <row r="1173" spans="1:65" s="14" customFormat="1" ht="11.25">
      <c r="B1173" s="179"/>
      <c r="D1173" s="172" t="s">
        <v>182</v>
      </c>
      <c r="E1173" s="180" t="s">
        <v>1</v>
      </c>
      <c r="F1173" s="181" t="s">
        <v>1933</v>
      </c>
      <c r="H1173" s="182">
        <v>16.699000000000002</v>
      </c>
      <c r="I1173" s="183"/>
      <c r="L1173" s="179"/>
      <c r="M1173" s="184"/>
      <c r="N1173" s="185"/>
      <c r="O1173" s="185"/>
      <c r="P1173" s="185"/>
      <c r="Q1173" s="185"/>
      <c r="R1173" s="185"/>
      <c r="S1173" s="185"/>
      <c r="T1173" s="186"/>
      <c r="AT1173" s="180" t="s">
        <v>182</v>
      </c>
      <c r="AU1173" s="180" t="s">
        <v>88</v>
      </c>
      <c r="AV1173" s="14" t="s">
        <v>88</v>
      </c>
      <c r="AW1173" s="14" t="s">
        <v>31</v>
      </c>
      <c r="AX1173" s="14" t="s">
        <v>75</v>
      </c>
      <c r="AY1173" s="180" t="s">
        <v>173</v>
      </c>
    </row>
    <row r="1174" spans="1:65" s="16" customFormat="1" ht="11.25">
      <c r="B1174" s="206"/>
      <c r="D1174" s="172" t="s">
        <v>182</v>
      </c>
      <c r="E1174" s="207" t="s">
        <v>1</v>
      </c>
      <c r="F1174" s="208" t="s">
        <v>298</v>
      </c>
      <c r="H1174" s="209">
        <v>35.180999999999997</v>
      </c>
      <c r="I1174" s="210"/>
      <c r="L1174" s="206"/>
      <c r="M1174" s="211"/>
      <c r="N1174" s="212"/>
      <c r="O1174" s="212"/>
      <c r="P1174" s="212"/>
      <c r="Q1174" s="212"/>
      <c r="R1174" s="212"/>
      <c r="S1174" s="212"/>
      <c r="T1174" s="213"/>
      <c r="AT1174" s="207" t="s">
        <v>182</v>
      </c>
      <c r="AU1174" s="207" t="s">
        <v>88</v>
      </c>
      <c r="AV1174" s="16" t="s">
        <v>174</v>
      </c>
      <c r="AW1174" s="16" t="s">
        <v>31</v>
      </c>
      <c r="AX1174" s="16" t="s">
        <v>75</v>
      </c>
      <c r="AY1174" s="207" t="s">
        <v>173</v>
      </c>
    </row>
    <row r="1175" spans="1:65" s="13" customFormat="1" ht="11.25">
      <c r="B1175" s="171"/>
      <c r="D1175" s="172" t="s">
        <v>182</v>
      </c>
      <c r="E1175" s="173" t="s">
        <v>1</v>
      </c>
      <c r="F1175" s="174" t="s">
        <v>1934</v>
      </c>
      <c r="H1175" s="173" t="s">
        <v>1</v>
      </c>
      <c r="I1175" s="175"/>
      <c r="L1175" s="171"/>
      <c r="M1175" s="176"/>
      <c r="N1175" s="177"/>
      <c r="O1175" s="177"/>
      <c r="P1175" s="177"/>
      <c r="Q1175" s="177"/>
      <c r="R1175" s="177"/>
      <c r="S1175" s="177"/>
      <c r="T1175" s="178"/>
      <c r="AT1175" s="173" t="s">
        <v>182</v>
      </c>
      <c r="AU1175" s="173" t="s">
        <v>88</v>
      </c>
      <c r="AV1175" s="13" t="s">
        <v>82</v>
      </c>
      <c r="AW1175" s="13" t="s">
        <v>31</v>
      </c>
      <c r="AX1175" s="13" t="s">
        <v>75</v>
      </c>
      <c r="AY1175" s="173" t="s">
        <v>173</v>
      </c>
    </row>
    <row r="1176" spans="1:65" s="13" customFormat="1" ht="11.25">
      <c r="B1176" s="171"/>
      <c r="D1176" s="172" t="s">
        <v>182</v>
      </c>
      <c r="E1176" s="173" t="s">
        <v>1</v>
      </c>
      <c r="F1176" s="174" t="s">
        <v>814</v>
      </c>
      <c r="H1176" s="173" t="s">
        <v>1</v>
      </c>
      <c r="I1176" s="175"/>
      <c r="L1176" s="171"/>
      <c r="M1176" s="176"/>
      <c r="N1176" s="177"/>
      <c r="O1176" s="177"/>
      <c r="P1176" s="177"/>
      <c r="Q1176" s="177"/>
      <c r="R1176" s="177"/>
      <c r="S1176" s="177"/>
      <c r="T1176" s="178"/>
      <c r="AT1176" s="173" t="s">
        <v>182</v>
      </c>
      <c r="AU1176" s="173" t="s">
        <v>88</v>
      </c>
      <c r="AV1176" s="13" t="s">
        <v>82</v>
      </c>
      <c r="AW1176" s="13" t="s">
        <v>31</v>
      </c>
      <c r="AX1176" s="13" t="s">
        <v>75</v>
      </c>
      <c r="AY1176" s="173" t="s">
        <v>173</v>
      </c>
    </row>
    <row r="1177" spans="1:65" s="14" customFormat="1" ht="11.25">
      <c r="B1177" s="179"/>
      <c r="D1177" s="172" t="s">
        <v>182</v>
      </c>
      <c r="E1177" s="180" t="s">
        <v>1</v>
      </c>
      <c r="F1177" s="181" t="s">
        <v>1935</v>
      </c>
      <c r="H1177" s="182">
        <v>9.9149999999999991</v>
      </c>
      <c r="I1177" s="183"/>
      <c r="L1177" s="179"/>
      <c r="M1177" s="184"/>
      <c r="N1177" s="185"/>
      <c r="O1177" s="185"/>
      <c r="P1177" s="185"/>
      <c r="Q1177" s="185"/>
      <c r="R1177" s="185"/>
      <c r="S1177" s="185"/>
      <c r="T1177" s="186"/>
      <c r="AT1177" s="180" t="s">
        <v>182</v>
      </c>
      <c r="AU1177" s="180" t="s">
        <v>88</v>
      </c>
      <c r="AV1177" s="14" t="s">
        <v>88</v>
      </c>
      <c r="AW1177" s="14" t="s">
        <v>31</v>
      </c>
      <c r="AX1177" s="14" t="s">
        <v>75</v>
      </c>
      <c r="AY1177" s="180" t="s">
        <v>173</v>
      </c>
    </row>
    <row r="1178" spans="1:65" s="16" customFormat="1" ht="11.25">
      <c r="B1178" s="206"/>
      <c r="D1178" s="172" t="s">
        <v>182</v>
      </c>
      <c r="E1178" s="207" t="s">
        <v>1</v>
      </c>
      <c r="F1178" s="208" t="s">
        <v>298</v>
      </c>
      <c r="H1178" s="209">
        <v>9.9149999999999991</v>
      </c>
      <c r="I1178" s="210"/>
      <c r="L1178" s="206"/>
      <c r="M1178" s="211"/>
      <c r="N1178" s="212"/>
      <c r="O1178" s="212"/>
      <c r="P1178" s="212"/>
      <c r="Q1178" s="212"/>
      <c r="R1178" s="212"/>
      <c r="S1178" s="212"/>
      <c r="T1178" s="213"/>
      <c r="AT1178" s="207" t="s">
        <v>182</v>
      </c>
      <c r="AU1178" s="207" t="s">
        <v>88</v>
      </c>
      <c r="AV1178" s="16" t="s">
        <v>174</v>
      </c>
      <c r="AW1178" s="16" t="s">
        <v>31</v>
      </c>
      <c r="AX1178" s="16" t="s">
        <v>75</v>
      </c>
      <c r="AY1178" s="207" t="s">
        <v>173</v>
      </c>
    </row>
    <row r="1179" spans="1:65" s="15" customFormat="1" ht="11.25">
      <c r="B1179" s="187"/>
      <c r="D1179" s="172" t="s">
        <v>182</v>
      </c>
      <c r="E1179" s="188" t="s">
        <v>1</v>
      </c>
      <c r="F1179" s="189" t="s">
        <v>185</v>
      </c>
      <c r="H1179" s="190">
        <v>45.095999999999997</v>
      </c>
      <c r="I1179" s="191"/>
      <c r="L1179" s="187"/>
      <c r="M1179" s="192"/>
      <c r="N1179" s="193"/>
      <c r="O1179" s="193"/>
      <c r="P1179" s="193"/>
      <c r="Q1179" s="193"/>
      <c r="R1179" s="193"/>
      <c r="S1179" s="193"/>
      <c r="T1179" s="194"/>
      <c r="AT1179" s="188" t="s">
        <v>182</v>
      </c>
      <c r="AU1179" s="188" t="s">
        <v>88</v>
      </c>
      <c r="AV1179" s="15" t="s">
        <v>180</v>
      </c>
      <c r="AW1179" s="15" t="s">
        <v>31</v>
      </c>
      <c r="AX1179" s="15" t="s">
        <v>82</v>
      </c>
      <c r="AY1179" s="188" t="s">
        <v>173</v>
      </c>
    </row>
    <row r="1180" spans="1:65" s="2" customFormat="1" ht="24.2" customHeight="1">
      <c r="A1180" s="33"/>
      <c r="B1180" s="156"/>
      <c r="C1180" s="157" t="s">
        <v>1936</v>
      </c>
      <c r="D1180" s="157" t="s">
        <v>176</v>
      </c>
      <c r="E1180" s="158" t="s">
        <v>1937</v>
      </c>
      <c r="F1180" s="159" t="s">
        <v>1938</v>
      </c>
      <c r="G1180" s="160" t="s">
        <v>196</v>
      </c>
      <c r="H1180" s="161">
        <v>484.452</v>
      </c>
      <c r="I1180" s="162"/>
      <c r="J1180" s="163">
        <f>ROUND(I1180*H1180,2)</f>
        <v>0</v>
      </c>
      <c r="K1180" s="164"/>
      <c r="L1180" s="34"/>
      <c r="M1180" s="165" t="s">
        <v>1</v>
      </c>
      <c r="N1180" s="166" t="s">
        <v>41</v>
      </c>
      <c r="O1180" s="62"/>
      <c r="P1180" s="167">
        <f>O1180*H1180</f>
        <v>0</v>
      </c>
      <c r="Q1180" s="167">
        <v>0</v>
      </c>
      <c r="R1180" s="167">
        <f>Q1180*H1180</f>
        <v>0</v>
      </c>
      <c r="S1180" s="167">
        <v>1E-3</v>
      </c>
      <c r="T1180" s="168">
        <f>S1180*H1180</f>
        <v>0.48445199999999999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69" t="s">
        <v>259</v>
      </c>
      <c r="AT1180" s="169" t="s">
        <v>176</v>
      </c>
      <c r="AU1180" s="169" t="s">
        <v>88</v>
      </c>
      <c r="AY1180" s="18" t="s">
        <v>173</v>
      </c>
      <c r="BE1180" s="170">
        <f>IF(N1180="základná",J1180,0)</f>
        <v>0</v>
      </c>
      <c r="BF1180" s="170">
        <f>IF(N1180="znížená",J1180,0)</f>
        <v>0</v>
      </c>
      <c r="BG1180" s="170">
        <f>IF(N1180="zákl. prenesená",J1180,0)</f>
        <v>0</v>
      </c>
      <c r="BH1180" s="170">
        <f>IF(N1180="zníž. prenesená",J1180,0)</f>
        <v>0</v>
      </c>
      <c r="BI1180" s="170">
        <f>IF(N1180="nulová",J1180,0)</f>
        <v>0</v>
      </c>
      <c r="BJ1180" s="18" t="s">
        <v>88</v>
      </c>
      <c r="BK1180" s="170">
        <f>ROUND(I1180*H1180,2)</f>
        <v>0</v>
      </c>
      <c r="BL1180" s="18" t="s">
        <v>259</v>
      </c>
      <c r="BM1180" s="169" t="s">
        <v>1939</v>
      </c>
    </row>
    <row r="1181" spans="1:65" s="13" customFormat="1" ht="22.5">
      <c r="B1181" s="171"/>
      <c r="D1181" s="172" t="s">
        <v>182</v>
      </c>
      <c r="E1181" s="173" t="s">
        <v>1</v>
      </c>
      <c r="F1181" s="174" t="s">
        <v>1940</v>
      </c>
      <c r="H1181" s="173" t="s">
        <v>1</v>
      </c>
      <c r="I1181" s="175"/>
      <c r="L1181" s="171"/>
      <c r="M1181" s="176"/>
      <c r="N1181" s="177"/>
      <c r="O1181" s="177"/>
      <c r="P1181" s="177"/>
      <c r="Q1181" s="177"/>
      <c r="R1181" s="177"/>
      <c r="S1181" s="177"/>
      <c r="T1181" s="178"/>
      <c r="AT1181" s="173" t="s">
        <v>182</v>
      </c>
      <c r="AU1181" s="173" t="s">
        <v>88</v>
      </c>
      <c r="AV1181" s="13" t="s">
        <v>82</v>
      </c>
      <c r="AW1181" s="13" t="s">
        <v>31</v>
      </c>
      <c r="AX1181" s="13" t="s">
        <v>75</v>
      </c>
      <c r="AY1181" s="173" t="s">
        <v>173</v>
      </c>
    </row>
    <row r="1182" spans="1:65" s="13" customFormat="1" ht="11.25">
      <c r="B1182" s="171"/>
      <c r="D1182" s="172" t="s">
        <v>182</v>
      </c>
      <c r="E1182" s="173" t="s">
        <v>1</v>
      </c>
      <c r="F1182" s="174" t="s">
        <v>217</v>
      </c>
      <c r="H1182" s="173" t="s">
        <v>1</v>
      </c>
      <c r="I1182" s="175"/>
      <c r="L1182" s="171"/>
      <c r="M1182" s="176"/>
      <c r="N1182" s="177"/>
      <c r="O1182" s="177"/>
      <c r="P1182" s="177"/>
      <c r="Q1182" s="177"/>
      <c r="R1182" s="177"/>
      <c r="S1182" s="177"/>
      <c r="T1182" s="178"/>
      <c r="AT1182" s="173" t="s">
        <v>182</v>
      </c>
      <c r="AU1182" s="173" t="s">
        <v>88</v>
      </c>
      <c r="AV1182" s="13" t="s">
        <v>82</v>
      </c>
      <c r="AW1182" s="13" t="s">
        <v>31</v>
      </c>
      <c r="AX1182" s="13" t="s">
        <v>75</v>
      </c>
      <c r="AY1182" s="173" t="s">
        <v>173</v>
      </c>
    </row>
    <row r="1183" spans="1:65" s="14" customFormat="1" ht="11.25">
      <c r="B1183" s="179"/>
      <c r="D1183" s="172" t="s">
        <v>182</v>
      </c>
      <c r="E1183" s="180" t="s">
        <v>1</v>
      </c>
      <c r="F1183" s="181" t="s">
        <v>1941</v>
      </c>
      <c r="H1183" s="182">
        <v>0.19500000000000001</v>
      </c>
      <c r="I1183" s="183"/>
      <c r="L1183" s="179"/>
      <c r="M1183" s="184"/>
      <c r="N1183" s="185"/>
      <c r="O1183" s="185"/>
      <c r="P1183" s="185"/>
      <c r="Q1183" s="185"/>
      <c r="R1183" s="185"/>
      <c r="S1183" s="185"/>
      <c r="T1183" s="186"/>
      <c r="AT1183" s="180" t="s">
        <v>182</v>
      </c>
      <c r="AU1183" s="180" t="s">
        <v>88</v>
      </c>
      <c r="AV1183" s="14" t="s">
        <v>88</v>
      </c>
      <c r="AW1183" s="14" t="s">
        <v>31</v>
      </c>
      <c r="AX1183" s="14" t="s">
        <v>75</v>
      </c>
      <c r="AY1183" s="180" t="s">
        <v>173</v>
      </c>
    </row>
    <row r="1184" spans="1:65" s="16" customFormat="1" ht="11.25">
      <c r="B1184" s="206"/>
      <c r="D1184" s="172" t="s">
        <v>182</v>
      </c>
      <c r="E1184" s="207" t="s">
        <v>1</v>
      </c>
      <c r="F1184" s="208" t="s">
        <v>298</v>
      </c>
      <c r="H1184" s="209">
        <v>0.19500000000000001</v>
      </c>
      <c r="I1184" s="210"/>
      <c r="L1184" s="206"/>
      <c r="M1184" s="211"/>
      <c r="N1184" s="212"/>
      <c r="O1184" s="212"/>
      <c r="P1184" s="212"/>
      <c r="Q1184" s="212"/>
      <c r="R1184" s="212"/>
      <c r="S1184" s="212"/>
      <c r="T1184" s="213"/>
      <c r="AT1184" s="207" t="s">
        <v>182</v>
      </c>
      <c r="AU1184" s="207" t="s">
        <v>88</v>
      </c>
      <c r="AV1184" s="16" t="s">
        <v>174</v>
      </c>
      <c r="AW1184" s="16" t="s">
        <v>31</v>
      </c>
      <c r="AX1184" s="16" t="s">
        <v>75</v>
      </c>
      <c r="AY1184" s="207" t="s">
        <v>173</v>
      </c>
    </row>
    <row r="1185" spans="1:65" s="13" customFormat="1" ht="11.25">
      <c r="B1185" s="171"/>
      <c r="D1185" s="172" t="s">
        <v>182</v>
      </c>
      <c r="E1185" s="173" t="s">
        <v>1</v>
      </c>
      <c r="F1185" s="174" t="s">
        <v>407</v>
      </c>
      <c r="H1185" s="173" t="s">
        <v>1</v>
      </c>
      <c r="I1185" s="175"/>
      <c r="L1185" s="171"/>
      <c r="M1185" s="176"/>
      <c r="N1185" s="177"/>
      <c r="O1185" s="177"/>
      <c r="P1185" s="177"/>
      <c r="Q1185" s="177"/>
      <c r="R1185" s="177"/>
      <c r="S1185" s="177"/>
      <c r="T1185" s="178"/>
      <c r="AT1185" s="173" t="s">
        <v>182</v>
      </c>
      <c r="AU1185" s="173" t="s">
        <v>88</v>
      </c>
      <c r="AV1185" s="13" t="s">
        <v>82</v>
      </c>
      <c r="AW1185" s="13" t="s">
        <v>31</v>
      </c>
      <c r="AX1185" s="13" t="s">
        <v>75</v>
      </c>
      <c r="AY1185" s="173" t="s">
        <v>173</v>
      </c>
    </row>
    <row r="1186" spans="1:65" s="13" customFormat="1" ht="11.25">
      <c r="B1186" s="171"/>
      <c r="D1186" s="172" t="s">
        <v>182</v>
      </c>
      <c r="E1186" s="173" t="s">
        <v>1</v>
      </c>
      <c r="F1186" s="174" t="s">
        <v>814</v>
      </c>
      <c r="H1186" s="173" t="s">
        <v>1</v>
      </c>
      <c r="I1186" s="175"/>
      <c r="L1186" s="171"/>
      <c r="M1186" s="176"/>
      <c r="N1186" s="177"/>
      <c r="O1186" s="177"/>
      <c r="P1186" s="177"/>
      <c r="Q1186" s="177"/>
      <c r="R1186" s="177"/>
      <c r="S1186" s="177"/>
      <c r="T1186" s="178"/>
      <c r="AT1186" s="173" t="s">
        <v>182</v>
      </c>
      <c r="AU1186" s="173" t="s">
        <v>88</v>
      </c>
      <c r="AV1186" s="13" t="s">
        <v>82</v>
      </c>
      <c r="AW1186" s="13" t="s">
        <v>31</v>
      </c>
      <c r="AX1186" s="13" t="s">
        <v>75</v>
      </c>
      <c r="AY1186" s="173" t="s">
        <v>173</v>
      </c>
    </row>
    <row r="1187" spans="1:65" s="14" customFormat="1" ht="11.25">
      <c r="B1187" s="179"/>
      <c r="D1187" s="172" t="s">
        <v>182</v>
      </c>
      <c r="E1187" s="180" t="s">
        <v>1</v>
      </c>
      <c r="F1187" s="181" t="s">
        <v>1942</v>
      </c>
      <c r="H1187" s="182">
        <v>201.035</v>
      </c>
      <c r="I1187" s="183"/>
      <c r="L1187" s="179"/>
      <c r="M1187" s="184"/>
      <c r="N1187" s="185"/>
      <c r="O1187" s="185"/>
      <c r="P1187" s="185"/>
      <c r="Q1187" s="185"/>
      <c r="R1187" s="185"/>
      <c r="S1187" s="185"/>
      <c r="T1187" s="186"/>
      <c r="AT1187" s="180" t="s">
        <v>182</v>
      </c>
      <c r="AU1187" s="180" t="s">
        <v>88</v>
      </c>
      <c r="AV1187" s="14" t="s">
        <v>88</v>
      </c>
      <c r="AW1187" s="14" t="s">
        <v>31</v>
      </c>
      <c r="AX1187" s="14" t="s">
        <v>75</v>
      </c>
      <c r="AY1187" s="180" t="s">
        <v>173</v>
      </c>
    </row>
    <row r="1188" spans="1:65" s="14" customFormat="1" ht="11.25">
      <c r="B1188" s="179"/>
      <c r="D1188" s="172" t="s">
        <v>182</v>
      </c>
      <c r="E1188" s="180" t="s">
        <v>1</v>
      </c>
      <c r="F1188" s="181" t="s">
        <v>1943</v>
      </c>
      <c r="H1188" s="182">
        <v>83.322000000000003</v>
      </c>
      <c r="I1188" s="183"/>
      <c r="L1188" s="179"/>
      <c r="M1188" s="184"/>
      <c r="N1188" s="185"/>
      <c r="O1188" s="185"/>
      <c r="P1188" s="185"/>
      <c r="Q1188" s="185"/>
      <c r="R1188" s="185"/>
      <c r="S1188" s="185"/>
      <c r="T1188" s="186"/>
      <c r="AT1188" s="180" t="s">
        <v>182</v>
      </c>
      <c r="AU1188" s="180" t="s">
        <v>88</v>
      </c>
      <c r="AV1188" s="14" t="s">
        <v>88</v>
      </c>
      <c r="AW1188" s="14" t="s">
        <v>31</v>
      </c>
      <c r="AX1188" s="14" t="s">
        <v>75</v>
      </c>
      <c r="AY1188" s="180" t="s">
        <v>173</v>
      </c>
    </row>
    <row r="1189" spans="1:65" s="16" customFormat="1" ht="11.25">
      <c r="B1189" s="206"/>
      <c r="D1189" s="172" t="s">
        <v>182</v>
      </c>
      <c r="E1189" s="207" t="s">
        <v>1</v>
      </c>
      <c r="F1189" s="208" t="s">
        <v>298</v>
      </c>
      <c r="H1189" s="209">
        <v>284.35700000000003</v>
      </c>
      <c r="I1189" s="210"/>
      <c r="L1189" s="206"/>
      <c r="M1189" s="211"/>
      <c r="N1189" s="212"/>
      <c r="O1189" s="212"/>
      <c r="P1189" s="212"/>
      <c r="Q1189" s="212"/>
      <c r="R1189" s="212"/>
      <c r="S1189" s="212"/>
      <c r="T1189" s="213"/>
      <c r="AT1189" s="207" t="s">
        <v>182</v>
      </c>
      <c r="AU1189" s="207" t="s">
        <v>88</v>
      </c>
      <c r="AV1189" s="16" t="s">
        <v>174</v>
      </c>
      <c r="AW1189" s="16" t="s">
        <v>31</v>
      </c>
      <c r="AX1189" s="16" t="s">
        <v>75</v>
      </c>
      <c r="AY1189" s="207" t="s">
        <v>173</v>
      </c>
    </row>
    <row r="1190" spans="1:65" s="13" customFormat="1" ht="22.5">
      <c r="B1190" s="171"/>
      <c r="D1190" s="172" t="s">
        <v>182</v>
      </c>
      <c r="E1190" s="173" t="s">
        <v>1</v>
      </c>
      <c r="F1190" s="174" t="s">
        <v>1944</v>
      </c>
      <c r="H1190" s="173" t="s">
        <v>1</v>
      </c>
      <c r="I1190" s="175"/>
      <c r="L1190" s="171"/>
      <c r="M1190" s="176"/>
      <c r="N1190" s="177"/>
      <c r="O1190" s="177"/>
      <c r="P1190" s="177"/>
      <c r="Q1190" s="177"/>
      <c r="R1190" s="177"/>
      <c r="S1190" s="177"/>
      <c r="T1190" s="178"/>
      <c r="AT1190" s="173" t="s">
        <v>182</v>
      </c>
      <c r="AU1190" s="173" t="s">
        <v>88</v>
      </c>
      <c r="AV1190" s="13" t="s">
        <v>82</v>
      </c>
      <c r="AW1190" s="13" t="s">
        <v>31</v>
      </c>
      <c r="AX1190" s="13" t="s">
        <v>75</v>
      </c>
      <c r="AY1190" s="173" t="s">
        <v>173</v>
      </c>
    </row>
    <row r="1191" spans="1:65" s="13" customFormat="1" ht="11.25">
      <c r="B1191" s="171"/>
      <c r="D1191" s="172" t="s">
        <v>182</v>
      </c>
      <c r="E1191" s="173" t="s">
        <v>1</v>
      </c>
      <c r="F1191" s="174" t="s">
        <v>814</v>
      </c>
      <c r="H1191" s="173" t="s">
        <v>1</v>
      </c>
      <c r="I1191" s="175"/>
      <c r="L1191" s="171"/>
      <c r="M1191" s="176"/>
      <c r="N1191" s="177"/>
      <c r="O1191" s="177"/>
      <c r="P1191" s="177"/>
      <c r="Q1191" s="177"/>
      <c r="R1191" s="177"/>
      <c r="S1191" s="177"/>
      <c r="T1191" s="178"/>
      <c r="AT1191" s="173" t="s">
        <v>182</v>
      </c>
      <c r="AU1191" s="173" t="s">
        <v>88</v>
      </c>
      <c r="AV1191" s="13" t="s">
        <v>82</v>
      </c>
      <c r="AW1191" s="13" t="s">
        <v>31</v>
      </c>
      <c r="AX1191" s="13" t="s">
        <v>75</v>
      </c>
      <c r="AY1191" s="173" t="s">
        <v>173</v>
      </c>
    </row>
    <row r="1192" spans="1:65" s="14" customFormat="1" ht="11.25">
      <c r="B1192" s="179"/>
      <c r="D1192" s="172" t="s">
        <v>182</v>
      </c>
      <c r="E1192" s="180" t="s">
        <v>1</v>
      </c>
      <c r="F1192" s="181" t="s">
        <v>1932</v>
      </c>
      <c r="H1192" s="182">
        <v>18.481999999999999</v>
      </c>
      <c r="I1192" s="183"/>
      <c r="L1192" s="179"/>
      <c r="M1192" s="184"/>
      <c r="N1192" s="185"/>
      <c r="O1192" s="185"/>
      <c r="P1192" s="185"/>
      <c r="Q1192" s="185"/>
      <c r="R1192" s="185"/>
      <c r="S1192" s="185"/>
      <c r="T1192" s="186"/>
      <c r="AT1192" s="180" t="s">
        <v>182</v>
      </c>
      <c r="AU1192" s="180" t="s">
        <v>88</v>
      </c>
      <c r="AV1192" s="14" t="s">
        <v>88</v>
      </c>
      <c r="AW1192" s="14" t="s">
        <v>31</v>
      </c>
      <c r="AX1192" s="14" t="s">
        <v>75</v>
      </c>
      <c r="AY1192" s="180" t="s">
        <v>173</v>
      </c>
    </row>
    <row r="1193" spans="1:65" s="14" customFormat="1" ht="11.25">
      <c r="B1193" s="179"/>
      <c r="D1193" s="172" t="s">
        <v>182</v>
      </c>
      <c r="E1193" s="180" t="s">
        <v>1</v>
      </c>
      <c r="F1193" s="181" t="s">
        <v>1933</v>
      </c>
      <c r="H1193" s="182">
        <v>16.699000000000002</v>
      </c>
      <c r="I1193" s="183"/>
      <c r="L1193" s="179"/>
      <c r="M1193" s="184"/>
      <c r="N1193" s="185"/>
      <c r="O1193" s="185"/>
      <c r="P1193" s="185"/>
      <c r="Q1193" s="185"/>
      <c r="R1193" s="185"/>
      <c r="S1193" s="185"/>
      <c r="T1193" s="186"/>
      <c r="AT1193" s="180" t="s">
        <v>182</v>
      </c>
      <c r="AU1193" s="180" t="s">
        <v>88</v>
      </c>
      <c r="AV1193" s="14" t="s">
        <v>88</v>
      </c>
      <c r="AW1193" s="14" t="s">
        <v>31</v>
      </c>
      <c r="AX1193" s="14" t="s">
        <v>75</v>
      </c>
      <c r="AY1193" s="180" t="s">
        <v>173</v>
      </c>
    </row>
    <row r="1194" spans="1:65" s="16" customFormat="1" ht="11.25">
      <c r="B1194" s="206"/>
      <c r="D1194" s="172" t="s">
        <v>182</v>
      </c>
      <c r="E1194" s="207" t="s">
        <v>1</v>
      </c>
      <c r="F1194" s="208" t="s">
        <v>298</v>
      </c>
      <c r="H1194" s="209">
        <v>35.180999999999997</v>
      </c>
      <c r="I1194" s="210"/>
      <c r="L1194" s="206"/>
      <c r="M1194" s="211"/>
      <c r="N1194" s="212"/>
      <c r="O1194" s="212"/>
      <c r="P1194" s="212"/>
      <c r="Q1194" s="212"/>
      <c r="R1194" s="212"/>
      <c r="S1194" s="212"/>
      <c r="T1194" s="213"/>
      <c r="AT1194" s="207" t="s">
        <v>182</v>
      </c>
      <c r="AU1194" s="207" t="s">
        <v>88</v>
      </c>
      <c r="AV1194" s="16" t="s">
        <v>174</v>
      </c>
      <c r="AW1194" s="16" t="s">
        <v>31</v>
      </c>
      <c r="AX1194" s="16" t="s">
        <v>75</v>
      </c>
      <c r="AY1194" s="207" t="s">
        <v>173</v>
      </c>
    </row>
    <row r="1195" spans="1:65" s="13" customFormat="1" ht="22.5">
      <c r="B1195" s="171"/>
      <c r="D1195" s="172" t="s">
        <v>182</v>
      </c>
      <c r="E1195" s="173" t="s">
        <v>1</v>
      </c>
      <c r="F1195" s="174" t="s">
        <v>1945</v>
      </c>
      <c r="H1195" s="173" t="s">
        <v>1</v>
      </c>
      <c r="I1195" s="175"/>
      <c r="L1195" s="171"/>
      <c r="M1195" s="176"/>
      <c r="N1195" s="177"/>
      <c r="O1195" s="177"/>
      <c r="P1195" s="177"/>
      <c r="Q1195" s="177"/>
      <c r="R1195" s="177"/>
      <c r="S1195" s="177"/>
      <c r="T1195" s="178"/>
      <c r="AT1195" s="173" t="s">
        <v>182</v>
      </c>
      <c r="AU1195" s="173" t="s">
        <v>88</v>
      </c>
      <c r="AV1195" s="13" t="s">
        <v>82</v>
      </c>
      <c r="AW1195" s="13" t="s">
        <v>31</v>
      </c>
      <c r="AX1195" s="13" t="s">
        <v>75</v>
      </c>
      <c r="AY1195" s="173" t="s">
        <v>173</v>
      </c>
    </row>
    <row r="1196" spans="1:65" s="13" customFormat="1" ht="11.25">
      <c r="B1196" s="171"/>
      <c r="D1196" s="172" t="s">
        <v>182</v>
      </c>
      <c r="E1196" s="173" t="s">
        <v>1</v>
      </c>
      <c r="F1196" s="174" t="s">
        <v>814</v>
      </c>
      <c r="H1196" s="173" t="s">
        <v>1</v>
      </c>
      <c r="I1196" s="175"/>
      <c r="L1196" s="171"/>
      <c r="M1196" s="176"/>
      <c r="N1196" s="177"/>
      <c r="O1196" s="177"/>
      <c r="P1196" s="177"/>
      <c r="Q1196" s="177"/>
      <c r="R1196" s="177"/>
      <c r="S1196" s="177"/>
      <c r="T1196" s="178"/>
      <c r="AT1196" s="173" t="s">
        <v>182</v>
      </c>
      <c r="AU1196" s="173" t="s">
        <v>88</v>
      </c>
      <c r="AV1196" s="13" t="s">
        <v>82</v>
      </c>
      <c r="AW1196" s="13" t="s">
        <v>31</v>
      </c>
      <c r="AX1196" s="13" t="s">
        <v>75</v>
      </c>
      <c r="AY1196" s="173" t="s">
        <v>173</v>
      </c>
    </row>
    <row r="1197" spans="1:65" s="14" customFormat="1" ht="11.25">
      <c r="B1197" s="179"/>
      <c r="D1197" s="172" t="s">
        <v>182</v>
      </c>
      <c r="E1197" s="180" t="s">
        <v>1</v>
      </c>
      <c r="F1197" s="181" t="s">
        <v>1946</v>
      </c>
      <c r="H1197" s="182">
        <v>164.71899999999999</v>
      </c>
      <c r="I1197" s="183"/>
      <c r="L1197" s="179"/>
      <c r="M1197" s="184"/>
      <c r="N1197" s="185"/>
      <c r="O1197" s="185"/>
      <c r="P1197" s="185"/>
      <c r="Q1197" s="185"/>
      <c r="R1197" s="185"/>
      <c r="S1197" s="185"/>
      <c r="T1197" s="186"/>
      <c r="AT1197" s="180" t="s">
        <v>182</v>
      </c>
      <c r="AU1197" s="180" t="s">
        <v>88</v>
      </c>
      <c r="AV1197" s="14" t="s">
        <v>88</v>
      </c>
      <c r="AW1197" s="14" t="s">
        <v>31</v>
      </c>
      <c r="AX1197" s="14" t="s">
        <v>75</v>
      </c>
      <c r="AY1197" s="180" t="s">
        <v>173</v>
      </c>
    </row>
    <row r="1198" spans="1:65" s="16" customFormat="1" ht="11.25">
      <c r="B1198" s="206"/>
      <c r="D1198" s="172" t="s">
        <v>182</v>
      </c>
      <c r="E1198" s="207" t="s">
        <v>1</v>
      </c>
      <c r="F1198" s="208" t="s">
        <v>298</v>
      </c>
      <c r="H1198" s="209">
        <v>164.71899999999999</v>
      </c>
      <c r="I1198" s="210"/>
      <c r="L1198" s="206"/>
      <c r="M1198" s="211"/>
      <c r="N1198" s="212"/>
      <c r="O1198" s="212"/>
      <c r="P1198" s="212"/>
      <c r="Q1198" s="212"/>
      <c r="R1198" s="212"/>
      <c r="S1198" s="212"/>
      <c r="T1198" s="213"/>
      <c r="AT1198" s="207" t="s">
        <v>182</v>
      </c>
      <c r="AU1198" s="207" t="s">
        <v>88</v>
      </c>
      <c r="AV1198" s="16" t="s">
        <v>174</v>
      </c>
      <c r="AW1198" s="16" t="s">
        <v>31</v>
      </c>
      <c r="AX1198" s="16" t="s">
        <v>75</v>
      </c>
      <c r="AY1198" s="207" t="s">
        <v>173</v>
      </c>
    </row>
    <row r="1199" spans="1:65" s="15" customFormat="1" ht="11.25">
      <c r="B1199" s="187"/>
      <c r="D1199" s="172" t="s">
        <v>182</v>
      </c>
      <c r="E1199" s="188" t="s">
        <v>1</v>
      </c>
      <c r="F1199" s="189" t="s">
        <v>185</v>
      </c>
      <c r="H1199" s="190">
        <v>484.452</v>
      </c>
      <c r="I1199" s="191"/>
      <c r="L1199" s="187"/>
      <c r="M1199" s="192"/>
      <c r="N1199" s="193"/>
      <c r="O1199" s="193"/>
      <c r="P1199" s="193"/>
      <c r="Q1199" s="193"/>
      <c r="R1199" s="193"/>
      <c r="S1199" s="193"/>
      <c r="T1199" s="194"/>
      <c r="AT1199" s="188" t="s">
        <v>182</v>
      </c>
      <c r="AU1199" s="188" t="s">
        <v>88</v>
      </c>
      <c r="AV1199" s="15" t="s">
        <v>180</v>
      </c>
      <c r="AW1199" s="15" t="s">
        <v>31</v>
      </c>
      <c r="AX1199" s="15" t="s">
        <v>82</v>
      </c>
      <c r="AY1199" s="188" t="s">
        <v>173</v>
      </c>
    </row>
    <row r="1200" spans="1:65" s="2" customFormat="1" ht="24.2" customHeight="1">
      <c r="A1200" s="33"/>
      <c r="B1200" s="156"/>
      <c r="C1200" s="157" t="s">
        <v>1947</v>
      </c>
      <c r="D1200" s="157" t="s">
        <v>176</v>
      </c>
      <c r="E1200" s="158" t="s">
        <v>410</v>
      </c>
      <c r="F1200" s="159" t="s">
        <v>411</v>
      </c>
      <c r="G1200" s="160" t="s">
        <v>196</v>
      </c>
      <c r="H1200" s="161">
        <v>238.59100000000001</v>
      </c>
      <c r="I1200" s="162"/>
      <c r="J1200" s="163">
        <f>ROUND(I1200*H1200,2)</f>
        <v>0</v>
      </c>
      <c r="K1200" s="164"/>
      <c r="L1200" s="34"/>
      <c r="M1200" s="165" t="s">
        <v>1</v>
      </c>
      <c r="N1200" s="166" t="s">
        <v>41</v>
      </c>
      <c r="O1200" s="62"/>
      <c r="P1200" s="167">
        <f>O1200*H1200</f>
        <v>0</v>
      </c>
      <c r="Q1200" s="167">
        <v>5.0000000000000001E-4</v>
      </c>
      <c r="R1200" s="167">
        <f>Q1200*H1200</f>
        <v>0.11929550000000001</v>
      </c>
      <c r="S1200" s="167">
        <v>0</v>
      </c>
      <c r="T1200" s="168">
        <f>S1200*H1200</f>
        <v>0</v>
      </c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R1200" s="169" t="s">
        <v>259</v>
      </c>
      <c r="AT1200" s="169" t="s">
        <v>176</v>
      </c>
      <c r="AU1200" s="169" t="s">
        <v>88</v>
      </c>
      <c r="AY1200" s="18" t="s">
        <v>173</v>
      </c>
      <c r="BE1200" s="170">
        <f>IF(N1200="základná",J1200,0)</f>
        <v>0</v>
      </c>
      <c r="BF1200" s="170">
        <f>IF(N1200="znížená",J1200,0)</f>
        <v>0</v>
      </c>
      <c r="BG1200" s="170">
        <f>IF(N1200="zákl. prenesená",J1200,0)</f>
        <v>0</v>
      </c>
      <c r="BH1200" s="170">
        <f>IF(N1200="zníž. prenesená",J1200,0)</f>
        <v>0</v>
      </c>
      <c r="BI1200" s="170">
        <f>IF(N1200="nulová",J1200,0)</f>
        <v>0</v>
      </c>
      <c r="BJ1200" s="18" t="s">
        <v>88</v>
      </c>
      <c r="BK1200" s="170">
        <f>ROUND(I1200*H1200,2)</f>
        <v>0</v>
      </c>
      <c r="BL1200" s="18" t="s">
        <v>259</v>
      </c>
      <c r="BM1200" s="169" t="s">
        <v>1948</v>
      </c>
    </row>
    <row r="1201" spans="1:65" s="13" customFormat="1" ht="11.25">
      <c r="B1201" s="171"/>
      <c r="D1201" s="172" t="s">
        <v>182</v>
      </c>
      <c r="E1201" s="173" t="s">
        <v>1</v>
      </c>
      <c r="F1201" s="174" t="s">
        <v>814</v>
      </c>
      <c r="H1201" s="173" t="s">
        <v>1</v>
      </c>
      <c r="I1201" s="175"/>
      <c r="L1201" s="171"/>
      <c r="M1201" s="176"/>
      <c r="N1201" s="177"/>
      <c r="O1201" s="177"/>
      <c r="P1201" s="177"/>
      <c r="Q1201" s="177"/>
      <c r="R1201" s="177"/>
      <c r="S1201" s="177"/>
      <c r="T1201" s="178"/>
      <c r="AT1201" s="173" t="s">
        <v>182</v>
      </c>
      <c r="AU1201" s="173" t="s">
        <v>88</v>
      </c>
      <c r="AV1201" s="13" t="s">
        <v>82</v>
      </c>
      <c r="AW1201" s="13" t="s">
        <v>31</v>
      </c>
      <c r="AX1201" s="13" t="s">
        <v>75</v>
      </c>
      <c r="AY1201" s="173" t="s">
        <v>173</v>
      </c>
    </row>
    <row r="1202" spans="1:65" s="14" customFormat="1" ht="11.25">
      <c r="B1202" s="179"/>
      <c r="D1202" s="172" t="s">
        <v>182</v>
      </c>
      <c r="E1202" s="180" t="s">
        <v>1</v>
      </c>
      <c r="F1202" s="181" t="s">
        <v>1949</v>
      </c>
      <c r="H1202" s="182">
        <v>96.27</v>
      </c>
      <c r="I1202" s="183"/>
      <c r="L1202" s="179"/>
      <c r="M1202" s="184"/>
      <c r="N1202" s="185"/>
      <c r="O1202" s="185"/>
      <c r="P1202" s="185"/>
      <c r="Q1202" s="185"/>
      <c r="R1202" s="185"/>
      <c r="S1202" s="185"/>
      <c r="T1202" s="186"/>
      <c r="AT1202" s="180" t="s">
        <v>182</v>
      </c>
      <c r="AU1202" s="180" t="s">
        <v>88</v>
      </c>
      <c r="AV1202" s="14" t="s">
        <v>88</v>
      </c>
      <c r="AW1202" s="14" t="s">
        <v>31</v>
      </c>
      <c r="AX1202" s="14" t="s">
        <v>75</v>
      </c>
      <c r="AY1202" s="180" t="s">
        <v>173</v>
      </c>
    </row>
    <row r="1203" spans="1:65" s="14" customFormat="1" ht="11.25">
      <c r="B1203" s="179"/>
      <c r="D1203" s="172" t="s">
        <v>182</v>
      </c>
      <c r="E1203" s="180" t="s">
        <v>1</v>
      </c>
      <c r="F1203" s="181" t="s">
        <v>1950</v>
      </c>
      <c r="H1203" s="182">
        <v>142.321</v>
      </c>
      <c r="I1203" s="183"/>
      <c r="L1203" s="179"/>
      <c r="M1203" s="184"/>
      <c r="N1203" s="185"/>
      <c r="O1203" s="185"/>
      <c r="P1203" s="185"/>
      <c r="Q1203" s="185"/>
      <c r="R1203" s="185"/>
      <c r="S1203" s="185"/>
      <c r="T1203" s="186"/>
      <c r="AT1203" s="180" t="s">
        <v>182</v>
      </c>
      <c r="AU1203" s="180" t="s">
        <v>88</v>
      </c>
      <c r="AV1203" s="14" t="s">
        <v>88</v>
      </c>
      <c r="AW1203" s="14" t="s">
        <v>31</v>
      </c>
      <c r="AX1203" s="14" t="s">
        <v>75</v>
      </c>
      <c r="AY1203" s="180" t="s">
        <v>173</v>
      </c>
    </row>
    <row r="1204" spans="1:65" s="15" customFormat="1" ht="11.25">
      <c r="B1204" s="187"/>
      <c r="D1204" s="172" t="s">
        <v>182</v>
      </c>
      <c r="E1204" s="188" t="s">
        <v>1</v>
      </c>
      <c r="F1204" s="189" t="s">
        <v>185</v>
      </c>
      <c r="H1204" s="190">
        <v>238.59100000000001</v>
      </c>
      <c r="I1204" s="191"/>
      <c r="L1204" s="187"/>
      <c r="M1204" s="192"/>
      <c r="N1204" s="193"/>
      <c r="O1204" s="193"/>
      <c r="P1204" s="193"/>
      <c r="Q1204" s="193"/>
      <c r="R1204" s="193"/>
      <c r="S1204" s="193"/>
      <c r="T1204" s="194"/>
      <c r="AT1204" s="188" t="s">
        <v>182</v>
      </c>
      <c r="AU1204" s="188" t="s">
        <v>88</v>
      </c>
      <c r="AV1204" s="15" t="s">
        <v>180</v>
      </c>
      <c r="AW1204" s="15" t="s">
        <v>31</v>
      </c>
      <c r="AX1204" s="15" t="s">
        <v>82</v>
      </c>
      <c r="AY1204" s="188" t="s">
        <v>173</v>
      </c>
    </row>
    <row r="1205" spans="1:65" s="2" customFormat="1" ht="37.9" customHeight="1">
      <c r="A1205" s="33"/>
      <c r="B1205" s="156"/>
      <c r="C1205" s="195" t="s">
        <v>1951</v>
      </c>
      <c r="D1205" s="195" t="s">
        <v>186</v>
      </c>
      <c r="E1205" s="196" t="s">
        <v>414</v>
      </c>
      <c r="F1205" s="197" t="s">
        <v>1952</v>
      </c>
      <c r="G1205" s="198" t="s">
        <v>196</v>
      </c>
      <c r="H1205" s="199">
        <v>274.38</v>
      </c>
      <c r="I1205" s="200"/>
      <c r="J1205" s="201">
        <f>ROUND(I1205*H1205,2)</f>
        <v>0</v>
      </c>
      <c r="K1205" s="202"/>
      <c r="L1205" s="203"/>
      <c r="M1205" s="204" t="s">
        <v>1</v>
      </c>
      <c r="N1205" s="205" t="s">
        <v>41</v>
      </c>
      <c r="O1205" s="62"/>
      <c r="P1205" s="167">
        <f>O1205*H1205</f>
        <v>0</v>
      </c>
      <c r="Q1205" s="167">
        <v>5.4000000000000001E-4</v>
      </c>
      <c r="R1205" s="167">
        <f>Q1205*H1205</f>
        <v>0.1481652</v>
      </c>
      <c r="S1205" s="167">
        <v>0</v>
      </c>
      <c r="T1205" s="168">
        <f>S1205*H1205</f>
        <v>0</v>
      </c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R1205" s="169" t="s">
        <v>314</v>
      </c>
      <c r="AT1205" s="169" t="s">
        <v>186</v>
      </c>
      <c r="AU1205" s="169" t="s">
        <v>88</v>
      </c>
      <c r="AY1205" s="18" t="s">
        <v>173</v>
      </c>
      <c r="BE1205" s="170">
        <f>IF(N1205="základná",J1205,0)</f>
        <v>0</v>
      </c>
      <c r="BF1205" s="170">
        <f>IF(N1205="znížená",J1205,0)</f>
        <v>0</v>
      </c>
      <c r="BG1205" s="170">
        <f>IF(N1205="zákl. prenesená",J1205,0)</f>
        <v>0</v>
      </c>
      <c r="BH1205" s="170">
        <f>IF(N1205="zníž. prenesená",J1205,0)</f>
        <v>0</v>
      </c>
      <c r="BI1205" s="170">
        <f>IF(N1205="nulová",J1205,0)</f>
        <v>0</v>
      </c>
      <c r="BJ1205" s="18" t="s">
        <v>88</v>
      </c>
      <c r="BK1205" s="170">
        <f>ROUND(I1205*H1205,2)</f>
        <v>0</v>
      </c>
      <c r="BL1205" s="18" t="s">
        <v>259</v>
      </c>
      <c r="BM1205" s="169" t="s">
        <v>1953</v>
      </c>
    </row>
    <row r="1206" spans="1:65" s="14" customFormat="1" ht="11.25">
      <c r="B1206" s="179"/>
      <c r="D1206" s="172" t="s">
        <v>182</v>
      </c>
      <c r="E1206" s="180" t="s">
        <v>1</v>
      </c>
      <c r="F1206" s="181" t="s">
        <v>1954</v>
      </c>
      <c r="H1206" s="182">
        <v>238.59100000000001</v>
      </c>
      <c r="I1206" s="183"/>
      <c r="L1206" s="179"/>
      <c r="M1206" s="184"/>
      <c r="N1206" s="185"/>
      <c r="O1206" s="185"/>
      <c r="P1206" s="185"/>
      <c r="Q1206" s="185"/>
      <c r="R1206" s="185"/>
      <c r="S1206" s="185"/>
      <c r="T1206" s="186"/>
      <c r="AT1206" s="180" t="s">
        <v>182</v>
      </c>
      <c r="AU1206" s="180" t="s">
        <v>88</v>
      </c>
      <c r="AV1206" s="14" t="s">
        <v>88</v>
      </c>
      <c r="AW1206" s="14" t="s">
        <v>31</v>
      </c>
      <c r="AX1206" s="14" t="s">
        <v>75</v>
      </c>
      <c r="AY1206" s="180" t="s">
        <v>173</v>
      </c>
    </row>
    <row r="1207" spans="1:65" s="14" customFormat="1" ht="11.25">
      <c r="B1207" s="179"/>
      <c r="D1207" s="172" t="s">
        <v>182</v>
      </c>
      <c r="E1207" s="180" t="s">
        <v>1</v>
      </c>
      <c r="F1207" s="181" t="s">
        <v>1955</v>
      </c>
      <c r="H1207" s="182">
        <v>35.789000000000001</v>
      </c>
      <c r="I1207" s="183"/>
      <c r="L1207" s="179"/>
      <c r="M1207" s="184"/>
      <c r="N1207" s="185"/>
      <c r="O1207" s="185"/>
      <c r="P1207" s="185"/>
      <c r="Q1207" s="185"/>
      <c r="R1207" s="185"/>
      <c r="S1207" s="185"/>
      <c r="T1207" s="186"/>
      <c r="AT1207" s="180" t="s">
        <v>182</v>
      </c>
      <c r="AU1207" s="180" t="s">
        <v>88</v>
      </c>
      <c r="AV1207" s="14" t="s">
        <v>88</v>
      </c>
      <c r="AW1207" s="14" t="s">
        <v>31</v>
      </c>
      <c r="AX1207" s="14" t="s">
        <v>75</v>
      </c>
      <c r="AY1207" s="180" t="s">
        <v>173</v>
      </c>
    </row>
    <row r="1208" spans="1:65" s="15" customFormat="1" ht="11.25">
      <c r="B1208" s="187"/>
      <c r="D1208" s="172" t="s">
        <v>182</v>
      </c>
      <c r="E1208" s="188" t="s">
        <v>1</v>
      </c>
      <c r="F1208" s="189" t="s">
        <v>185</v>
      </c>
      <c r="H1208" s="190">
        <v>274.38</v>
      </c>
      <c r="I1208" s="191"/>
      <c r="L1208" s="187"/>
      <c r="M1208" s="192"/>
      <c r="N1208" s="193"/>
      <c r="O1208" s="193"/>
      <c r="P1208" s="193"/>
      <c r="Q1208" s="193"/>
      <c r="R1208" s="193"/>
      <c r="S1208" s="193"/>
      <c r="T1208" s="194"/>
      <c r="AT1208" s="188" t="s">
        <v>182</v>
      </c>
      <c r="AU1208" s="188" t="s">
        <v>88</v>
      </c>
      <c r="AV1208" s="15" t="s">
        <v>180</v>
      </c>
      <c r="AW1208" s="15" t="s">
        <v>31</v>
      </c>
      <c r="AX1208" s="15" t="s">
        <v>82</v>
      </c>
      <c r="AY1208" s="188" t="s">
        <v>173</v>
      </c>
    </row>
    <row r="1209" spans="1:65" s="2" customFormat="1" ht="21.75" customHeight="1">
      <c r="A1209" s="33"/>
      <c r="B1209" s="156"/>
      <c r="C1209" s="157" t="s">
        <v>1956</v>
      </c>
      <c r="D1209" s="157" t="s">
        <v>176</v>
      </c>
      <c r="E1209" s="158" t="s">
        <v>419</v>
      </c>
      <c r="F1209" s="159" t="s">
        <v>420</v>
      </c>
      <c r="G1209" s="160" t="s">
        <v>196</v>
      </c>
      <c r="H1209" s="161">
        <v>914.9</v>
      </c>
      <c r="I1209" s="162"/>
      <c r="J1209" s="163">
        <f>ROUND(I1209*H1209,2)</f>
        <v>0</v>
      </c>
      <c r="K1209" s="164"/>
      <c r="L1209" s="34"/>
      <c r="M1209" s="165" t="s">
        <v>1</v>
      </c>
      <c r="N1209" s="166" t="s">
        <v>41</v>
      </c>
      <c r="O1209" s="62"/>
      <c r="P1209" s="167">
        <f>O1209*H1209</f>
        <v>0</v>
      </c>
      <c r="Q1209" s="167">
        <v>0</v>
      </c>
      <c r="R1209" s="167">
        <f>Q1209*H1209</f>
        <v>0</v>
      </c>
      <c r="S1209" s="167">
        <v>0</v>
      </c>
      <c r="T1209" s="168">
        <f>S1209*H1209</f>
        <v>0</v>
      </c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R1209" s="169" t="s">
        <v>259</v>
      </c>
      <c r="AT1209" s="169" t="s">
        <v>176</v>
      </c>
      <c r="AU1209" s="169" t="s">
        <v>88</v>
      </c>
      <c r="AY1209" s="18" t="s">
        <v>173</v>
      </c>
      <c r="BE1209" s="170">
        <f>IF(N1209="základná",J1209,0)</f>
        <v>0</v>
      </c>
      <c r="BF1209" s="170">
        <f>IF(N1209="znížená",J1209,0)</f>
        <v>0</v>
      </c>
      <c r="BG1209" s="170">
        <f>IF(N1209="zákl. prenesená",J1209,0)</f>
        <v>0</v>
      </c>
      <c r="BH1209" s="170">
        <f>IF(N1209="zníž. prenesená",J1209,0)</f>
        <v>0</v>
      </c>
      <c r="BI1209" s="170">
        <f>IF(N1209="nulová",J1209,0)</f>
        <v>0</v>
      </c>
      <c r="BJ1209" s="18" t="s">
        <v>88</v>
      </c>
      <c r="BK1209" s="170">
        <f>ROUND(I1209*H1209,2)</f>
        <v>0</v>
      </c>
      <c r="BL1209" s="18" t="s">
        <v>259</v>
      </c>
      <c r="BM1209" s="169" t="s">
        <v>1957</v>
      </c>
    </row>
    <row r="1210" spans="1:65" s="14" customFormat="1" ht="11.25">
      <c r="B1210" s="179"/>
      <c r="D1210" s="172" t="s">
        <v>182</v>
      </c>
      <c r="E1210" s="180" t="s">
        <v>1</v>
      </c>
      <c r="F1210" s="181" t="s">
        <v>1958</v>
      </c>
      <c r="H1210" s="182">
        <v>457.45</v>
      </c>
      <c r="I1210" s="183"/>
      <c r="L1210" s="179"/>
      <c r="M1210" s="184"/>
      <c r="N1210" s="185"/>
      <c r="O1210" s="185"/>
      <c r="P1210" s="185"/>
      <c r="Q1210" s="185"/>
      <c r="R1210" s="185"/>
      <c r="S1210" s="185"/>
      <c r="T1210" s="186"/>
      <c r="AT1210" s="180" t="s">
        <v>182</v>
      </c>
      <c r="AU1210" s="180" t="s">
        <v>88</v>
      </c>
      <c r="AV1210" s="14" t="s">
        <v>88</v>
      </c>
      <c r="AW1210" s="14" t="s">
        <v>31</v>
      </c>
      <c r="AX1210" s="14" t="s">
        <v>75</v>
      </c>
      <c r="AY1210" s="180" t="s">
        <v>173</v>
      </c>
    </row>
    <row r="1211" spans="1:65" s="14" customFormat="1" ht="11.25">
      <c r="B1211" s="179"/>
      <c r="D1211" s="172" t="s">
        <v>182</v>
      </c>
      <c r="E1211" s="180" t="s">
        <v>1</v>
      </c>
      <c r="F1211" s="181" t="s">
        <v>1959</v>
      </c>
      <c r="H1211" s="182">
        <v>457.45</v>
      </c>
      <c r="I1211" s="183"/>
      <c r="L1211" s="179"/>
      <c r="M1211" s="184"/>
      <c r="N1211" s="185"/>
      <c r="O1211" s="185"/>
      <c r="P1211" s="185"/>
      <c r="Q1211" s="185"/>
      <c r="R1211" s="185"/>
      <c r="S1211" s="185"/>
      <c r="T1211" s="186"/>
      <c r="AT1211" s="180" t="s">
        <v>182</v>
      </c>
      <c r="AU1211" s="180" t="s">
        <v>88</v>
      </c>
      <c r="AV1211" s="14" t="s">
        <v>88</v>
      </c>
      <c r="AW1211" s="14" t="s">
        <v>31</v>
      </c>
      <c r="AX1211" s="14" t="s">
        <v>75</v>
      </c>
      <c r="AY1211" s="180" t="s">
        <v>173</v>
      </c>
    </row>
    <row r="1212" spans="1:65" s="15" customFormat="1" ht="11.25">
      <c r="B1212" s="187"/>
      <c r="D1212" s="172" t="s">
        <v>182</v>
      </c>
      <c r="E1212" s="188" t="s">
        <v>1</v>
      </c>
      <c r="F1212" s="189" t="s">
        <v>185</v>
      </c>
      <c r="H1212" s="190">
        <v>914.9</v>
      </c>
      <c r="I1212" s="191"/>
      <c r="L1212" s="187"/>
      <c r="M1212" s="192"/>
      <c r="N1212" s="193"/>
      <c r="O1212" s="193"/>
      <c r="P1212" s="193"/>
      <c r="Q1212" s="193"/>
      <c r="R1212" s="193"/>
      <c r="S1212" s="193"/>
      <c r="T1212" s="194"/>
      <c r="AT1212" s="188" t="s">
        <v>182</v>
      </c>
      <c r="AU1212" s="188" t="s">
        <v>88</v>
      </c>
      <c r="AV1212" s="15" t="s">
        <v>180</v>
      </c>
      <c r="AW1212" s="15" t="s">
        <v>31</v>
      </c>
      <c r="AX1212" s="15" t="s">
        <v>82</v>
      </c>
      <c r="AY1212" s="188" t="s">
        <v>173</v>
      </c>
    </row>
    <row r="1213" spans="1:65" s="2" customFormat="1" ht="24.2" customHeight="1">
      <c r="A1213" s="33"/>
      <c r="B1213" s="156"/>
      <c r="C1213" s="157" t="s">
        <v>1960</v>
      </c>
      <c r="D1213" s="157" t="s">
        <v>176</v>
      </c>
      <c r="E1213" s="158" t="s">
        <v>425</v>
      </c>
      <c r="F1213" s="159" t="s">
        <v>426</v>
      </c>
      <c r="G1213" s="160" t="s">
        <v>196</v>
      </c>
      <c r="H1213" s="161">
        <v>457.45</v>
      </c>
      <c r="I1213" s="162"/>
      <c r="J1213" s="163">
        <f>ROUND(I1213*H1213,2)</f>
        <v>0</v>
      </c>
      <c r="K1213" s="164"/>
      <c r="L1213" s="34"/>
      <c r="M1213" s="165" t="s">
        <v>1</v>
      </c>
      <c r="N1213" s="166" t="s">
        <v>41</v>
      </c>
      <c r="O1213" s="62"/>
      <c r="P1213" s="167">
        <f>O1213*H1213</f>
        <v>0</v>
      </c>
      <c r="Q1213" s="167">
        <v>8.0000000000000007E-5</v>
      </c>
      <c r="R1213" s="167">
        <f>Q1213*H1213</f>
        <v>3.6596000000000004E-2</v>
      </c>
      <c r="S1213" s="167">
        <v>0</v>
      </c>
      <c r="T1213" s="168">
        <f>S1213*H1213</f>
        <v>0</v>
      </c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R1213" s="169" t="s">
        <v>259</v>
      </c>
      <c r="AT1213" s="169" t="s">
        <v>176</v>
      </c>
      <c r="AU1213" s="169" t="s">
        <v>88</v>
      </c>
      <c r="AY1213" s="18" t="s">
        <v>173</v>
      </c>
      <c r="BE1213" s="170">
        <f>IF(N1213="základná",J1213,0)</f>
        <v>0</v>
      </c>
      <c r="BF1213" s="170">
        <f>IF(N1213="znížená",J1213,0)</f>
        <v>0</v>
      </c>
      <c r="BG1213" s="170">
        <f>IF(N1213="zákl. prenesená",J1213,0)</f>
        <v>0</v>
      </c>
      <c r="BH1213" s="170">
        <f>IF(N1213="zníž. prenesená",J1213,0)</f>
        <v>0</v>
      </c>
      <c r="BI1213" s="170">
        <f>IF(N1213="nulová",J1213,0)</f>
        <v>0</v>
      </c>
      <c r="BJ1213" s="18" t="s">
        <v>88</v>
      </c>
      <c r="BK1213" s="170">
        <f>ROUND(I1213*H1213,2)</f>
        <v>0</v>
      </c>
      <c r="BL1213" s="18" t="s">
        <v>259</v>
      </c>
      <c r="BM1213" s="169" t="s">
        <v>1961</v>
      </c>
    </row>
    <row r="1214" spans="1:65" s="13" customFormat="1" ht="22.5">
      <c r="B1214" s="171"/>
      <c r="D1214" s="172" t="s">
        <v>182</v>
      </c>
      <c r="E1214" s="173" t="s">
        <v>1</v>
      </c>
      <c r="F1214" s="174" t="s">
        <v>1962</v>
      </c>
      <c r="H1214" s="173" t="s">
        <v>1</v>
      </c>
      <c r="I1214" s="175"/>
      <c r="L1214" s="171"/>
      <c r="M1214" s="176"/>
      <c r="N1214" s="177"/>
      <c r="O1214" s="177"/>
      <c r="P1214" s="177"/>
      <c r="Q1214" s="177"/>
      <c r="R1214" s="177"/>
      <c r="S1214" s="177"/>
      <c r="T1214" s="178"/>
      <c r="AT1214" s="173" t="s">
        <v>182</v>
      </c>
      <c r="AU1214" s="173" t="s">
        <v>88</v>
      </c>
      <c r="AV1214" s="13" t="s">
        <v>82</v>
      </c>
      <c r="AW1214" s="13" t="s">
        <v>31</v>
      </c>
      <c r="AX1214" s="13" t="s">
        <v>75</v>
      </c>
      <c r="AY1214" s="173" t="s">
        <v>173</v>
      </c>
    </row>
    <row r="1215" spans="1:65" s="14" customFormat="1" ht="11.25">
      <c r="B1215" s="179"/>
      <c r="D1215" s="172" t="s">
        <v>182</v>
      </c>
      <c r="E1215" s="180" t="s">
        <v>1</v>
      </c>
      <c r="F1215" s="181" t="s">
        <v>1963</v>
      </c>
      <c r="H1215" s="182">
        <v>156</v>
      </c>
      <c r="I1215" s="183"/>
      <c r="L1215" s="179"/>
      <c r="M1215" s="184"/>
      <c r="N1215" s="185"/>
      <c r="O1215" s="185"/>
      <c r="P1215" s="185"/>
      <c r="Q1215" s="185"/>
      <c r="R1215" s="185"/>
      <c r="S1215" s="185"/>
      <c r="T1215" s="186"/>
      <c r="AT1215" s="180" t="s">
        <v>182</v>
      </c>
      <c r="AU1215" s="180" t="s">
        <v>88</v>
      </c>
      <c r="AV1215" s="14" t="s">
        <v>88</v>
      </c>
      <c r="AW1215" s="14" t="s">
        <v>31</v>
      </c>
      <c r="AX1215" s="14" t="s">
        <v>75</v>
      </c>
      <c r="AY1215" s="180" t="s">
        <v>173</v>
      </c>
    </row>
    <row r="1216" spans="1:65" s="14" customFormat="1" ht="11.25">
      <c r="B1216" s="179"/>
      <c r="D1216" s="172" t="s">
        <v>182</v>
      </c>
      <c r="E1216" s="180" t="s">
        <v>1</v>
      </c>
      <c r="F1216" s="181" t="s">
        <v>1964</v>
      </c>
      <c r="H1216" s="182">
        <v>15.69</v>
      </c>
      <c r="I1216" s="183"/>
      <c r="L1216" s="179"/>
      <c r="M1216" s="184"/>
      <c r="N1216" s="185"/>
      <c r="O1216" s="185"/>
      <c r="P1216" s="185"/>
      <c r="Q1216" s="185"/>
      <c r="R1216" s="185"/>
      <c r="S1216" s="185"/>
      <c r="T1216" s="186"/>
      <c r="AT1216" s="180" t="s">
        <v>182</v>
      </c>
      <c r="AU1216" s="180" t="s">
        <v>88</v>
      </c>
      <c r="AV1216" s="14" t="s">
        <v>88</v>
      </c>
      <c r="AW1216" s="14" t="s">
        <v>31</v>
      </c>
      <c r="AX1216" s="14" t="s">
        <v>75</v>
      </c>
      <c r="AY1216" s="180" t="s">
        <v>173</v>
      </c>
    </row>
    <row r="1217" spans="1:65" s="14" customFormat="1" ht="11.25">
      <c r="B1217" s="179"/>
      <c r="D1217" s="172" t="s">
        <v>182</v>
      </c>
      <c r="E1217" s="180" t="s">
        <v>1</v>
      </c>
      <c r="F1217" s="181" t="s">
        <v>1965</v>
      </c>
      <c r="H1217" s="182">
        <v>237.23</v>
      </c>
      <c r="I1217" s="183"/>
      <c r="L1217" s="179"/>
      <c r="M1217" s="184"/>
      <c r="N1217" s="185"/>
      <c r="O1217" s="185"/>
      <c r="P1217" s="185"/>
      <c r="Q1217" s="185"/>
      <c r="R1217" s="185"/>
      <c r="S1217" s="185"/>
      <c r="T1217" s="186"/>
      <c r="AT1217" s="180" t="s">
        <v>182</v>
      </c>
      <c r="AU1217" s="180" t="s">
        <v>88</v>
      </c>
      <c r="AV1217" s="14" t="s">
        <v>88</v>
      </c>
      <c r="AW1217" s="14" t="s">
        <v>31</v>
      </c>
      <c r="AX1217" s="14" t="s">
        <v>75</v>
      </c>
      <c r="AY1217" s="180" t="s">
        <v>173</v>
      </c>
    </row>
    <row r="1218" spans="1:65" s="14" customFormat="1" ht="11.25">
      <c r="B1218" s="179"/>
      <c r="D1218" s="172" t="s">
        <v>182</v>
      </c>
      <c r="E1218" s="180" t="s">
        <v>1</v>
      </c>
      <c r="F1218" s="181" t="s">
        <v>1966</v>
      </c>
      <c r="H1218" s="182">
        <v>48.53</v>
      </c>
      <c r="I1218" s="183"/>
      <c r="L1218" s="179"/>
      <c r="M1218" s="184"/>
      <c r="N1218" s="185"/>
      <c r="O1218" s="185"/>
      <c r="P1218" s="185"/>
      <c r="Q1218" s="185"/>
      <c r="R1218" s="185"/>
      <c r="S1218" s="185"/>
      <c r="T1218" s="186"/>
      <c r="AT1218" s="180" t="s">
        <v>182</v>
      </c>
      <c r="AU1218" s="180" t="s">
        <v>88</v>
      </c>
      <c r="AV1218" s="14" t="s">
        <v>88</v>
      </c>
      <c r="AW1218" s="14" t="s">
        <v>31</v>
      </c>
      <c r="AX1218" s="14" t="s">
        <v>75</v>
      </c>
      <c r="AY1218" s="180" t="s">
        <v>173</v>
      </c>
    </row>
    <row r="1219" spans="1:65" s="15" customFormat="1" ht="11.25">
      <c r="B1219" s="187"/>
      <c r="D1219" s="172" t="s">
        <v>182</v>
      </c>
      <c r="E1219" s="188" t="s">
        <v>1</v>
      </c>
      <c r="F1219" s="189" t="s">
        <v>185</v>
      </c>
      <c r="H1219" s="190">
        <v>457.45</v>
      </c>
      <c r="I1219" s="191"/>
      <c r="L1219" s="187"/>
      <c r="M1219" s="192"/>
      <c r="N1219" s="193"/>
      <c r="O1219" s="193"/>
      <c r="P1219" s="193"/>
      <c r="Q1219" s="193"/>
      <c r="R1219" s="193"/>
      <c r="S1219" s="193"/>
      <c r="T1219" s="194"/>
      <c r="AT1219" s="188" t="s">
        <v>182</v>
      </c>
      <c r="AU1219" s="188" t="s">
        <v>88</v>
      </c>
      <c r="AV1219" s="15" t="s">
        <v>180</v>
      </c>
      <c r="AW1219" s="15" t="s">
        <v>31</v>
      </c>
      <c r="AX1219" s="15" t="s">
        <v>82</v>
      </c>
      <c r="AY1219" s="188" t="s">
        <v>173</v>
      </c>
    </row>
    <row r="1220" spans="1:65" s="2" customFormat="1" ht="21.75" customHeight="1">
      <c r="A1220" s="33"/>
      <c r="B1220" s="156"/>
      <c r="C1220" s="157" t="s">
        <v>1967</v>
      </c>
      <c r="D1220" s="157" t="s">
        <v>176</v>
      </c>
      <c r="E1220" s="158" t="s">
        <v>430</v>
      </c>
      <c r="F1220" s="159" t="s">
        <v>431</v>
      </c>
      <c r="G1220" s="160" t="s">
        <v>196</v>
      </c>
      <c r="H1220" s="161">
        <v>457.45</v>
      </c>
      <c r="I1220" s="162"/>
      <c r="J1220" s="163">
        <f>ROUND(I1220*H1220,2)</f>
        <v>0</v>
      </c>
      <c r="K1220" s="164"/>
      <c r="L1220" s="34"/>
      <c r="M1220" s="165" t="s">
        <v>1</v>
      </c>
      <c r="N1220" s="166" t="s">
        <v>41</v>
      </c>
      <c r="O1220" s="62"/>
      <c r="P1220" s="167">
        <f>O1220*H1220</f>
        <v>0</v>
      </c>
      <c r="Q1220" s="167">
        <v>7.4999999999999997E-3</v>
      </c>
      <c r="R1220" s="167">
        <f>Q1220*H1220</f>
        <v>3.4308749999999999</v>
      </c>
      <c r="S1220" s="167">
        <v>0</v>
      </c>
      <c r="T1220" s="168">
        <f>S1220*H1220</f>
        <v>0</v>
      </c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R1220" s="169" t="s">
        <v>259</v>
      </c>
      <c r="AT1220" s="169" t="s">
        <v>176</v>
      </c>
      <c r="AU1220" s="169" t="s">
        <v>88</v>
      </c>
      <c r="AY1220" s="18" t="s">
        <v>173</v>
      </c>
      <c r="BE1220" s="170">
        <f>IF(N1220="základná",J1220,0)</f>
        <v>0</v>
      </c>
      <c r="BF1220" s="170">
        <f>IF(N1220="znížená",J1220,0)</f>
        <v>0</v>
      </c>
      <c r="BG1220" s="170">
        <f>IF(N1220="zákl. prenesená",J1220,0)</f>
        <v>0</v>
      </c>
      <c r="BH1220" s="170">
        <f>IF(N1220="zníž. prenesená",J1220,0)</f>
        <v>0</v>
      </c>
      <c r="BI1220" s="170">
        <f>IF(N1220="nulová",J1220,0)</f>
        <v>0</v>
      </c>
      <c r="BJ1220" s="18" t="s">
        <v>88</v>
      </c>
      <c r="BK1220" s="170">
        <f>ROUND(I1220*H1220,2)</f>
        <v>0</v>
      </c>
      <c r="BL1220" s="18" t="s">
        <v>259</v>
      </c>
      <c r="BM1220" s="169" t="s">
        <v>1968</v>
      </c>
    </row>
    <row r="1221" spans="1:65" s="13" customFormat="1" ht="11.25">
      <c r="B1221" s="171"/>
      <c r="D1221" s="172" t="s">
        <v>182</v>
      </c>
      <c r="E1221" s="173" t="s">
        <v>1</v>
      </c>
      <c r="F1221" s="174" t="s">
        <v>1969</v>
      </c>
      <c r="H1221" s="173" t="s">
        <v>1</v>
      </c>
      <c r="I1221" s="175"/>
      <c r="L1221" s="171"/>
      <c r="M1221" s="176"/>
      <c r="N1221" s="177"/>
      <c r="O1221" s="177"/>
      <c r="P1221" s="177"/>
      <c r="Q1221" s="177"/>
      <c r="R1221" s="177"/>
      <c r="S1221" s="177"/>
      <c r="T1221" s="178"/>
      <c r="AT1221" s="173" t="s">
        <v>182</v>
      </c>
      <c r="AU1221" s="173" t="s">
        <v>88</v>
      </c>
      <c r="AV1221" s="13" t="s">
        <v>82</v>
      </c>
      <c r="AW1221" s="13" t="s">
        <v>31</v>
      </c>
      <c r="AX1221" s="13" t="s">
        <v>75</v>
      </c>
      <c r="AY1221" s="173" t="s">
        <v>173</v>
      </c>
    </row>
    <row r="1222" spans="1:65" s="13" customFormat="1" ht="11.25">
      <c r="B1222" s="171"/>
      <c r="D1222" s="172" t="s">
        <v>182</v>
      </c>
      <c r="E1222" s="173" t="s">
        <v>1</v>
      </c>
      <c r="F1222" s="174" t="s">
        <v>814</v>
      </c>
      <c r="H1222" s="173" t="s">
        <v>1</v>
      </c>
      <c r="I1222" s="175"/>
      <c r="L1222" s="171"/>
      <c r="M1222" s="176"/>
      <c r="N1222" s="177"/>
      <c r="O1222" s="177"/>
      <c r="P1222" s="177"/>
      <c r="Q1222" s="177"/>
      <c r="R1222" s="177"/>
      <c r="S1222" s="177"/>
      <c r="T1222" s="178"/>
      <c r="AT1222" s="173" t="s">
        <v>182</v>
      </c>
      <c r="AU1222" s="173" t="s">
        <v>88</v>
      </c>
      <c r="AV1222" s="13" t="s">
        <v>82</v>
      </c>
      <c r="AW1222" s="13" t="s">
        <v>31</v>
      </c>
      <c r="AX1222" s="13" t="s">
        <v>75</v>
      </c>
      <c r="AY1222" s="173" t="s">
        <v>173</v>
      </c>
    </row>
    <row r="1223" spans="1:65" s="14" customFormat="1" ht="11.25">
      <c r="B1223" s="179"/>
      <c r="D1223" s="172" t="s">
        <v>182</v>
      </c>
      <c r="E1223" s="180" t="s">
        <v>1</v>
      </c>
      <c r="F1223" s="181" t="s">
        <v>1949</v>
      </c>
      <c r="H1223" s="182">
        <v>96.27</v>
      </c>
      <c r="I1223" s="183"/>
      <c r="L1223" s="179"/>
      <c r="M1223" s="184"/>
      <c r="N1223" s="185"/>
      <c r="O1223" s="185"/>
      <c r="P1223" s="185"/>
      <c r="Q1223" s="185"/>
      <c r="R1223" s="185"/>
      <c r="S1223" s="185"/>
      <c r="T1223" s="186"/>
      <c r="AT1223" s="180" t="s">
        <v>182</v>
      </c>
      <c r="AU1223" s="180" t="s">
        <v>88</v>
      </c>
      <c r="AV1223" s="14" t="s">
        <v>88</v>
      </c>
      <c r="AW1223" s="14" t="s">
        <v>31</v>
      </c>
      <c r="AX1223" s="14" t="s">
        <v>75</v>
      </c>
      <c r="AY1223" s="180" t="s">
        <v>173</v>
      </c>
    </row>
    <row r="1224" spans="1:65" s="14" customFormat="1" ht="11.25">
      <c r="B1224" s="179"/>
      <c r="D1224" s="172" t="s">
        <v>182</v>
      </c>
      <c r="E1224" s="180" t="s">
        <v>1</v>
      </c>
      <c r="F1224" s="181" t="s">
        <v>1970</v>
      </c>
      <c r="H1224" s="182">
        <v>140.96</v>
      </c>
      <c r="I1224" s="183"/>
      <c r="L1224" s="179"/>
      <c r="M1224" s="184"/>
      <c r="N1224" s="185"/>
      <c r="O1224" s="185"/>
      <c r="P1224" s="185"/>
      <c r="Q1224" s="185"/>
      <c r="R1224" s="185"/>
      <c r="S1224" s="185"/>
      <c r="T1224" s="186"/>
      <c r="AT1224" s="180" t="s">
        <v>182</v>
      </c>
      <c r="AU1224" s="180" t="s">
        <v>88</v>
      </c>
      <c r="AV1224" s="14" t="s">
        <v>88</v>
      </c>
      <c r="AW1224" s="14" t="s">
        <v>31</v>
      </c>
      <c r="AX1224" s="14" t="s">
        <v>75</v>
      </c>
      <c r="AY1224" s="180" t="s">
        <v>173</v>
      </c>
    </row>
    <row r="1225" spans="1:65" s="16" customFormat="1" ht="11.25">
      <c r="B1225" s="206"/>
      <c r="D1225" s="172" t="s">
        <v>182</v>
      </c>
      <c r="E1225" s="207" t="s">
        <v>1</v>
      </c>
      <c r="F1225" s="208" t="s">
        <v>298</v>
      </c>
      <c r="H1225" s="209">
        <v>237.23</v>
      </c>
      <c r="I1225" s="210"/>
      <c r="L1225" s="206"/>
      <c r="M1225" s="211"/>
      <c r="N1225" s="212"/>
      <c r="O1225" s="212"/>
      <c r="P1225" s="212"/>
      <c r="Q1225" s="212"/>
      <c r="R1225" s="212"/>
      <c r="S1225" s="212"/>
      <c r="T1225" s="213"/>
      <c r="AT1225" s="207" t="s">
        <v>182</v>
      </c>
      <c r="AU1225" s="207" t="s">
        <v>88</v>
      </c>
      <c r="AV1225" s="16" t="s">
        <v>174</v>
      </c>
      <c r="AW1225" s="16" t="s">
        <v>31</v>
      </c>
      <c r="AX1225" s="16" t="s">
        <v>75</v>
      </c>
      <c r="AY1225" s="207" t="s">
        <v>173</v>
      </c>
    </row>
    <row r="1226" spans="1:65" s="13" customFormat="1" ht="11.25">
      <c r="B1226" s="171"/>
      <c r="D1226" s="172" t="s">
        <v>182</v>
      </c>
      <c r="E1226" s="173" t="s">
        <v>1</v>
      </c>
      <c r="F1226" s="174" t="s">
        <v>1971</v>
      </c>
      <c r="H1226" s="173" t="s">
        <v>1</v>
      </c>
      <c r="I1226" s="175"/>
      <c r="L1226" s="171"/>
      <c r="M1226" s="176"/>
      <c r="N1226" s="177"/>
      <c r="O1226" s="177"/>
      <c r="P1226" s="177"/>
      <c r="Q1226" s="177"/>
      <c r="R1226" s="177"/>
      <c r="S1226" s="177"/>
      <c r="T1226" s="178"/>
      <c r="AT1226" s="173" t="s">
        <v>182</v>
      </c>
      <c r="AU1226" s="173" t="s">
        <v>88</v>
      </c>
      <c r="AV1226" s="13" t="s">
        <v>82</v>
      </c>
      <c r="AW1226" s="13" t="s">
        <v>31</v>
      </c>
      <c r="AX1226" s="13" t="s">
        <v>75</v>
      </c>
      <c r="AY1226" s="173" t="s">
        <v>173</v>
      </c>
    </row>
    <row r="1227" spans="1:65" s="13" customFormat="1" ht="11.25">
      <c r="B1227" s="171"/>
      <c r="D1227" s="172" t="s">
        <v>182</v>
      </c>
      <c r="E1227" s="173" t="s">
        <v>1</v>
      </c>
      <c r="F1227" s="174" t="s">
        <v>814</v>
      </c>
      <c r="H1227" s="173" t="s">
        <v>1</v>
      </c>
      <c r="I1227" s="175"/>
      <c r="L1227" s="171"/>
      <c r="M1227" s="176"/>
      <c r="N1227" s="177"/>
      <c r="O1227" s="177"/>
      <c r="P1227" s="177"/>
      <c r="Q1227" s="177"/>
      <c r="R1227" s="177"/>
      <c r="S1227" s="177"/>
      <c r="T1227" s="178"/>
      <c r="AT1227" s="173" t="s">
        <v>182</v>
      </c>
      <c r="AU1227" s="173" t="s">
        <v>88</v>
      </c>
      <c r="AV1227" s="13" t="s">
        <v>82</v>
      </c>
      <c r="AW1227" s="13" t="s">
        <v>31</v>
      </c>
      <c r="AX1227" s="13" t="s">
        <v>75</v>
      </c>
      <c r="AY1227" s="173" t="s">
        <v>173</v>
      </c>
    </row>
    <row r="1228" spans="1:65" s="14" customFormat="1" ht="11.25">
      <c r="B1228" s="179"/>
      <c r="D1228" s="172" t="s">
        <v>182</v>
      </c>
      <c r="E1228" s="180" t="s">
        <v>1</v>
      </c>
      <c r="F1228" s="181" t="s">
        <v>1893</v>
      </c>
      <c r="H1228" s="182">
        <v>36.549999999999997</v>
      </c>
      <c r="I1228" s="183"/>
      <c r="L1228" s="179"/>
      <c r="M1228" s="184"/>
      <c r="N1228" s="185"/>
      <c r="O1228" s="185"/>
      <c r="P1228" s="185"/>
      <c r="Q1228" s="185"/>
      <c r="R1228" s="185"/>
      <c r="S1228" s="185"/>
      <c r="T1228" s="186"/>
      <c r="AT1228" s="180" t="s">
        <v>182</v>
      </c>
      <c r="AU1228" s="180" t="s">
        <v>88</v>
      </c>
      <c r="AV1228" s="14" t="s">
        <v>88</v>
      </c>
      <c r="AW1228" s="14" t="s">
        <v>31</v>
      </c>
      <c r="AX1228" s="14" t="s">
        <v>75</v>
      </c>
      <c r="AY1228" s="180" t="s">
        <v>173</v>
      </c>
    </row>
    <row r="1229" spans="1:65" s="14" customFormat="1" ht="11.25">
      <c r="B1229" s="179"/>
      <c r="D1229" s="172" t="s">
        <v>182</v>
      </c>
      <c r="E1229" s="180" t="s">
        <v>1</v>
      </c>
      <c r="F1229" s="181" t="s">
        <v>1489</v>
      </c>
      <c r="H1229" s="182">
        <v>11.98</v>
      </c>
      <c r="I1229" s="183"/>
      <c r="L1229" s="179"/>
      <c r="M1229" s="184"/>
      <c r="N1229" s="185"/>
      <c r="O1229" s="185"/>
      <c r="P1229" s="185"/>
      <c r="Q1229" s="185"/>
      <c r="R1229" s="185"/>
      <c r="S1229" s="185"/>
      <c r="T1229" s="186"/>
      <c r="AT1229" s="180" t="s">
        <v>182</v>
      </c>
      <c r="AU1229" s="180" t="s">
        <v>88</v>
      </c>
      <c r="AV1229" s="14" t="s">
        <v>88</v>
      </c>
      <c r="AW1229" s="14" t="s">
        <v>31</v>
      </c>
      <c r="AX1229" s="14" t="s">
        <v>75</v>
      </c>
      <c r="AY1229" s="180" t="s">
        <v>173</v>
      </c>
    </row>
    <row r="1230" spans="1:65" s="16" customFormat="1" ht="11.25">
      <c r="B1230" s="206"/>
      <c r="D1230" s="172" t="s">
        <v>182</v>
      </c>
      <c r="E1230" s="207" t="s">
        <v>1</v>
      </c>
      <c r="F1230" s="208" t="s">
        <v>298</v>
      </c>
      <c r="H1230" s="209">
        <v>48.53</v>
      </c>
      <c r="I1230" s="210"/>
      <c r="L1230" s="206"/>
      <c r="M1230" s="211"/>
      <c r="N1230" s="212"/>
      <c r="O1230" s="212"/>
      <c r="P1230" s="212"/>
      <c r="Q1230" s="212"/>
      <c r="R1230" s="212"/>
      <c r="S1230" s="212"/>
      <c r="T1230" s="213"/>
      <c r="AT1230" s="207" t="s">
        <v>182</v>
      </c>
      <c r="AU1230" s="207" t="s">
        <v>88</v>
      </c>
      <c r="AV1230" s="16" t="s">
        <v>174</v>
      </c>
      <c r="AW1230" s="16" t="s">
        <v>31</v>
      </c>
      <c r="AX1230" s="16" t="s">
        <v>75</v>
      </c>
      <c r="AY1230" s="207" t="s">
        <v>173</v>
      </c>
    </row>
    <row r="1231" spans="1:65" s="13" customFormat="1" ht="11.25">
      <c r="B1231" s="171"/>
      <c r="D1231" s="172" t="s">
        <v>182</v>
      </c>
      <c r="E1231" s="173" t="s">
        <v>1</v>
      </c>
      <c r="F1231" s="174" t="s">
        <v>1972</v>
      </c>
      <c r="H1231" s="173" t="s">
        <v>1</v>
      </c>
      <c r="I1231" s="175"/>
      <c r="L1231" s="171"/>
      <c r="M1231" s="176"/>
      <c r="N1231" s="177"/>
      <c r="O1231" s="177"/>
      <c r="P1231" s="177"/>
      <c r="Q1231" s="177"/>
      <c r="R1231" s="177"/>
      <c r="S1231" s="177"/>
      <c r="T1231" s="178"/>
      <c r="AT1231" s="173" t="s">
        <v>182</v>
      </c>
      <c r="AU1231" s="173" t="s">
        <v>88</v>
      </c>
      <c r="AV1231" s="13" t="s">
        <v>82</v>
      </c>
      <c r="AW1231" s="13" t="s">
        <v>31</v>
      </c>
      <c r="AX1231" s="13" t="s">
        <v>75</v>
      </c>
      <c r="AY1231" s="173" t="s">
        <v>173</v>
      </c>
    </row>
    <row r="1232" spans="1:65" s="13" customFormat="1" ht="11.25">
      <c r="B1232" s="171"/>
      <c r="D1232" s="172" t="s">
        <v>182</v>
      </c>
      <c r="E1232" s="173" t="s">
        <v>1</v>
      </c>
      <c r="F1232" s="174" t="s">
        <v>814</v>
      </c>
      <c r="H1232" s="173" t="s">
        <v>1</v>
      </c>
      <c r="I1232" s="175"/>
      <c r="L1232" s="171"/>
      <c r="M1232" s="176"/>
      <c r="N1232" s="177"/>
      <c r="O1232" s="177"/>
      <c r="P1232" s="177"/>
      <c r="Q1232" s="177"/>
      <c r="R1232" s="177"/>
      <c r="S1232" s="177"/>
      <c r="T1232" s="178"/>
      <c r="AT1232" s="173" t="s">
        <v>182</v>
      </c>
      <c r="AU1232" s="173" t="s">
        <v>88</v>
      </c>
      <c r="AV1232" s="13" t="s">
        <v>82</v>
      </c>
      <c r="AW1232" s="13" t="s">
        <v>31</v>
      </c>
      <c r="AX1232" s="13" t="s">
        <v>75</v>
      </c>
      <c r="AY1232" s="173" t="s">
        <v>173</v>
      </c>
    </row>
    <row r="1233" spans="1:65" s="14" customFormat="1" ht="11.25">
      <c r="B1233" s="179"/>
      <c r="D1233" s="172" t="s">
        <v>182</v>
      </c>
      <c r="E1233" s="180" t="s">
        <v>1</v>
      </c>
      <c r="F1233" s="181" t="s">
        <v>1973</v>
      </c>
      <c r="H1233" s="182">
        <v>80.33</v>
      </c>
      <c r="I1233" s="183"/>
      <c r="L1233" s="179"/>
      <c r="M1233" s="184"/>
      <c r="N1233" s="185"/>
      <c r="O1233" s="185"/>
      <c r="P1233" s="185"/>
      <c r="Q1233" s="185"/>
      <c r="R1233" s="185"/>
      <c r="S1233" s="185"/>
      <c r="T1233" s="186"/>
      <c r="AT1233" s="180" t="s">
        <v>182</v>
      </c>
      <c r="AU1233" s="180" t="s">
        <v>88</v>
      </c>
      <c r="AV1233" s="14" t="s">
        <v>88</v>
      </c>
      <c r="AW1233" s="14" t="s">
        <v>31</v>
      </c>
      <c r="AX1233" s="14" t="s">
        <v>75</v>
      </c>
      <c r="AY1233" s="180" t="s">
        <v>173</v>
      </c>
    </row>
    <row r="1234" spans="1:65" s="14" customFormat="1" ht="11.25">
      <c r="B1234" s="179"/>
      <c r="D1234" s="172" t="s">
        <v>182</v>
      </c>
      <c r="E1234" s="180" t="s">
        <v>1</v>
      </c>
      <c r="F1234" s="181" t="s">
        <v>1974</v>
      </c>
      <c r="H1234" s="182">
        <v>75.67</v>
      </c>
      <c r="I1234" s="183"/>
      <c r="L1234" s="179"/>
      <c r="M1234" s="184"/>
      <c r="N1234" s="185"/>
      <c r="O1234" s="185"/>
      <c r="P1234" s="185"/>
      <c r="Q1234" s="185"/>
      <c r="R1234" s="185"/>
      <c r="S1234" s="185"/>
      <c r="T1234" s="186"/>
      <c r="AT1234" s="180" t="s">
        <v>182</v>
      </c>
      <c r="AU1234" s="180" t="s">
        <v>88</v>
      </c>
      <c r="AV1234" s="14" t="s">
        <v>88</v>
      </c>
      <c r="AW1234" s="14" t="s">
        <v>31</v>
      </c>
      <c r="AX1234" s="14" t="s">
        <v>75</v>
      </c>
      <c r="AY1234" s="180" t="s">
        <v>173</v>
      </c>
    </row>
    <row r="1235" spans="1:65" s="16" customFormat="1" ht="11.25">
      <c r="B1235" s="206"/>
      <c r="D1235" s="172" t="s">
        <v>182</v>
      </c>
      <c r="E1235" s="207" t="s">
        <v>1</v>
      </c>
      <c r="F1235" s="208" t="s">
        <v>298</v>
      </c>
      <c r="H1235" s="209">
        <v>156</v>
      </c>
      <c r="I1235" s="210"/>
      <c r="L1235" s="206"/>
      <c r="M1235" s="211"/>
      <c r="N1235" s="212"/>
      <c r="O1235" s="212"/>
      <c r="P1235" s="212"/>
      <c r="Q1235" s="212"/>
      <c r="R1235" s="212"/>
      <c r="S1235" s="212"/>
      <c r="T1235" s="213"/>
      <c r="AT1235" s="207" t="s">
        <v>182</v>
      </c>
      <c r="AU1235" s="207" t="s">
        <v>88</v>
      </c>
      <c r="AV1235" s="16" t="s">
        <v>174</v>
      </c>
      <c r="AW1235" s="16" t="s">
        <v>31</v>
      </c>
      <c r="AX1235" s="16" t="s">
        <v>75</v>
      </c>
      <c r="AY1235" s="207" t="s">
        <v>173</v>
      </c>
    </row>
    <row r="1236" spans="1:65" s="13" customFormat="1" ht="11.25">
      <c r="B1236" s="171"/>
      <c r="D1236" s="172" t="s">
        <v>182</v>
      </c>
      <c r="E1236" s="173" t="s">
        <v>1</v>
      </c>
      <c r="F1236" s="174" t="s">
        <v>1975</v>
      </c>
      <c r="H1236" s="173" t="s">
        <v>1</v>
      </c>
      <c r="I1236" s="175"/>
      <c r="L1236" s="171"/>
      <c r="M1236" s="176"/>
      <c r="N1236" s="177"/>
      <c r="O1236" s="177"/>
      <c r="P1236" s="177"/>
      <c r="Q1236" s="177"/>
      <c r="R1236" s="177"/>
      <c r="S1236" s="177"/>
      <c r="T1236" s="178"/>
      <c r="AT1236" s="173" t="s">
        <v>182</v>
      </c>
      <c r="AU1236" s="173" t="s">
        <v>88</v>
      </c>
      <c r="AV1236" s="13" t="s">
        <v>82</v>
      </c>
      <c r="AW1236" s="13" t="s">
        <v>31</v>
      </c>
      <c r="AX1236" s="13" t="s">
        <v>75</v>
      </c>
      <c r="AY1236" s="173" t="s">
        <v>173</v>
      </c>
    </row>
    <row r="1237" spans="1:65" s="13" customFormat="1" ht="11.25">
      <c r="B1237" s="171"/>
      <c r="D1237" s="172" t="s">
        <v>182</v>
      </c>
      <c r="E1237" s="173" t="s">
        <v>1</v>
      </c>
      <c r="F1237" s="174" t="s">
        <v>814</v>
      </c>
      <c r="H1237" s="173" t="s">
        <v>1</v>
      </c>
      <c r="I1237" s="175"/>
      <c r="L1237" s="171"/>
      <c r="M1237" s="176"/>
      <c r="N1237" s="177"/>
      <c r="O1237" s="177"/>
      <c r="P1237" s="177"/>
      <c r="Q1237" s="177"/>
      <c r="R1237" s="177"/>
      <c r="S1237" s="177"/>
      <c r="T1237" s="178"/>
      <c r="AT1237" s="173" t="s">
        <v>182</v>
      </c>
      <c r="AU1237" s="173" t="s">
        <v>88</v>
      </c>
      <c r="AV1237" s="13" t="s">
        <v>82</v>
      </c>
      <c r="AW1237" s="13" t="s">
        <v>31</v>
      </c>
      <c r="AX1237" s="13" t="s">
        <v>75</v>
      </c>
      <c r="AY1237" s="173" t="s">
        <v>173</v>
      </c>
    </row>
    <row r="1238" spans="1:65" s="14" customFormat="1" ht="11.25">
      <c r="B1238" s="179"/>
      <c r="D1238" s="172" t="s">
        <v>182</v>
      </c>
      <c r="E1238" s="180" t="s">
        <v>1</v>
      </c>
      <c r="F1238" s="181" t="s">
        <v>1836</v>
      </c>
      <c r="H1238" s="182">
        <v>15.69</v>
      </c>
      <c r="I1238" s="183"/>
      <c r="L1238" s="179"/>
      <c r="M1238" s="184"/>
      <c r="N1238" s="185"/>
      <c r="O1238" s="185"/>
      <c r="P1238" s="185"/>
      <c r="Q1238" s="185"/>
      <c r="R1238" s="185"/>
      <c r="S1238" s="185"/>
      <c r="T1238" s="186"/>
      <c r="AT1238" s="180" t="s">
        <v>182</v>
      </c>
      <c r="AU1238" s="180" t="s">
        <v>88</v>
      </c>
      <c r="AV1238" s="14" t="s">
        <v>88</v>
      </c>
      <c r="AW1238" s="14" t="s">
        <v>31</v>
      </c>
      <c r="AX1238" s="14" t="s">
        <v>75</v>
      </c>
      <c r="AY1238" s="180" t="s">
        <v>173</v>
      </c>
    </row>
    <row r="1239" spans="1:65" s="16" customFormat="1" ht="11.25">
      <c r="B1239" s="206"/>
      <c r="D1239" s="172" t="s">
        <v>182</v>
      </c>
      <c r="E1239" s="207" t="s">
        <v>1</v>
      </c>
      <c r="F1239" s="208" t="s">
        <v>298</v>
      </c>
      <c r="H1239" s="209">
        <v>15.69</v>
      </c>
      <c r="I1239" s="210"/>
      <c r="L1239" s="206"/>
      <c r="M1239" s="211"/>
      <c r="N1239" s="212"/>
      <c r="O1239" s="212"/>
      <c r="P1239" s="212"/>
      <c r="Q1239" s="212"/>
      <c r="R1239" s="212"/>
      <c r="S1239" s="212"/>
      <c r="T1239" s="213"/>
      <c r="AT1239" s="207" t="s">
        <v>182</v>
      </c>
      <c r="AU1239" s="207" t="s">
        <v>88</v>
      </c>
      <c r="AV1239" s="16" t="s">
        <v>174</v>
      </c>
      <c r="AW1239" s="16" t="s">
        <v>31</v>
      </c>
      <c r="AX1239" s="16" t="s">
        <v>75</v>
      </c>
      <c r="AY1239" s="207" t="s">
        <v>173</v>
      </c>
    </row>
    <row r="1240" spans="1:65" s="15" customFormat="1" ht="11.25">
      <c r="B1240" s="187"/>
      <c r="D1240" s="172" t="s">
        <v>182</v>
      </c>
      <c r="E1240" s="188" t="s">
        <v>1</v>
      </c>
      <c r="F1240" s="189" t="s">
        <v>185</v>
      </c>
      <c r="H1240" s="190">
        <v>457.45</v>
      </c>
      <c r="I1240" s="191"/>
      <c r="L1240" s="187"/>
      <c r="M1240" s="192"/>
      <c r="N1240" s="193"/>
      <c r="O1240" s="193"/>
      <c r="P1240" s="193"/>
      <c r="Q1240" s="193"/>
      <c r="R1240" s="193"/>
      <c r="S1240" s="193"/>
      <c r="T1240" s="194"/>
      <c r="AT1240" s="188" t="s">
        <v>182</v>
      </c>
      <c r="AU1240" s="188" t="s">
        <v>88</v>
      </c>
      <c r="AV1240" s="15" t="s">
        <v>180</v>
      </c>
      <c r="AW1240" s="15" t="s">
        <v>31</v>
      </c>
      <c r="AX1240" s="15" t="s">
        <v>82</v>
      </c>
      <c r="AY1240" s="188" t="s">
        <v>173</v>
      </c>
    </row>
    <row r="1241" spans="1:65" s="2" customFormat="1" ht="24.2" customHeight="1">
      <c r="A1241" s="33"/>
      <c r="B1241" s="156"/>
      <c r="C1241" s="157" t="s">
        <v>1976</v>
      </c>
      <c r="D1241" s="157" t="s">
        <v>176</v>
      </c>
      <c r="E1241" s="158" t="s">
        <v>435</v>
      </c>
      <c r="F1241" s="159" t="s">
        <v>436</v>
      </c>
      <c r="G1241" s="160" t="s">
        <v>196</v>
      </c>
      <c r="H1241" s="161">
        <v>457.45</v>
      </c>
      <c r="I1241" s="162"/>
      <c r="J1241" s="163">
        <f>ROUND(I1241*H1241,2)</f>
        <v>0</v>
      </c>
      <c r="K1241" s="164"/>
      <c r="L1241" s="34"/>
      <c r="M1241" s="165" t="s">
        <v>1</v>
      </c>
      <c r="N1241" s="166" t="s">
        <v>41</v>
      </c>
      <c r="O1241" s="62"/>
      <c r="P1241" s="167">
        <f>O1241*H1241</f>
        <v>0</v>
      </c>
      <c r="Q1241" s="167">
        <v>0</v>
      </c>
      <c r="R1241" s="167">
        <f>Q1241*H1241</f>
        <v>0</v>
      </c>
      <c r="S1241" s="167">
        <v>0</v>
      </c>
      <c r="T1241" s="168">
        <f>S1241*H1241</f>
        <v>0</v>
      </c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R1241" s="169" t="s">
        <v>259</v>
      </c>
      <c r="AT1241" s="169" t="s">
        <v>176</v>
      </c>
      <c r="AU1241" s="169" t="s">
        <v>88</v>
      </c>
      <c r="AY1241" s="18" t="s">
        <v>173</v>
      </c>
      <c r="BE1241" s="170">
        <f>IF(N1241="základná",J1241,0)</f>
        <v>0</v>
      </c>
      <c r="BF1241" s="170">
        <f>IF(N1241="znížená",J1241,0)</f>
        <v>0</v>
      </c>
      <c r="BG1241" s="170">
        <f>IF(N1241="zákl. prenesená",J1241,0)</f>
        <v>0</v>
      </c>
      <c r="BH1241" s="170">
        <f>IF(N1241="zníž. prenesená",J1241,0)</f>
        <v>0</v>
      </c>
      <c r="BI1241" s="170">
        <f>IF(N1241="nulová",J1241,0)</f>
        <v>0</v>
      </c>
      <c r="BJ1241" s="18" t="s">
        <v>88</v>
      </c>
      <c r="BK1241" s="170">
        <f>ROUND(I1241*H1241,2)</f>
        <v>0</v>
      </c>
      <c r="BL1241" s="18" t="s">
        <v>259</v>
      </c>
      <c r="BM1241" s="169" t="s">
        <v>1977</v>
      </c>
    </row>
    <row r="1242" spans="1:65" s="14" customFormat="1" ht="11.25">
      <c r="B1242" s="179"/>
      <c r="D1242" s="172" t="s">
        <v>182</v>
      </c>
      <c r="E1242" s="180" t="s">
        <v>1</v>
      </c>
      <c r="F1242" s="181" t="s">
        <v>1978</v>
      </c>
      <c r="H1242" s="182">
        <v>457.45</v>
      </c>
      <c r="I1242" s="183"/>
      <c r="L1242" s="179"/>
      <c r="M1242" s="184"/>
      <c r="N1242" s="185"/>
      <c r="O1242" s="185"/>
      <c r="P1242" s="185"/>
      <c r="Q1242" s="185"/>
      <c r="R1242" s="185"/>
      <c r="S1242" s="185"/>
      <c r="T1242" s="186"/>
      <c r="AT1242" s="180" t="s">
        <v>182</v>
      </c>
      <c r="AU1242" s="180" t="s">
        <v>88</v>
      </c>
      <c r="AV1242" s="14" t="s">
        <v>88</v>
      </c>
      <c r="AW1242" s="14" t="s">
        <v>31</v>
      </c>
      <c r="AX1242" s="14" t="s">
        <v>75</v>
      </c>
      <c r="AY1242" s="180" t="s">
        <v>173</v>
      </c>
    </row>
    <row r="1243" spans="1:65" s="15" customFormat="1" ht="11.25">
      <c r="B1243" s="187"/>
      <c r="D1243" s="172" t="s">
        <v>182</v>
      </c>
      <c r="E1243" s="188" t="s">
        <v>1</v>
      </c>
      <c r="F1243" s="189" t="s">
        <v>185</v>
      </c>
      <c r="H1243" s="190">
        <v>457.45</v>
      </c>
      <c r="I1243" s="191"/>
      <c r="L1243" s="187"/>
      <c r="M1243" s="192"/>
      <c r="N1243" s="193"/>
      <c r="O1243" s="193"/>
      <c r="P1243" s="193"/>
      <c r="Q1243" s="193"/>
      <c r="R1243" s="193"/>
      <c r="S1243" s="193"/>
      <c r="T1243" s="194"/>
      <c r="AT1243" s="188" t="s">
        <v>182</v>
      </c>
      <c r="AU1243" s="188" t="s">
        <v>88</v>
      </c>
      <c r="AV1243" s="15" t="s">
        <v>180</v>
      </c>
      <c r="AW1243" s="15" t="s">
        <v>31</v>
      </c>
      <c r="AX1243" s="15" t="s">
        <v>82</v>
      </c>
      <c r="AY1243" s="188" t="s">
        <v>173</v>
      </c>
    </row>
    <row r="1244" spans="1:65" s="2" customFormat="1" ht="24.2" customHeight="1">
      <c r="A1244" s="33"/>
      <c r="B1244" s="156"/>
      <c r="C1244" s="157" t="s">
        <v>1979</v>
      </c>
      <c r="D1244" s="157" t="s">
        <v>176</v>
      </c>
      <c r="E1244" s="158" t="s">
        <v>439</v>
      </c>
      <c r="F1244" s="159" t="s">
        <v>440</v>
      </c>
      <c r="G1244" s="160" t="s">
        <v>339</v>
      </c>
      <c r="H1244" s="214"/>
      <c r="I1244" s="162"/>
      <c r="J1244" s="163">
        <f>ROUND(I1244*H1244,2)</f>
        <v>0</v>
      </c>
      <c r="K1244" s="164"/>
      <c r="L1244" s="34"/>
      <c r="M1244" s="165" t="s">
        <v>1</v>
      </c>
      <c r="N1244" s="166" t="s">
        <v>41</v>
      </c>
      <c r="O1244" s="62"/>
      <c r="P1244" s="167">
        <f>O1244*H1244</f>
        <v>0</v>
      </c>
      <c r="Q1244" s="167">
        <v>0</v>
      </c>
      <c r="R1244" s="167">
        <f>Q1244*H1244</f>
        <v>0</v>
      </c>
      <c r="S1244" s="167">
        <v>0</v>
      </c>
      <c r="T1244" s="168">
        <f>S1244*H1244</f>
        <v>0</v>
      </c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R1244" s="169" t="s">
        <v>259</v>
      </c>
      <c r="AT1244" s="169" t="s">
        <v>176</v>
      </c>
      <c r="AU1244" s="169" t="s">
        <v>88</v>
      </c>
      <c r="AY1244" s="18" t="s">
        <v>173</v>
      </c>
      <c r="BE1244" s="170">
        <f>IF(N1244="základná",J1244,0)</f>
        <v>0</v>
      </c>
      <c r="BF1244" s="170">
        <f>IF(N1244="znížená",J1244,0)</f>
        <v>0</v>
      </c>
      <c r="BG1244" s="170">
        <f>IF(N1244="zákl. prenesená",J1244,0)</f>
        <v>0</v>
      </c>
      <c r="BH1244" s="170">
        <f>IF(N1244="zníž. prenesená",J1244,0)</f>
        <v>0</v>
      </c>
      <c r="BI1244" s="170">
        <f>IF(N1244="nulová",J1244,0)</f>
        <v>0</v>
      </c>
      <c r="BJ1244" s="18" t="s">
        <v>88</v>
      </c>
      <c r="BK1244" s="170">
        <f>ROUND(I1244*H1244,2)</f>
        <v>0</v>
      </c>
      <c r="BL1244" s="18" t="s">
        <v>259</v>
      </c>
      <c r="BM1244" s="169" t="s">
        <v>1980</v>
      </c>
    </row>
    <row r="1245" spans="1:65" s="12" customFormat="1" ht="22.9" customHeight="1">
      <c r="B1245" s="143"/>
      <c r="D1245" s="144" t="s">
        <v>74</v>
      </c>
      <c r="E1245" s="154" t="s">
        <v>1981</v>
      </c>
      <c r="F1245" s="154" t="s">
        <v>1982</v>
      </c>
      <c r="I1245" s="146"/>
      <c r="J1245" s="155">
        <f>BK1245</f>
        <v>0</v>
      </c>
      <c r="L1245" s="143"/>
      <c r="M1245" s="148"/>
      <c r="N1245" s="149"/>
      <c r="O1245" s="149"/>
      <c r="P1245" s="150">
        <f>SUM(P1246:P1264)</f>
        <v>0</v>
      </c>
      <c r="Q1245" s="149"/>
      <c r="R1245" s="150">
        <f>SUM(R1246:R1264)</f>
        <v>0.52652311000000007</v>
      </c>
      <c r="S1245" s="149"/>
      <c r="T1245" s="151">
        <f>SUM(T1246:T1264)</f>
        <v>0</v>
      </c>
      <c r="AR1245" s="144" t="s">
        <v>88</v>
      </c>
      <c r="AT1245" s="152" t="s">
        <v>74</v>
      </c>
      <c r="AU1245" s="152" t="s">
        <v>82</v>
      </c>
      <c r="AY1245" s="144" t="s">
        <v>173</v>
      </c>
      <c r="BK1245" s="153">
        <f>SUM(BK1246:BK1264)</f>
        <v>0</v>
      </c>
    </row>
    <row r="1246" spans="1:65" s="2" customFormat="1" ht="37.9" customHeight="1">
      <c r="A1246" s="33"/>
      <c r="B1246" s="156"/>
      <c r="C1246" s="157" t="s">
        <v>1983</v>
      </c>
      <c r="D1246" s="157" t="s">
        <v>176</v>
      </c>
      <c r="E1246" s="158" t="s">
        <v>1984</v>
      </c>
      <c r="F1246" s="159" t="s">
        <v>1985</v>
      </c>
      <c r="G1246" s="160" t="s">
        <v>196</v>
      </c>
      <c r="H1246" s="161">
        <v>156</v>
      </c>
      <c r="I1246" s="162"/>
      <c r="J1246" s="163">
        <f>ROUND(I1246*H1246,2)</f>
        <v>0</v>
      </c>
      <c r="K1246" s="164"/>
      <c r="L1246" s="34"/>
      <c r="M1246" s="165" t="s">
        <v>1</v>
      </c>
      <c r="N1246" s="166" t="s">
        <v>41</v>
      </c>
      <c r="O1246" s="62"/>
      <c r="P1246" s="167">
        <f>O1246*H1246</f>
        <v>0</v>
      </c>
      <c r="Q1246" s="167">
        <v>3.0000000000000001E-3</v>
      </c>
      <c r="R1246" s="167">
        <f>Q1246*H1246</f>
        <v>0.46800000000000003</v>
      </c>
      <c r="S1246" s="167">
        <v>0</v>
      </c>
      <c r="T1246" s="168">
        <f>S1246*H1246</f>
        <v>0</v>
      </c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R1246" s="169" t="s">
        <v>259</v>
      </c>
      <c r="AT1246" s="169" t="s">
        <v>176</v>
      </c>
      <c r="AU1246" s="169" t="s">
        <v>88</v>
      </c>
      <c r="AY1246" s="18" t="s">
        <v>173</v>
      </c>
      <c r="BE1246" s="170">
        <f>IF(N1246="základná",J1246,0)</f>
        <v>0</v>
      </c>
      <c r="BF1246" s="170">
        <f>IF(N1246="znížená",J1246,0)</f>
        <v>0</v>
      </c>
      <c r="BG1246" s="170">
        <f>IF(N1246="zákl. prenesená",J1246,0)</f>
        <v>0</v>
      </c>
      <c r="BH1246" s="170">
        <f>IF(N1246="zníž. prenesená",J1246,0)</f>
        <v>0</v>
      </c>
      <c r="BI1246" s="170">
        <f>IF(N1246="nulová",J1246,0)</f>
        <v>0</v>
      </c>
      <c r="BJ1246" s="18" t="s">
        <v>88</v>
      </c>
      <c r="BK1246" s="170">
        <f>ROUND(I1246*H1246,2)</f>
        <v>0</v>
      </c>
      <c r="BL1246" s="18" t="s">
        <v>259</v>
      </c>
      <c r="BM1246" s="169" t="s">
        <v>1986</v>
      </c>
    </row>
    <row r="1247" spans="1:65" s="13" customFormat="1" ht="11.25">
      <c r="B1247" s="171"/>
      <c r="D1247" s="172" t="s">
        <v>182</v>
      </c>
      <c r="E1247" s="173" t="s">
        <v>1</v>
      </c>
      <c r="F1247" s="174" t="s">
        <v>814</v>
      </c>
      <c r="H1247" s="173" t="s">
        <v>1</v>
      </c>
      <c r="I1247" s="175"/>
      <c r="L1247" s="171"/>
      <c r="M1247" s="176"/>
      <c r="N1247" s="177"/>
      <c r="O1247" s="177"/>
      <c r="P1247" s="177"/>
      <c r="Q1247" s="177"/>
      <c r="R1247" s="177"/>
      <c r="S1247" s="177"/>
      <c r="T1247" s="178"/>
      <c r="AT1247" s="173" t="s">
        <v>182</v>
      </c>
      <c r="AU1247" s="173" t="s">
        <v>88</v>
      </c>
      <c r="AV1247" s="13" t="s">
        <v>82</v>
      </c>
      <c r="AW1247" s="13" t="s">
        <v>31</v>
      </c>
      <c r="AX1247" s="13" t="s">
        <v>75</v>
      </c>
      <c r="AY1247" s="173" t="s">
        <v>173</v>
      </c>
    </row>
    <row r="1248" spans="1:65" s="14" customFormat="1" ht="11.25">
      <c r="B1248" s="179"/>
      <c r="D1248" s="172" t="s">
        <v>182</v>
      </c>
      <c r="E1248" s="180" t="s">
        <v>1</v>
      </c>
      <c r="F1248" s="181" t="s">
        <v>1973</v>
      </c>
      <c r="H1248" s="182">
        <v>80.33</v>
      </c>
      <c r="I1248" s="183"/>
      <c r="L1248" s="179"/>
      <c r="M1248" s="184"/>
      <c r="N1248" s="185"/>
      <c r="O1248" s="185"/>
      <c r="P1248" s="185"/>
      <c r="Q1248" s="185"/>
      <c r="R1248" s="185"/>
      <c r="S1248" s="185"/>
      <c r="T1248" s="186"/>
      <c r="AT1248" s="180" t="s">
        <v>182</v>
      </c>
      <c r="AU1248" s="180" t="s">
        <v>88</v>
      </c>
      <c r="AV1248" s="14" t="s">
        <v>88</v>
      </c>
      <c r="AW1248" s="14" t="s">
        <v>31</v>
      </c>
      <c r="AX1248" s="14" t="s">
        <v>75</v>
      </c>
      <c r="AY1248" s="180" t="s">
        <v>173</v>
      </c>
    </row>
    <row r="1249" spans="1:65" s="14" customFormat="1" ht="11.25">
      <c r="B1249" s="179"/>
      <c r="D1249" s="172" t="s">
        <v>182</v>
      </c>
      <c r="E1249" s="180" t="s">
        <v>1</v>
      </c>
      <c r="F1249" s="181" t="s">
        <v>1974</v>
      </c>
      <c r="H1249" s="182">
        <v>75.67</v>
      </c>
      <c r="I1249" s="183"/>
      <c r="L1249" s="179"/>
      <c r="M1249" s="184"/>
      <c r="N1249" s="185"/>
      <c r="O1249" s="185"/>
      <c r="P1249" s="185"/>
      <c r="Q1249" s="185"/>
      <c r="R1249" s="185"/>
      <c r="S1249" s="185"/>
      <c r="T1249" s="186"/>
      <c r="AT1249" s="180" t="s">
        <v>182</v>
      </c>
      <c r="AU1249" s="180" t="s">
        <v>88</v>
      </c>
      <c r="AV1249" s="14" t="s">
        <v>88</v>
      </c>
      <c r="AW1249" s="14" t="s">
        <v>31</v>
      </c>
      <c r="AX1249" s="14" t="s">
        <v>75</v>
      </c>
      <c r="AY1249" s="180" t="s">
        <v>173</v>
      </c>
    </row>
    <row r="1250" spans="1:65" s="15" customFormat="1" ht="11.25">
      <c r="B1250" s="187"/>
      <c r="D1250" s="172" t="s">
        <v>182</v>
      </c>
      <c r="E1250" s="188" t="s">
        <v>1</v>
      </c>
      <c r="F1250" s="189" t="s">
        <v>185</v>
      </c>
      <c r="H1250" s="190">
        <v>156</v>
      </c>
      <c r="I1250" s="191"/>
      <c r="L1250" s="187"/>
      <c r="M1250" s="192"/>
      <c r="N1250" s="193"/>
      <c r="O1250" s="193"/>
      <c r="P1250" s="193"/>
      <c r="Q1250" s="193"/>
      <c r="R1250" s="193"/>
      <c r="S1250" s="193"/>
      <c r="T1250" s="194"/>
      <c r="AT1250" s="188" t="s">
        <v>182</v>
      </c>
      <c r="AU1250" s="188" t="s">
        <v>88</v>
      </c>
      <c r="AV1250" s="15" t="s">
        <v>180</v>
      </c>
      <c r="AW1250" s="15" t="s">
        <v>31</v>
      </c>
      <c r="AX1250" s="15" t="s">
        <v>82</v>
      </c>
      <c r="AY1250" s="188" t="s">
        <v>173</v>
      </c>
    </row>
    <row r="1251" spans="1:65" s="2" customFormat="1" ht="37.9" customHeight="1">
      <c r="A1251" s="33"/>
      <c r="B1251" s="156"/>
      <c r="C1251" s="157" t="s">
        <v>1987</v>
      </c>
      <c r="D1251" s="157" t="s">
        <v>176</v>
      </c>
      <c r="E1251" s="158" t="s">
        <v>1988</v>
      </c>
      <c r="F1251" s="159" t="s">
        <v>1989</v>
      </c>
      <c r="G1251" s="160" t="s">
        <v>196</v>
      </c>
      <c r="H1251" s="161">
        <v>9.5470000000000006</v>
      </c>
      <c r="I1251" s="162"/>
      <c r="J1251" s="163">
        <f>ROUND(I1251*H1251,2)</f>
        <v>0</v>
      </c>
      <c r="K1251" s="164"/>
      <c r="L1251" s="34"/>
      <c r="M1251" s="165" t="s">
        <v>1</v>
      </c>
      <c r="N1251" s="166" t="s">
        <v>41</v>
      </c>
      <c r="O1251" s="62"/>
      <c r="P1251" s="167">
        <f>O1251*H1251</f>
        <v>0</v>
      </c>
      <c r="Q1251" s="167">
        <v>3.9300000000000003E-3</v>
      </c>
      <c r="R1251" s="167">
        <f>Q1251*H1251</f>
        <v>3.7519710000000005E-2</v>
      </c>
      <c r="S1251" s="167">
        <v>0</v>
      </c>
      <c r="T1251" s="168">
        <f>S1251*H1251</f>
        <v>0</v>
      </c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R1251" s="169" t="s">
        <v>259</v>
      </c>
      <c r="AT1251" s="169" t="s">
        <v>176</v>
      </c>
      <c r="AU1251" s="169" t="s">
        <v>88</v>
      </c>
      <c r="AY1251" s="18" t="s">
        <v>173</v>
      </c>
      <c r="BE1251" s="170">
        <f>IF(N1251="základná",J1251,0)</f>
        <v>0</v>
      </c>
      <c r="BF1251" s="170">
        <f>IF(N1251="znížená",J1251,0)</f>
        <v>0</v>
      </c>
      <c r="BG1251" s="170">
        <f>IF(N1251="zákl. prenesená",J1251,0)</f>
        <v>0</v>
      </c>
      <c r="BH1251" s="170">
        <f>IF(N1251="zníž. prenesená",J1251,0)</f>
        <v>0</v>
      </c>
      <c r="BI1251" s="170">
        <f>IF(N1251="nulová",J1251,0)</f>
        <v>0</v>
      </c>
      <c r="BJ1251" s="18" t="s">
        <v>88</v>
      </c>
      <c r="BK1251" s="170">
        <f>ROUND(I1251*H1251,2)</f>
        <v>0</v>
      </c>
      <c r="BL1251" s="18" t="s">
        <v>259</v>
      </c>
      <c r="BM1251" s="169" t="s">
        <v>1990</v>
      </c>
    </row>
    <row r="1252" spans="1:65" s="13" customFormat="1" ht="11.25">
      <c r="B1252" s="171"/>
      <c r="D1252" s="172" t="s">
        <v>182</v>
      </c>
      <c r="E1252" s="173" t="s">
        <v>1</v>
      </c>
      <c r="F1252" s="174" t="s">
        <v>1991</v>
      </c>
      <c r="H1252" s="173" t="s">
        <v>1</v>
      </c>
      <c r="I1252" s="175"/>
      <c r="L1252" s="171"/>
      <c r="M1252" s="176"/>
      <c r="N1252" s="177"/>
      <c r="O1252" s="177"/>
      <c r="P1252" s="177"/>
      <c r="Q1252" s="177"/>
      <c r="R1252" s="177"/>
      <c r="S1252" s="177"/>
      <c r="T1252" s="178"/>
      <c r="AT1252" s="173" t="s">
        <v>182</v>
      </c>
      <c r="AU1252" s="173" t="s">
        <v>88</v>
      </c>
      <c r="AV1252" s="13" t="s">
        <v>82</v>
      </c>
      <c r="AW1252" s="13" t="s">
        <v>31</v>
      </c>
      <c r="AX1252" s="13" t="s">
        <v>75</v>
      </c>
      <c r="AY1252" s="173" t="s">
        <v>173</v>
      </c>
    </row>
    <row r="1253" spans="1:65" s="14" customFormat="1" ht="22.5">
      <c r="B1253" s="179"/>
      <c r="D1253" s="172" t="s">
        <v>182</v>
      </c>
      <c r="E1253" s="180" t="s">
        <v>1</v>
      </c>
      <c r="F1253" s="181" t="s">
        <v>1992</v>
      </c>
      <c r="H1253" s="182">
        <v>49.2</v>
      </c>
      <c r="I1253" s="183"/>
      <c r="L1253" s="179"/>
      <c r="M1253" s="184"/>
      <c r="N1253" s="185"/>
      <c r="O1253" s="185"/>
      <c r="P1253" s="185"/>
      <c r="Q1253" s="185"/>
      <c r="R1253" s="185"/>
      <c r="S1253" s="185"/>
      <c r="T1253" s="186"/>
      <c r="AT1253" s="180" t="s">
        <v>182</v>
      </c>
      <c r="AU1253" s="180" t="s">
        <v>88</v>
      </c>
      <c r="AV1253" s="14" t="s">
        <v>88</v>
      </c>
      <c r="AW1253" s="14" t="s">
        <v>31</v>
      </c>
      <c r="AX1253" s="14" t="s">
        <v>75</v>
      </c>
      <c r="AY1253" s="180" t="s">
        <v>173</v>
      </c>
    </row>
    <row r="1254" spans="1:65" s="14" customFormat="1" ht="11.25">
      <c r="B1254" s="179"/>
      <c r="D1254" s="172" t="s">
        <v>182</v>
      </c>
      <c r="E1254" s="180" t="s">
        <v>1</v>
      </c>
      <c r="F1254" s="181" t="s">
        <v>1993</v>
      </c>
      <c r="H1254" s="182">
        <v>30.42</v>
      </c>
      <c r="I1254" s="183"/>
      <c r="L1254" s="179"/>
      <c r="M1254" s="184"/>
      <c r="N1254" s="185"/>
      <c r="O1254" s="185"/>
      <c r="P1254" s="185"/>
      <c r="Q1254" s="185"/>
      <c r="R1254" s="185"/>
      <c r="S1254" s="185"/>
      <c r="T1254" s="186"/>
      <c r="AT1254" s="180" t="s">
        <v>182</v>
      </c>
      <c r="AU1254" s="180" t="s">
        <v>88</v>
      </c>
      <c r="AV1254" s="14" t="s">
        <v>88</v>
      </c>
      <c r="AW1254" s="14" t="s">
        <v>31</v>
      </c>
      <c r="AX1254" s="14" t="s">
        <v>75</v>
      </c>
      <c r="AY1254" s="180" t="s">
        <v>173</v>
      </c>
    </row>
    <row r="1255" spans="1:65" s="14" customFormat="1" ht="11.25">
      <c r="B1255" s="179"/>
      <c r="D1255" s="172" t="s">
        <v>182</v>
      </c>
      <c r="E1255" s="180" t="s">
        <v>1</v>
      </c>
      <c r="F1255" s="181" t="s">
        <v>1994</v>
      </c>
      <c r="H1255" s="182">
        <v>15.85</v>
      </c>
      <c r="I1255" s="183"/>
      <c r="L1255" s="179"/>
      <c r="M1255" s="184"/>
      <c r="N1255" s="185"/>
      <c r="O1255" s="185"/>
      <c r="P1255" s="185"/>
      <c r="Q1255" s="185"/>
      <c r="R1255" s="185"/>
      <c r="S1255" s="185"/>
      <c r="T1255" s="186"/>
      <c r="AT1255" s="180" t="s">
        <v>182</v>
      </c>
      <c r="AU1255" s="180" t="s">
        <v>88</v>
      </c>
      <c r="AV1255" s="14" t="s">
        <v>88</v>
      </c>
      <c r="AW1255" s="14" t="s">
        <v>31</v>
      </c>
      <c r="AX1255" s="14" t="s">
        <v>75</v>
      </c>
      <c r="AY1255" s="180" t="s">
        <v>173</v>
      </c>
    </row>
    <row r="1256" spans="1:65" s="16" customFormat="1" ht="11.25">
      <c r="B1256" s="206"/>
      <c r="D1256" s="172" t="s">
        <v>182</v>
      </c>
      <c r="E1256" s="207" t="s">
        <v>1</v>
      </c>
      <c r="F1256" s="208" t="s">
        <v>298</v>
      </c>
      <c r="H1256" s="209">
        <v>95.47</v>
      </c>
      <c r="I1256" s="210"/>
      <c r="L1256" s="206"/>
      <c r="M1256" s="211"/>
      <c r="N1256" s="212"/>
      <c r="O1256" s="212"/>
      <c r="P1256" s="212"/>
      <c r="Q1256" s="212"/>
      <c r="R1256" s="212"/>
      <c r="S1256" s="212"/>
      <c r="T1256" s="213"/>
      <c r="AT1256" s="207" t="s">
        <v>182</v>
      </c>
      <c r="AU1256" s="207" t="s">
        <v>88</v>
      </c>
      <c r="AV1256" s="16" t="s">
        <v>174</v>
      </c>
      <c r="AW1256" s="16" t="s">
        <v>31</v>
      </c>
      <c r="AX1256" s="16" t="s">
        <v>75</v>
      </c>
      <c r="AY1256" s="207" t="s">
        <v>173</v>
      </c>
    </row>
    <row r="1257" spans="1:65" s="14" customFormat="1" ht="11.25">
      <c r="B1257" s="179"/>
      <c r="D1257" s="172" t="s">
        <v>182</v>
      </c>
      <c r="E1257" s="180" t="s">
        <v>1</v>
      </c>
      <c r="F1257" s="181" t="s">
        <v>1995</v>
      </c>
      <c r="H1257" s="182">
        <v>9.5470000000000006</v>
      </c>
      <c r="I1257" s="183"/>
      <c r="L1257" s="179"/>
      <c r="M1257" s="184"/>
      <c r="N1257" s="185"/>
      <c r="O1257" s="185"/>
      <c r="P1257" s="185"/>
      <c r="Q1257" s="185"/>
      <c r="R1257" s="185"/>
      <c r="S1257" s="185"/>
      <c r="T1257" s="186"/>
      <c r="AT1257" s="180" t="s">
        <v>182</v>
      </c>
      <c r="AU1257" s="180" t="s">
        <v>88</v>
      </c>
      <c r="AV1257" s="14" t="s">
        <v>88</v>
      </c>
      <c r="AW1257" s="14" t="s">
        <v>31</v>
      </c>
      <c r="AX1257" s="14" t="s">
        <v>75</v>
      </c>
      <c r="AY1257" s="180" t="s">
        <v>173</v>
      </c>
    </row>
    <row r="1258" spans="1:65" s="16" customFormat="1" ht="11.25">
      <c r="B1258" s="206"/>
      <c r="D1258" s="172" t="s">
        <v>182</v>
      </c>
      <c r="E1258" s="207" t="s">
        <v>1</v>
      </c>
      <c r="F1258" s="208" t="s">
        <v>298</v>
      </c>
      <c r="H1258" s="209">
        <v>9.5470000000000006</v>
      </c>
      <c r="I1258" s="210"/>
      <c r="L1258" s="206"/>
      <c r="M1258" s="211"/>
      <c r="N1258" s="212"/>
      <c r="O1258" s="212"/>
      <c r="P1258" s="212"/>
      <c r="Q1258" s="212"/>
      <c r="R1258" s="212"/>
      <c r="S1258" s="212"/>
      <c r="T1258" s="213"/>
      <c r="AT1258" s="207" t="s">
        <v>182</v>
      </c>
      <c r="AU1258" s="207" t="s">
        <v>88</v>
      </c>
      <c r="AV1258" s="16" t="s">
        <v>174</v>
      </c>
      <c r="AW1258" s="16" t="s">
        <v>31</v>
      </c>
      <c r="AX1258" s="16" t="s">
        <v>82</v>
      </c>
      <c r="AY1258" s="207" t="s">
        <v>173</v>
      </c>
    </row>
    <row r="1259" spans="1:65" s="2" customFormat="1" ht="21.75" customHeight="1">
      <c r="A1259" s="33"/>
      <c r="B1259" s="156"/>
      <c r="C1259" s="157" t="s">
        <v>1996</v>
      </c>
      <c r="D1259" s="157" t="s">
        <v>176</v>
      </c>
      <c r="E1259" s="158" t="s">
        <v>1997</v>
      </c>
      <c r="F1259" s="159" t="s">
        <v>1998</v>
      </c>
      <c r="G1259" s="160" t="s">
        <v>232</v>
      </c>
      <c r="H1259" s="161">
        <v>95.47</v>
      </c>
      <c r="I1259" s="162"/>
      <c r="J1259" s="163">
        <f>ROUND(I1259*H1259,2)</f>
        <v>0</v>
      </c>
      <c r="K1259" s="164"/>
      <c r="L1259" s="34"/>
      <c r="M1259" s="165" t="s">
        <v>1</v>
      </c>
      <c r="N1259" s="166" t="s">
        <v>41</v>
      </c>
      <c r="O1259" s="62"/>
      <c r="P1259" s="167">
        <f>O1259*H1259</f>
        <v>0</v>
      </c>
      <c r="Q1259" s="167">
        <v>2.2000000000000001E-4</v>
      </c>
      <c r="R1259" s="167">
        <f>Q1259*H1259</f>
        <v>2.1003400000000002E-2</v>
      </c>
      <c r="S1259" s="167">
        <v>0</v>
      </c>
      <c r="T1259" s="168">
        <f>S1259*H1259</f>
        <v>0</v>
      </c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R1259" s="169" t="s">
        <v>259</v>
      </c>
      <c r="AT1259" s="169" t="s">
        <v>176</v>
      </c>
      <c r="AU1259" s="169" t="s">
        <v>88</v>
      </c>
      <c r="AY1259" s="18" t="s">
        <v>173</v>
      </c>
      <c r="BE1259" s="170">
        <f>IF(N1259="základná",J1259,0)</f>
        <v>0</v>
      </c>
      <c r="BF1259" s="170">
        <f>IF(N1259="znížená",J1259,0)</f>
        <v>0</v>
      </c>
      <c r="BG1259" s="170">
        <f>IF(N1259="zákl. prenesená",J1259,0)</f>
        <v>0</v>
      </c>
      <c r="BH1259" s="170">
        <f>IF(N1259="zníž. prenesená",J1259,0)</f>
        <v>0</v>
      </c>
      <c r="BI1259" s="170">
        <f>IF(N1259="nulová",J1259,0)</f>
        <v>0</v>
      </c>
      <c r="BJ1259" s="18" t="s">
        <v>88</v>
      </c>
      <c r="BK1259" s="170">
        <f>ROUND(I1259*H1259,2)</f>
        <v>0</v>
      </c>
      <c r="BL1259" s="18" t="s">
        <v>259</v>
      </c>
      <c r="BM1259" s="169" t="s">
        <v>1999</v>
      </c>
    </row>
    <row r="1260" spans="1:65" s="14" customFormat="1" ht="22.5">
      <c r="B1260" s="179"/>
      <c r="D1260" s="172" t="s">
        <v>182</v>
      </c>
      <c r="E1260" s="180" t="s">
        <v>1</v>
      </c>
      <c r="F1260" s="181" t="s">
        <v>1992</v>
      </c>
      <c r="H1260" s="182">
        <v>49.2</v>
      </c>
      <c r="I1260" s="183"/>
      <c r="L1260" s="179"/>
      <c r="M1260" s="184"/>
      <c r="N1260" s="185"/>
      <c r="O1260" s="185"/>
      <c r="P1260" s="185"/>
      <c r="Q1260" s="185"/>
      <c r="R1260" s="185"/>
      <c r="S1260" s="185"/>
      <c r="T1260" s="186"/>
      <c r="AT1260" s="180" t="s">
        <v>182</v>
      </c>
      <c r="AU1260" s="180" t="s">
        <v>88</v>
      </c>
      <c r="AV1260" s="14" t="s">
        <v>88</v>
      </c>
      <c r="AW1260" s="14" t="s">
        <v>31</v>
      </c>
      <c r="AX1260" s="14" t="s">
        <v>75</v>
      </c>
      <c r="AY1260" s="180" t="s">
        <v>173</v>
      </c>
    </row>
    <row r="1261" spans="1:65" s="14" customFormat="1" ht="11.25">
      <c r="B1261" s="179"/>
      <c r="D1261" s="172" t="s">
        <v>182</v>
      </c>
      <c r="E1261" s="180" t="s">
        <v>1</v>
      </c>
      <c r="F1261" s="181" t="s">
        <v>1993</v>
      </c>
      <c r="H1261" s="182">
        <v>30.42</v>
      </c>
      <c r="I1261" s="183"/>
      <c r="L1261" s="179"/>
      <c r="M1261" s="184"/>
      <c r="N1261" s="185"/>
      <c r="O1261" s="185"/>
      <c r="P1261" s="185"/>
      <c r="Q1261" s="185"/>
      <c r="R1261" s="185"/>
      <c r="S1261" s="185"/>
      <c r="T1261" s="186"/>
      <c r="AT1261" s="180" t="s">
        <v>182</v>
      </c>
      <c r="AU1261" s="180" t="s">
        <v>88</v>
      </c>
      <c r="AV1261" s="14" t="s">
        <v>88</v>
      </c>
      <c r="AW1261" s="14" t="s">
        <v>31</v>
      </c>
      <c r="AX1261" s="14" t="s">
        <v>75</v>
      </c>
      <c r="AY1261" s="180" t="s">
        <v>173</v>
      </c>
    </row>
    <row r="1262" spans="1:65" s="14" customFormat="1" ht="11.25">
      <c r="B1262" s="179"/>
      <c r="D1262" s="172" t="s">
        <v>182</v>
      </c>
      <c r="E1262" s="180" t="s">
        <v>1</v>
      </c>
      <c r="F1262" s="181" t="s">
        <v>1994</v>
      </c>
      <c r="H1262" s="182">
        <v>15.85</v>
      </c>
      <c r="I1262" s="183"/>
      <c r="L1262" s="179"/>
      <c r="M1262" s="184"/>
      <c r="N1262" s="185"/>
      <c r="O1262" s="185"/>
      <c r="P1262" s="185"/>
      <c r="Q1262" s="185"/>
      <c r="R1262" s="185"/>
      <c r="S1262" s="185"/>
      <c r="T1262" s="186"/>
      <c r="AT1262" s="180" t="s">
        <v>182</v>
      </c>
      <c r="AU1262" s="180" t="s">
        <v>88</v>
      </c>
      <c r="AV1262" s="14" t="s">
        <v>88</v>
      </c>
      <c r="AW1262" s="14" t="s">
        <v>31</v>
      </c>
      <c r="AX1262" s="14" t="s">
        <v>75</v>
      </c>
      <c r="AY1262" s="180" t="s">
        <v>173</v>
      </c>
    </row>
    <row r="1263" spans="1:65" s="15" customFormat="1" ht="11.25">
      <c r="B1263" s="187"/>
      <c r="D1263" s="172" t="s">
        <v>182</v>
      </c>
      <c r="E1263" s="188" t="s">
        <v>1</v>
      </c>
      <c r="F1263" s="189" t="s">
        <v>185</v>
      </c>
      <c r="H1263" s="190">
        <v>95.47</v>
      </c>
      <c r="I1263" s="191"/>
      <c r="L1263" s="187"/>
      <c r="M1263" s="192"/>
      <c r="N1263" s="193"/>
      <c r="O1263" s="193"/>
      <c r="P1263" s="193"/>
      <c r="Q1263" s="193"/>
      <c r="R1263" s="193"/>
      <c r="S1263" s="193"/>
      <c r="T1263" s="194"/>
      <c r="AT1263" s="188" t="s">
        <v>182</v>
      </c>
      <c r="AU1263" s="188" t="s">
        <v>88</v>
      </c>
      <c r="AV1263" s="15" t="s">
        <v>180</v>
      </c>
      <c r="AW1263" s="15" t="s">
        <v>31</v>
      </c>
      <c r="AX1263" s="15" t="s">
        <v>82</v>
      </c>
      <c r="AY1263" s="188" t="s">
        <v>173</v>
      </c>
    </row>
    <row r="1264" spans="1:65" s="2" customFormat="1" ht="24.2" customHeight="1">
      <c r="A1264" s="33"/>
      <c r="B1264" s="156"/>
      <c r="C1264" s="157" t="s">
        <v>2000</v>
      </c>
      <c r="D1264" s="157" t="s">
        <v>176</v>
      </c>
      <c r="E1264" s="158" t="s">
        <v>2001</v>
      </c>
      <c r="F1264" s="159" t="s">
        <v>2002</v>
      </c>
      <c r="G1264" s="160" t="s">
        <v>339</v>
      </c>
      <c r="H1264" s="214"/>
      <c r="I1264" s="162"/>
      <c r="J1264" s="163">
        <f>ROUND(I1264*H1264,2)</f>
        <v>0</v>
      </c>
      <c r="K1264" s="164"/>
      <c r="L1264" s="34"/>
      <c r="M1264" s="165" t="s">
        <v>1</v>
      </c>
      <c r="N1264" s="166" t="s">
        <v>41</v>
      </c>
      <c r="O1264" s="62"/>
      <c r="P1264" s="167">
        <f>O1264*H1264</f>
        <v>0</v>
      </c>
      <c r="Q1264" s="167">
        <v>0</v>
      </c>
      <c r="R1264" s="167">
        <f>Q1264*H1264</f>
        <v>0</v>
      </c>
      <c r="S1264" s="167">
        <v>0</v>
      </c>
      <c r="T1264" s="168">
        <f>S1264*H1264</f>
        <v>0</v>
      </c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R1264" s="169" t="s">
        <v>259</v>
      </c>
      <c r="AT1264" s="169" t="s">
        <v>176</v>
      </c>
      <c r="AU1264" s="169" t="s">
        <v>88</v>
      </c>
      <c r="AY1264" s="18" t="s">
        <v>173</v>
      </c>
      <c r="BE1264" s="170">
        <f>IF(N1264="základná",J1264,0)</f>
        <v>0</v>
      </c>
      <c r="BF1264" s="170">
        <f>IF(N1264="znížená",J1264,0)</f>
        <v>0</v>
      </c>
      <c r="BG1264" s="170">
        <f>IF(N1264="zákl. prenesená",J1264,0)</f>
        <v>0</v>
      </c>
      <c r="BH1264" s="170">
        <f>IF(N1264="zníž. prenesená",J1264,0)</f>
        <v>0</v>
      </c>
      <c r="BI1264" s="170">
        <f>IF(N1264="nulová",J1264,0)</f>
        <v>0</v>
      </c>
      <c r="BJ1264" s="18" t="s">
        <v>88</v>
      </c>
      <c r="BK1264" s="170">
        <f>ROUND(I1264*H1264,2)</f>
        <v>0</v>
      </c>
      <c r="BL1264" s="18" t="s">
        <v>259</v>
      </c>
      <c r="BM1264" s="169" t="s">
        <v>2003</v>
      </c>
    </row>
    <row r="1265" spans="1:65" s="12" customFormat="1" ht="22.9" customHeight="1">
      <c r="B1265" s="143"/>
      <c r="D1265" s="144" t="s">
        <v>74</v>
      </c>
      <c r="E1265" s="154" t="s">
        <v>2004</v>
      </c>
      <c r="F1265" s="154" t="s">
        <v>2005</v>
      </c>
      <c r="I1265" s="146"/>
      <c r="J1265" s="155">
        <f>BK1265</f>
        <v>0</v>
      </c>
      <c r="L1265" s="143"/>
      <c r="M1265" s="148"/>
      <c r="N1265" s="149"/>
      <c r="O1265" s="149"/>
      <c r="P1265" s="150">
        <f>SUM(P1266:P1294)</f>
        <v>0</v>
      </c>
      <c r="Q1265" s="149"/>
      <c r="R1265" s="150">
        <f>SUM(R1266:R1294)</f>
        <v>1.3368793299999999</v>
      </c>
      <c r="S1265" s="149"/>
      <c r="T1265" s="151">
        <f>SUM(T1266:T1294)</f>
        <v>0</v>
      </c>
      <c r="AR1265" s="144" t="s">
        <v>88</v>
      </c>
      <c r="AT1265" s="152" t="s">
        <v>74</v>
      </c>
      <c r="AU1265" s="152" t="s">
        <v>82</v>
      </c>
      <c r="AY1265" s="144" t="s">
        <v>173</v>
      </c>
      <c r="BK1265" s="153">
        <f>SUM(BK1266:BK1294)</f>
        <v>0</v>
      </c>
    </row>
    <row r="1266" spans="1:65" s="2" customFormat="1" ht="24.2" customHeight="1">
      <c r="A1266" s="33"/>
      <c r="B1266" s="156"/>
      <c r="C1266" s="157" t="s">
        <v>2006</v>
      </c>
      <c r="D1266" s="157" t="s">
        <v>176</v>
      </c>
      <c r="E1266" s="158" t="s">
        <v>2007</v>
      </c>
      <c r="F1266" s="159" t="s">
        <v>2008</v>
      </c>
      <c r="G1266" s="160" t="s">
        <v>196</v>
      </c>
      <c r="H1266" s="161">
        <v>62.951000000000001</v>
      </c>
      <c r="I1266" s="162"/>
      <c r="J1266" s="163">
        <f>ROUND(I1266*H1266,2)</f>
        <v>0</v>
      </c>
      <c r="K1266" s="164"/>
      <c r="L1266" s="34"/>
      <c r="M1266" s="165" t="s">
        <v>1</v>
      </c>
      <c r="N1266" s="166" t="s">
        <v>41</v>
      </c>
      <c r="O1266" s="62"/>
      <c r="P1266" s="167">
        <f>O1266*H1266</f>
        <v>0</v>
      </c>
      <c r="Q1266" s="167">
        <v>3.3500000000000001E-3</v>
      </c>
      <c r="R1266" s="167">
        <f>Q1266*H1266</f>
        <v>0.21088585000000001</v>
      </c>
      <c r="S1266" s="167">
        <v>0</v>
      </c>
      <c r="T1266" s="168">
        <f>S1266*H1266</f>
        <v>0</v>
      </c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R1266" s="169" t="s">
        <v>259</v>
      </c>
      <c r="AT1266" s="169" t="s">
        <v>176</v>
      </c>
      <c r="AU1266" s="169" t="s">
        <v>88</v>
      </c>
      <c r="AY1266" s="18" t="s">
        <v>173</v>
      </c>
      <c r="BE1266" s="170">
        <f>IF(N1266="základná",J1266,0)</f>
        <v>0</v>
      </c>
      <c r="BF1266" s="170">
        <f>IF(N1266="znížená",J1266,0)</f>
        <v>0</v>
      </c>
      <c r="BG1266" s="170">
        <f>IF(N1266="zákl. prenesená",J1266,0)</f>
        <v>0</v>
      </c>
      <c r="BH1266" s="170">
        <f>IF(N1266="zníž. prenesená",J1266,0)</f>
        <v>0</v>
      </c>
      <c r="BI1266" s="170">
        <f>IF(N1266="nulová",J1266,0)</f>
        <v>0</v>
      </c>
      <c r="BJ1266" s="18" t="s">
        <v>88</v>
      </c>
      <c r="BK1266" s="170">
        <f>ROUND(I1266*H1266,2)</f>
        <v>0</v>
      </c>
      <c r="BL1266" s="18" t="s">
        <v>259</v>
      </c>
      <c r="BM1266" s="169" t="s">
        <v>2009</v>
      </c>
    </row>
    <row r="1267" spans="1:65" s="13" customFormat="1" ht="11.25">
      <c r="B1267" s="171"/>
      <c r="D1267" s="172" t="s">
        <v>182</v>
      </c>
      <c r="E1267" s="173" t="s">
        <v>1</v>
      </c>
      <c r="F1267" s="174" t="s">
        <v>2010</v>
      </c>
      <c r="H1267" s="173" t="s">
        <v>1</v>
      </c>
      <c r="I1267" s="175"/>
      <c r="L1267" s="171"/>
      <c r="M1267" s="176"/>
      <c r="N1267" s="177"/>
      <c r="O1267" s="177"/>
      <c r="P1267" s="177"/>
      <c r="Q1267" s="177"/>
      <c r="R1267" s="177"/>
      <c r="S1267" s="177"/>
      <c r="T1267" s="178"/>
      <c r="AT1267" s="173" t="s">
        <v>182</v>
      </c>
      <c r="AU1267" s="173" t="s">
        <v>88</v>
      </c>
      <c r="AV1267" s="13" t="s">
        <v>82</v>
      </c>
      <c r="AW1267" s="13" t="s">
        <v>31</v>
      </c>
      <c r="AX1267" s="13" t="s">
        <v>75</v>
      </c>
      <c r="AY1267" s="173" t="s">
        <v>173</v>
      </c>
    </row>
    <row r="1268" spans="1:65" s="14" customFormat="1" ht="11.25">
      <c r="B1268" s="179"/>
      <c r="D1268" s="172" t="s">
        <v>182</v>
      </c>
      <c r="E1268" s="180" t="s">
        <v>1</v>
      </c>
      <c r="F1268" s="181" t="s">
        <v>2011</v>
      </c>
      <c r="H1268" s="182">
        <v>5.13</v>
      </c>
      <c r="I1268" s="183"/>
      <c r="L1268" s="179"/>
      <c r="M1268" s="184"/>
      <c r="N1268" s="185"/>
      <c r="O1268" s="185"/>
      <c r="P1268" s="185"/>
      <c r="Q1268" s="185"/>
      <c r="R1268" s="185"/>
      <c r="S1268" s="185"/>
      <c r="T1268" s="186"/>
      <c r="AT1268" s="180" t="s">
        <v>182</v>
      </c>
      <c r="AU1268" s="180" t="s">
        <v>88</v>
      </c>
      <c r="AV1268" s="14" t="s">
        <v>88</v>
      </c>
      <c r="AW1268" s="14" t="s">
        <v>31</v>
      </c>
      <c r="AX1268" s="14" t="s">
        <v>75</v>
      </c>
      <c r="AY1268" s="180" t="s">
        <v>173</v>
      </c>
    </row>
    <row r="1269" spans="1:65" s="14" customFormat="1" ht="11.25">
      <c r="B1269" s="179"/>
      <c r="D1269" s="172" t="s">
        <v>182</v>
      </c>
      <c r="E1269" s="180" t="s">
        <v>1</v>
      </c>
      <c r="F1269" s="181" t="s">
        <v>2012</v>
      </c>
      <c r="H1269" s="182">
        <v>6.48</v>
      </c>
      <c r="I1269" s="183"/>
      <c r="L1269" s="179"/>
      <c r="M1269" s="184"/>
      <c r="N1269" s="185"/>
      <c r="O1269" s="185"/>
      <c r="P1269" s="185"/>
      <c r="Q1269" s="185"/>
      <c r="R1269" s="185"/>
      <c r="S1269" s="185"/>
      <c r="T1269" s="186"/>
      <c r="AT1269" s="180" t="s">
        <v>182</v>
      </c>
      <c r="AU1269" s="180" t="s">
        <v>88</v>
      </c>
      <c r="AV1269" s="14" t="s">
        <v>88</v>
      </c>
      <c r="AW1269" s="14" t="s">
        <v>31</v>
      </c>
      <c r="AX1269" s="14" t="s">
        <v>75</v>
      </c>
      <c r="AY1269" s="180" t="s">
        <v>173</v>
      </c>
    </row>
    <row r="1270" spans="1:65" s="14" customFormat="1" ht="22.5">
      <c r="B1270" s="179"/>
      <c r="D1270" s="172" t="s">
        <v>182</v>
      </c>
      <c r="E1270" s="180" t="s">
        <v>1</v>
      </c>
      <c r="F1270" s="181" t="s">
        <v>2013</v>
      </c>
      <c r="H1270" s="182">
        <v>9.1430000000000007</v>
      </c>
      <c r="I1270" s="183"/>
      <c r="L1270" s="179"/>
      <c r="M1270" s="184"/>
      <c r="N1270" s="185"/>
      <c r="O1270" s="185"/>
      <c r="P1270" s="185"/>
      <c r="Q1270" s="185"/>
      <c r="R1270" s="185"/>
      <c r="S1270" s="185"/>
      <c r="T1270" s="186"/>
      <c r="AT1270" s="180" t="s">
        <v>182</v>
      </c>
      <c r="AU1270" s="180" t="s">
        <v>88</v>
      </c>
      <c r="AV1270" s="14" t="s">
        <v>88</v>
      </c>
      <c r="AW1270" s="14" t="s">
        <v>31</v>
      </c>
      <c r="AX1270" s="14" t="s">
        <v>75</v>
      </c>
      <c r="AY1270" s="180" t="s">
        <v>173</v>
      </c>
    </row>
    <row r="1271" spans="1:65" s="14" customFormat="1" ht="22.5">
      <c r="B1271" s="179"/>
      <c r="D1271" s="172" t="s">
        <v>182</v>
      </c>
      <c r="E1271" s="180" t="s">
        <v>1</v>
      </c>
      <c r="F1271" s="181" t="s">
        <v>2014</v>
      </c>
      <c r="H1271" s="182">
        <v>20.196000000000002</v>
      </c>
      <c r="I1271" s="183"/>
      <c r="L1271" s="179"/>
      <c r="M1271" s="184"/>
      <c r="N1271" s="185"/>
      <c r="O1271" s="185"/>
      <c r="P1271" s="185"/>
      <c r="Q1271" s="185"/>
      <c r="R1271" s="185"/>
      <c r="S1271" s="185"/>
      <c r="T1271" s="186"/>
      <c r="AT1271" s="180" t="s">
        <v>182</v>
      </c>
      <c r="AU1271" s="180" t="s">
        <v>88</v>
      </c>
      <c r="AV1271" s="14" t="s">
        <v>88</v>
      </c>
      <c r="AW1271" s="14" t="s">
        <v>31</v>
      </c>
      <c r="AX1271" s="14" t="s">
        <v>75</v>
      </c>
      <c r="AY1271" s="180" t="s">
        <v>173</v>
      </c>
    </row>
    <row r="1272" spans="1:65" s="16" customFormat="1" ht="11.25">
      <c r="B1272" s="206"/>
      <c r="D1272" s="172" t="s">
        <v>182</v>
      </c>
      <c r="E1272" s="207" t="s">
        <v>1</v>
      </c>
      <c r="F1272" s="208" t="s">
        <v>298</v>
      </c>
      <c r="H1272" s="209">
        <v>40.948999999999998</v>
      </c>
      <c r="I1272" s="210"/>
      <c r="L1272" s="206"/>
      <c r="M1272" s="211"/>
      <c r="N1272" s="212"/>
      <c r="O1272" s="212"/>
      <c r="P1272" s="212"/>
      <c r="Q1272" s="212"/>
      <c r="R1272" s="212"/>
      <c r="S1272" s="212"/>
      <c r="T1272" s="213"/>
      <c r="AT1272" s="207" t="s">
        <v>182</v>
      </c>
      <c r="AU1272" s="207" t="s">
        <v>88</v>
      </c>
      <c r="AV1272" s="16" t="s">
        <v>174</v>
      </c>
      <c r="AW1272" s="16" t="s">
        <v>31</v>
      </c>
      <c r="AX1272" s="16" t="s">
        <v>75</v>
      </c>
      <c r="AY1272" s="207" t="s">
        <v>173</v>
      </c>
    </row>
    <row r="1273" spans="1:65" s="13" customFormat="1" ht="11.25">
      <c r="B1273" s="171"/>
      <c r="D1273" s="172" t="s">
        <v>182</v>
      </c>
      <c r="E1273" s="173" t="s">
        <v>1</v>
      </c>
      <c r="F1273" s="174" t="s">
        <v>2015</v>
      </c>
      <c r="H1273" s="173" t="s">
        <v>1</v>
      </c>
      <c r="I1273" s="175"/>
      <c r="L1273" s="171"/>
      <c r="M1273" s="176"/>
      <c r="N1273" s="177"/>
      <c r="O1273" s="177"/>
      <c r="P1273" s="177"/>
      <c r="Q1273" s="177"/>
      <c r="R1273" s="177"/>
      <c r="S1273" s="177"/>
      <c r="T1273" s="178"/>
      <c r="AT1273" s="173" t="s">
        <v>182</v>
      </c>
      <c r="AU1273" s="173" t="s">
        <v>88</v>
      </c>
      <c r="AV1273" s="13" t="s">
        <v>82</v>
      </c>
      <c r="AW1273" s="13" t="s">
        <v>31</v>
      </c>
      <c r="AX1273" s="13" t="s">
        <v>75</v>
      </c>
      <c r="AY1273" s="173" t="s">
        <v>173</v>
      </c>
    </row>
    <row r="1274" spans="1:65" s="14" customFormat="1" ht="11.25">
      <c r="B1274" s="179"/>
      <c r="D1274" s="172" t="s">
        <v>182</v>
      </c>
      <c r="E1274" s="180" t="s">
        <v>1</v>
      </c>
      <c r="F1274" s="181" t="s">
        <v>2016</v>
      </c>
      <c r="H1274" s="182">
        <v>6.39</v>
      </c>
      <c r="I1274" s="183"/>
      <c r="L1274" s="179"/>
      <c r="M1274" s="184"/>
      <c r="N1274" s="185"/>
      <c r="O1274" s="185"/>
      <c r="P1274" s="185"/>
      <c r="Q1274" s="185"/>
      <c r="R1274" s="185"/>
      <c r="S1274" s="185"/>
      <c r="T1274" s="186"/>
      <c r="AT1274" s="180" t="s">
        <v>182</v>
      </c>
      <c r="AU1274" s="180" t="s">
        <v>88</v>
      </c>
      <c r="AV1274" s="14" t="s">
        <v>88</v>
      </c>
      <c r="AW1274" s="14" t="s">
        <v>31</v>
      </c>
      <c r="AX1274" s="14" t="s">
        <v>75</v>
      </c>
      <c r="AY1274" s="180" t="s">
        <v>173</v>
      </c>
    </row>
    <row r="1275" spans="1:65" s="14" customFormat="1" ht="11.25">
      <c r="B1275" s="179"/>
      <c r="D1275" s="172" t="s">
        <v>182</v>
      </c>
      <c r="E1275" s="180" t="s">
        <v>1</v>
      </c>
      <c r="F1275" s="181" t="s">
        <v>926</v>
      </c>
      <c r="H1275" s="182">
        <v>4.68</v>
      </c>
      <c r="I1275" s="183"/>
      <c r="L1275" s="179"/>
      <c r="M1275" s="184"/>
      <c r="N1275" s="185"/>
      <c r="O1275" s="185"/>
      <c r="P1275" s="185"/>
      <c r="Q1275" s="185"/>
      <c r="R1275" s="185"/>
      <c r="S1275" s="185"/>
      <c r="T1275" s="186"/>
      <c r="AT1275" s="180" t="s">
        <v>182</v>
      </c>
      <c r="AU1275" s="180" t="s">
        <v>88</v>
      </c>
      <c r="AV1275" s="14" t="s">
        <v>88</v>
      </c>
      <c r="AW1275" s="14" t="s">
        <v>31</v>
      </c>
      <c r="AX1275" s="14" t="s">
        <v>75</v>
      </c>
      <c r="AY1275" s="180" t="s">
        <v>173</v>
      </c>
    </row>
    <row r="1276" spans="1:65" s="14" customFormat="1" ht="11.25">
      <c r="B1276" s="179"/>
      <c r="D1276" s="172" t="s">
        <v>182</v>
      </c>
      <c r="E1276" s="180" t="s">
        <v>1</v>
      </c>
      <c r="F1276" s="181" t="s">
        <v>2017</v>
      </c>
      <c r="H1276" s="182">
        <v>0.59599999999999997</v>
      </c>
      <c r="I1276" s="183"/>
      <c r="L1276" s="179"/>
      <c r="M1276" s="184"/>
      <c r="N1276" s="185"/>
      <c r="O1276" s="185"/>
      <c r="P1276" s="185"/>
      <c r="Q1276" s="185"/>
      <c r="R1276" s="185"/>
      <c r="S1276" s="185"/>
      <c r="T1276" s="186"/>
      <c r="AT1276" s="180" t="s">
        <v>182</v>
      </c>
      <c r="AU1276" s="180" t="s">
        <v>88</v>
      </c>
      <c r="AV1276" s="14" t="s">
        <v>88</v>
      </c>
      <c r="AW1276" s="14" t="s">
        <v>31</v>
      </c>
      <c r="AX1276" s="14" t="s">
        <v>75</v>
      </c>
      <c r="AY1276" s="180" t="s">
        <v>173</v>
      </c>
    </row>
    <row r="1277" spans="1:65" s="14" customFormat="1" ht="22.5">
      <c r="B1277" s="179"/>
      <c r="D1277" s="172" t="s">
        <v>182</v>
      </c>
      <c r="E1277" s="180" t="s">
        <v>1</v>
      </c>
      <c r="F1277" s="181" t="s">
        <v>2018</v>
      </c>
      <c r="H1277" s="182">
        <v>10.336</v>
      </c>
      <c r="I1277" s="183"/>
      <c r="L1277" s="179"/>
      <c r="M1277" s="184"/>
      <c r="N1277" s="185"/>
      <c r="O1277" s="185"/>
      <c r="P1277" s="185"/>
      <c r="Q1277" s="185"/>
      <c r="R1277" s="185"/>
      <c r="S1277" s="185"/>
      <c r="T1277" s="186"/>
      <c r="AT1277" s="180" t="s">
        <v>182</v>
      </c>
      <c r="AU1277" s="180" t="s">
        <v>88</v>
      </c>
      <c r="AV1277" s="14" t="s">
        <v>88</v>
      </c>
      <c r="AW1277" s="14" t="s">
        <v>31</v>
      </c>
      <c r="AX1277" s="14" t="s">
        <v>75</v>
      </c>
      <c r="AY1277" s="180" t="s">
        <v>173</v>
      </c>
    </row>
    <row r="1278" spans="1:65" s="16" customFormat="1" ht="11.25">
      <c r="B1278" s="206"/>
      <c r="D1278" s="172" t="s">
        <v>182</v>
      </c>
      <c r="E1278" s="207" t="s">
        <v>1</v>
      </c>
      <c r="F1278" s="208" t="s">
        <v>298</v>
      </c>
      <c r="H1278" s="209">
        <v>22.001999999999999</v>
      </c>
      <c r="I1278" s="210"/>
      <c r="L1278" s="206"/>
      <c r="M1278" s="211"/>
      <c r="N1278" s="212"/>
      <c r="O1278" s="212"/>
      <c r="P1278" s="212"/>
      <c r="Q1278" s="212"/>
      <c r="R1278" s="212"/>
      <c r="S1278" s="212"/>
      <c r="T1278" s="213"/>
      <c r="AT1278" s="207" t="s">
        <v>182</v>
      </c>
      <c r="AU1278" s="207" t="s">
        <v>88</v>
      </c>
      <c r="AV1278" s="16" t="s">
        <v>174</v>
      </c>
      <c r="AW1278" s="16" t="s">
        <v>31</v>
      </c>
      <c r="AX1278" s="16" t="s">
        <v>75</v>
      </c>
      <c r="AY1278" s="207" t="s">
        <v>173</v>
      </c>
    </row>
    <row r="1279" spans="1:65" s="15" customFormat="1" ht="11.25">
      <c r="B1279" s="187"/>
      <c r="D1279" s="172" t="s">
        <v>182</v>
      </c>
      <c r="E1279" s="188" t="s">
        <v>1</v>
      </c>
      <c r="F1279" s="189" t="s">
        <v>185</v>
      </c>
      <c r="H1279" s="190">
        <v>62.951000000000001</v>
      </c>
      <c r="I1279" s="191"/>
      <c r="L1279" s="187"/>
      <c r="M1279" s="192"/>
      <c r="N1279" s="193"/>
      <c r="O1279" s="193"/>
      <c r="P1279" s="193"/>
      <c r="Q1279" s="193"/>
      <c r="R1279" s="193"/>
      <c r="S1279" s="193"/>
      <c r="T1279" s="194"/>
      <c r="AT1279" s="188" t="s">
        <v>182</v>
      </c>
      <c r="AU1279" s="188" t="s">
        <v>88</v>
      </c>
      <c r="AV1279" s="15" t="s">
        <v>180</v>
      </c>
      <c r="AW1279" s="15" t="s">
        <v>31</v>
      </c>
      <c r="AX1279" s="15" t="s">
        <v>82</v>
      </c>
      <c r="AY1279" s="188" t="s">
        <v>173</v>
      </c>
    </row>
    <row r="1280" spans="1:65" s="2" customFormat="1" ht="16.5" customHeight="1">
      <c r="A1280" s="33"/>
      <c r="B1280" s="156"/>
      <c r="C1280" s="195" t="s">
        <v>2019</v>
      </c>
      <c r="D1280" s="195" t="s">
        <v>186</v>
      </c>
      <c r="E1280" s="196" t="s">
        <v>2020</v>
      </c>
      <c r="F1280" s="197" t="s">
        <v>2021</v>
      </c>
      <c r="G1280" s="198" t="s">
        <v>196</v>
      </c>
      <c r="H1280" s="199">
        <v>69.245999999999995</v>
      </c>
      <c r="I1280" s="200"/>
      <c r="J1280" s="201">
        <f>ROUND(I1280*H1280,2)</f>
        <v>0</v>
      </c>
      <c r="K1280" s="202"/>
      <c r="L1280" s="203"/>
      <c r="M1280" s="204" t="s">
        <v>1</v>
      </c>
      <c r="N1280" s="205" t="s">
        <v>41</v>
      </c>
      <c r="O1280" s="62"/>
      <c r="P1280" s="167">
        <f>O1280*H1280</f>
        <v>0</v>
      </c>
      <c r="Q1280" s="167">
        <v>1.2880000000000001E-2</v>
      </c>
      <c r="R1280" s="167">
        <f>Q1280*H1280</f>
        <v>0.89188847999999998</v>
      </c>
      <c r="S1280" s="167">
        <v>0</v>
      </c>
      <c r="T1280" s="168">
        <f>S1280*H1280</f>
        <v>0</v>
      </c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R1280" s="169" t="s">
        <v>314</v>
      </c>
      <c r="AT1280" s="169" t="s">
        <v>186</v>
      </c>
      <c r="AU1280" s="169" t="s">
        <v>88</v>
      </c>
      <c r="AY1280" s="18" t="s">
        <v>173</v>
      </c>
      <c r="BE1280" s="170">
        <f>IF(N1280="základná",J1280,0)</f>
        <v>0</v>
      </c>
      <c r="BF1280" s="170">
        <f>IF(N1280="znížená",J1280,0)</f>
        <v>0</v>
      </c>
      <c r="BG1280" s="170">
        <f>IF(N1280="zákl. prenesená",J1280,0)</f>
        <v>0</v>
      </c>
      <c r="BH1280" s="170">
        <f>IF(N1280="zníž. prenesená",J1280,0)</f>
        <v>0</v>
      </c>
      <c r="BI1280" s="170">
        <f>IF(N1280="nulová",J1280,0)</f>
        <v>0</v>
      </c>
      <c r="BJ1280" s="18" t="s">
        <v>88</v>
      </c>
      <c r="BK1280" s="170">
        <f>ROUND(I1280*H1280,2)</f>
        <v>0</v>
      </c>
      <c r="BL1280" s="18" t="s">
        <v>259</v>
      </c>
      <c r="BM1280" s="169" t="s">
        <v>2022</v>
      </c>
    </row>
    <row r="1281" spans="1:65" s="14" customFormat="1" ht="11.25">
      <c r="B1281" s="179"/>
      <c r="D1281" s="172" t="s">
        <v>182</v>
      </c>
      <c r="E1281" s="180" t="s">
        <v>1</v>
      </c>
      <c r="F1281" s="181" t="s">
        <v>2023</v>
      </c>
      <c r="H1281" s="182">
        <v>69.245999999999995</v>
      </c>
      <c r="I1281" s="183"/>
      <c r="L1281" s="179"/>
      <c r="M1281" s="184"/>
      <c r="N1281" s="185"/>
      <c r="O1281" s="185"/>
      <c r="P1281" s="185"/>
      <c r="Q1281" s="185"/>
      <c r="R1281" s="185"/>
      <c r="S1281" s="185"/>
      <c r="T1281" s="186"/>
      <c r="AT1281" s="180" t="s">
        <v>182</v>
      </c>
      <c r="AU1281" s="180" t="s">
        <v>88</v>
      </c>
      <c r="AV1281" s="14" t="s">
        <v>88</v>
      </c>
      <c r="AW1281" s="14" t="s">
        <v>31</v>
      </c>
      <c r="AX1281" s="14" t="s">
        <v>75</v>
      </c>
      <c r="AY1281" s="180" t="s">
        <v>173</v>
      </c>
    </row>
    <row r="1282" spans="1:65" s="15" customFormat="1" ht="11.25">
      <c r="B1282" s="187"/>
      <c r="D1282" s="172" t="s">
        <v>182</v>
      </c>
      <c r="E1282" s="188" t="s">
        <v>1</v>
      </c>
      <c r="F1282" s="189" t="s">
        <v>185</v>
      </c>
      <c r="H1282" s="190">
        <v>69.245999999999995</v>
      </c>
      <c r="I1282" s="191"/>
      <c r="L1282" s="187"/>
      <c r="M1282" s="192"/>
      <c r="N1282" s="193"/>
      <c r="O1282" s="193"/>
      <c r="P1282" s="193"/>
      <c r="Q1282" s="193"/>
      <c r="R1282" s="193"/>
      <c r="S1282" s="193"/>
      <c r="T1282" s="194"/>
      <c r="AT1282" s="188" t="s">
        <v>182</v>
      </c>
      <c r="AU1282" s="188" t="s">
        <v>88</v>
      </c>
      <c r="AV1282" s="15" t="s">
        <v>180</v>
      </c>
      <c r="AW1282" s="15" t="s">
        <v>31</v>
      </c>
      <c r="AX1282" s="15" t="s">
        <v>82</v>
      </c>
      <c r="AY1282" s="188" t="s">
        <v>173</v>
      </c>
    </row>
    <row r="1283" spans="1:65" s="2" customFormat="1" ht="24.2" customHeight="1">
      <c r="A1283" s="33"/>
      <c r="B1283" s="156"/>
      <c r="C1283" s="157" t="s">
        <v>2024</v>
      </c>
      <c r="D1283" s="157" t="s">
        <v>176</v>
      </c>
      <c r="E1283" s="158" t="s">
        <v>2025</v>
      </c>
      <c r="F1283" s="159" t="s">
        <v>2026</v>
      </c>
      <c r="G1283" s="160" t="s">
        <v>232</v>
      </c>
      <c r="H1283" s="161">
        <v>42.75</v>
      </c>
      <c r="I1283" s="162"/>
      <c r="J1283" s="163">
        <f>ROUND(I1283*H1283,2)</f>
        <v>0</v>
      </c>
      <c r="K1283" s="164"/>
      <c r="L1283" s="34"/>
      <c r="M1283" s="165" t="s">
        <v>1</v>
      </c>
      <c r="N1283" s="166" t="s">
        <v>41</v>
      </c>
      <c r="O1283" s="62"/>
      <c r="P1283" s="167">
        <f>O1283*H1283</f>
        <v>0</v>
      </c>
      <c r="Q1283" s="167">
        <v>5.2599999999999999E-3</v>
      </c>
      <c r="R1283" s="167">
        <f>Q1283*H1283</f>
        <v>0.22486500000000001</v>
      </c>
      <c r="S1283" s="167">
        <v>0</v>
      </c>
      <c r="T1283" s="168">
        <f>S1283*H1283</f>
        <v>0</v>
      </c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R1283" s="169" t="s">
        <v>259</v>
      </c>
      <c r="AT1283" s="169" t="s">
        <v>176</v>
      </c>
      <c r="AU1283" s="169" t="s">
        <v>88</v>
      </c>
      <c r="AY1283" s="18" t="s">
        <v>173</v>
      </c>
      <c r="BE1283" s="170">
        <f>IF(N1283="základná",J1283,0)</f>
        <v>0</v>
      </c>
      <c r="BF1283" s="170">
        <f>IF(N1283="znížená",J1283,0)</f>
        <v>0</v>
      </c>
      <c r="BG1283" s="170">
        <f>IF(N1283="zákl. prenesená",J1283,0)</f>
        <v>0</v>
      </c>
      <c r="BH1283" s="170">
        <f>IF(N1283="zníž. prenesená",J1283,0)</f>
        <v>0</v>
      </c>
      <c r="BI1283" s="170">
        <f>IF(N1283="nulová",J1283,0)</f>
        <v>0</v>
      </c>
      <c r="BJ1283" s="18" t="s">
        <v>88</v>
      </c>
      <c r="BK1283" s="170">
        <f>ROUND(I1283*H1283,2)</f>
        <v>0</v>
      </c>
      <c r="BL1283" s="18" t="s">
        <v>259</v>
      </c>
      <c r="BM1283" s="169" t="s">
        <v>2027</v>
      </c>
    </row>
    <row r="1284" spans="1:65" s="13" customFormat="1" ht="22.5">
      <c r="B1284" s="171"/>
      <c r="D1284" s="172" t="s">
        <v>182</v>
      </c>
      <c r="E1284" s="173" t="s">
        <v>1</v>
      </c>
      <c r="F1284" s="174" t="s">
        <v>2028</v>
      </c>
      <c r="H1284" s="173" t="s">
        <v>1</v>
      </c>
      <c r="I1284" s="175"/>
      <c r="L1284" s="171"/>
      <c r="M1284" s="176"/>
      <c r="N1284" s="177"/>
      <c r="O1284" s="177"/>
      <c r="P1284" s="177"/>
      <c r="Q1284" s="177"/>
      <c r="R1284" s="177"/>
      <c r="S1284" s="177"/>
      <c r="T1284" s="178"/>
      <c r="AT1284" s="173" t="s">
        <v>182</v>
      </c>
      <c r="AU1284" s="173" t="s">
        <v>88</v>
      </c>
      <c r="AV1284" s="13" t="s">
        <v>82</v>
      </c>
      <c r="AW1284" s="13" t="s">
        <v>31</v>
      </c>
      <c r="AX1284" s="13" t="s">
        <v>75</v>
      </c>
      <c r="AY1284" s="173" t="s">
        <v>173</v>
      </c>
    </row>
    <row r="1285" spans="1:65" s="13" customFormat="1" ht="11.25">
      <c r="B1285" s="171"/>
      <c r="D1285" s="172" t="s">
        <v>182</v>
      </c>
      <c r="E1285" s="173" t="s">
        <v>1</v>
      </c>
      <c r="F1285" s="174" t="s">
        <v>814</v>
      </c>
      <c r="H1285" s="173" t="s">
        <v>1</v>
      </c>
      <c r="I1285" s="175"/>
      <c r="L1285" s="171"/>
      <c r="M1285" s="176"/>
      <c r="N1285" s="177"/>
      <c r="O1285" s="177"/>
      <c r="P1285" s="177"/>
      <c r="Q1285" s="177"/>
      <c r="R1285" s="177"/>
      <c r="S1285" s="177"/>
      <c r="T1285" s="178"/>
      <c r="AT1285" s="173" t="s">
        <v>182</v>
      </c>
      <c r="AU1285" s="173" t="s">
        <v>88</v>
      </c>
      <c r="AV1285" s="13" t="s">
        <v>82</v>
      </c>
      <c r="AW1285" s="13" t="s">
        <v>31</v>
      </c>
      <c r="AX1285" s="13" t="s">
        <v>75</v>
      </c>
      <c r="AY1285" s="173" t="s">
        <v>173</v>
      </c>
    </row>
    <row r="1286" spans="1:65" s="14" customFormat="1" ht="11.25">
      <c r="B1286" s="179"/>
      <c r="D1286" s="172" t="s">
        <v>182</v>
      </c>
      <c r="E1286" s="180" t="s">
        <v>1</v>
      </c>
      <c r="F1286" s="181" t="s">
        <v>2029</v>
      </c>
      <c r="H1286" s="182">
        <v>6.4</v>
      </c>
      <c r="I1286" s="183"/>
      <c r="L1286" s="179"/>
      <c r="M1286" s="184"/>
      <c r="N1286" s="185"/>
      <c r="O1286" s="185"/>
      <c r="P1286" s="185"/>
      <c r="Q1286" s="185"/>
      <c r="R1286" s="185"/>
      <c r="S1286" s="185"/>
      <c r="T1286" s="186"/>
      <c r="AT1286" s="180" t="s">
        <v>182</v>
      </c>
      <c r="AU1286" s="180" t="s">
        <v>88</v>
      </c>
      <c r="AV1286" s="14" t="s">
        <v>88</v>
      </c>
      <c r="AW1286" s="14" t="s">
        <v>31</v>
      </c>
      <c r="AX1286" s="14" t="s">
        <v>75</v>
      </c>
      <c r="AY1286" s="180" t="s">
        <v>173</v>
      </c>
    </row>
    <row r="1287" spans="1:65" s="14" customFormat="1" ht="11.25">
      <c r="B1287" s="179"/>
      <c r="D1287" s="172" t="s">
        <v>182</v>
      </c>
      <c r="E1287" s="180" t="s">
        <v>1</v>
      </c>
      <c r="F1287" s="181" t="s">
        <v>2030</v>
      </c>
      <c r="H1287" s="182">
        <v>7.6</v>
      </c>
      <c r="I1287" s="183"/>
      <c r="L1287" s="179"/>
      <c r="M1287" s="184"/>
      <c r="N1287" s="185"/>
      <c r="O1287" s="185"/>
      <c r="P1287" s="185"/>
      <c r="Q1287" s="185"/>
      <c r="R1287" s="185"/>
      <c r="S1287" s="185"/>
      <c r="T1287" s="186"/>
      <c r="AT1287" s="180" t="s">
        <v>182</v>
      </c>
      <c r="AU1287" s="180" t="s">
        <v>88</v>
      </c>
      <c r="AV1287" s="14" t="s">
        <v>88</v>
      </c>
      <c r="AW1287" s="14" t="s">
        <v>31</v>
      </c>
      <c r="AX1287" s="14" t="s">
        <v>75</v>
      </c>
      <c r="AY1287" s="180" t="s">
        <v>173</v>
      </c>
    </row>
    <row r="1288" spans="1:65" s="14" customFormat="1" ht="11.25">
      <c r="B1288" s="179"/>
      <c r="D1288" s="172" t="s">
        <v>182</v>
      </c>
      <c r="E1288" s="180" t="s">
        <v>1</v>
      </c>
      <c r="F1288" s="181" t="s">
        <v>2031</v>
      </c>
      <c r="H1288" s="182">
        <v>6.7750000000000004</v>
      </c>
      <c r="I1288" s="183"/>
      <c r="L1288" s="179"/>
      <c r="M1288" s="184"/>
      <c r="N1288" s="185"/>
      <c r="O1288" s="185"/>
      <c r="P1288" s="185"/>
      <c r="Q1288" s="185"/>
      <c r="R1288" s="185"/>
      <c r="S1288" s="185"/>
      <c r="T1288" s="186"/>
      <c r="AT1288" s="180" t="s">
        <v>182</v>
      </c>
      <c r="AU1288" s="180" t="s">
        <v>88</v>
      </c>
      <c r="AV1288" s="14" t="s">
        <v>88</v>
      </c>
      <c r="AW1288" s="14" t="s">
        <v>31</v>
      </c>
      <c r="AX1288" s="14" t="s">
        <v>75</v>
      </c>
      <c r="AY1288" s="180" t="s">
        <v>173</v>
      </c>
    </row>
    <row r="1289" spans="1:65" s="14" customFormat="1" ht="22.5">
      <c r="B1289" s="179"/>
      <c r="D1289" s="172" t="s">
        <v>182</v>
      </c>
      <c r="E1289" s="180" t="s">
        <v>1</v>
      </c>
      <c r="F1289" s="181" t="s">
        <v>2032</v>
      </c>
      <c r="H1289" s="182">
        <v>21.975000000000001</v>
      </c>
      <c r="I1289" s="183"/>
      <c r="L1289" s="179"/>
      <c r="M1289" s="184"/>
      <c r="N1289" s="185"/>
      <c r="O1289" s="185"/>
      <c r="P1289" s="185"/>
      <c r="Q1289" s="185"/>
      <c r="R1289" s="185"/>
      <c r="S1289" s="185"/>
      <c r="T1289" s="186"/>
      <c r="AT1289" s="180" t="s">
        <v>182</v>
      </c>
      <c r="AU1289" s="180" t="s">
        <v>88</v>
      </c>
      <c r="AV1289" s="14" t="s">
        <v>88</v>
      </c>
      <c r="AW1289" s="14" t="s">
        <v>31</v>
      </c>
      <c r="AX1289" s="14" t="s">
        <v>75</v>
      </c>
      <c r="AY1289" s="180" t="s">
        <v>173</v>
      </c>
    </row>
    <row r="1290" spans="1:65" s="15" customFormat="1" ht="11.25">
      <c r="B1290" s="187"/>
      <c r="D1290" s="172" t="s">
        <v>182</v>
      </c>
      <c r="E1290" s="188" t="s">
        <v>1</v>
      </c>
      <c r="F1290" s="189" t="s">
        <v>185</v>
      </c>
      <c r="H1290" s="190">
        <v>42.75</v>
      </c>
      <c r="I1290" s="191"/>
      <c r="L1290" s="187"/>
      <c r="M1290" s="192"/>
      <c r="N1290" s="193"/>
      <c r="O1290" s="193"/>
      <c r="P1290" s="193"/>
      <c r="Q1290" s="193"/>
      <c r="R1290" s="193"/>
      <c r="S1290" s="193"/>
      <c r="T1290" s="194"/>
      <c r="AT1290" s="188" t="s">
        <v>182</v>
      </c>
      <c r="AU1290" s="188" t="s">
        <v>88</v>
      </c>
      <c r="AV1290" s="15" t="s">
        <v>180</v>
      </c>
      <c r="AW1290" s="15" t="s">
        <v>31</v>
      </c>
      <c r="AX1290" s="15" t="s">
        <v>82</v>
      </c>
      <c r="AY1290" s="188" t="s">
        <v>173</v>
      </c>
    </row>
    <row r="1291" spans="1:65" s="2" customFormat="1" ht="24.2" customHeight="1">
      <c r="A1291" s="33"/>
      <c r="B1291" s="156"/>
      <c r="C1291" s="195" t="s">
        <v>2033</v>
      </c>
      <c r="D1291" s="195" t="s">
        <v>186</v>
      </c>
      <c r="E1291" s="196" t="s">
        <v>2034</v>
      </c>
      <c r="F1291" s="197" t="s">
        <v>2035</v>
      </c>
      <c r="G1291" s="198" t="s">
        <v>179</v>
      </c>
      <c r="H1291" s="199">
        <v>22</v>
      </c>
      <c r="I1291" s="200"/>
      <c r="J1291" s="201">
        <f>ROUND(I1291*H1291,2)</f>
        <v>0</v>
      </c>
      <c r="K1291" s="202"/>
      <c r="L1291" s="203"/>
      <c r="M1291" s="204" t="s">
        <v>1</v>
      </c>
      <c r="N1291" s="205" t="s">
        <v>41</v>
      </c>
      <c r="O1291" s="62"/>
      <c r="P1291" s="167">
        <f>O1291*H1291</f>
        <v>0</v>
      </c>
      <c r="Q1291" s="167">
        <v>4.2000000000000002E-4</v>
      </c>
      <c r="R1291" s="167">
        <f>Q1291*H1291</f>
        <v>9.2399999999999999E-3</v>
      </c>
      <c r="S1291" s="167">
        <v>0</v>
      </c>
      <c r="T1291" s="168">
        <f>S1291*H1291</f>
        <v>0</v>
      </c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R1291" s="169" t="s">
        <v>314</v>
      </c>
      <c r="AT1291" s="169" t="s">
        <v>186</v>
      </c>
      <c r="AU1291" s="169" t="s">
        <v>88</v>
      </c>
      <c r="AY1291" s="18" t="s">
        <v>173</v>
      </c>
      <c r="BE1291" s="170">
        <f>IF(N1291="základná",J1291,0)</f>
        <v>0</v>
      </c>
      <c r="BF1291" s="170">
        <f>IF(N1291="znížená",J1291,0)</f>
        <v>0</v>
      </c>
      <c r="BG1291" s="170">
        <f>IF(N1291="zákl. prenesená",J1291,0)</f>
        <v>0</v>
      </c>
      <c r="BH1291" s="170">
        <f>IF(N1291="zníž. prenesená",J1291,0)</f>
        <v>0</v>
      </c>
      <c r="BI1291" s="170">
        <f>IF(N1291="nulová",J1291,0)</f>
        <v>0</v>
      </c>
      <c r="BJ1291" s="18" t="s">
        <v>88</v>
      </c>
      <c r="BK1291" s="170">
        <f>ROUND(I1291*H1291,2)</f>
        <v>0</v>
      </c>
      <c r="BL1291" s="18" t="s">
        <v>259</v>
      </c>
      <c r="BM1291" s="169" t="s">
        <v>2036</v>
      </c>
    </row>
    <row r="1292" spans="1:65" s="14" customFormat="1" ht="11.25">
      <c r="B1292" s="179"/>
      <c r="D1292" s="172" t="s">
        <v>182</v>
      </c>
      <c r="E1292" s="180" t="s">
        <v>1</v>
      </c>
      <c r="F1292" s="181" t="s">
        <v>291</v>
      </c>
      <c r="H1292" s="182">
        <v>22</v>
      </c>
      <c r="I1292" s="183"/>
      <c r="L1292" s="179"/>
      <c r="M1292" s="184"/>
      <c r="N1292" s="185"/>
      <c r="O1292" s="185"/>
      <c r="P1292" s="185"/>
      <c r="Q1292" s="185"/>
      <c r="R1292" s="185"/>
      <c r="S1292" s="185"/>
      <c r="T1292" s="186"/>
      <c r="AT1292" s="180" t="s">
        <v>182</v>
      </c>
      <c r="AU1292" s="180" t="s">
        <v>88</v>
      </c>
      <c r="AV1292" s="14" t="s">
        <v>88</v>
      </c>
      <c r="AW1292" s="14" t="s">
        <v>31</v>
      </c>
      <c r="AX1292" s="14" t="s">
        <v>75</v>
      </c>
      <c r="AY1292" s="180" t="s">
        <v>173</v>
      </c>
    </row>
    <row r="1293" spans="1:65" s="15" customFormat="1" ht="11.25">
      <c r="B1293" s="187"/>
      <c r="D1293" s="172" t="s">
        <v>182</v>
      </c>
      <c r="E1293" s="188" t="s">
        <v>1</v>
      </c>
      <c r="F1293" s="189" t="s">
        <v>185</v>
      </c>
      <c r="H1293" s="190">
        <v>22</v>
      </c>
      <c r="I1293" s="191"/>
      <c r="L1293" s="187"/>
      <c r="M1293" s="192"/>
      <c r="N1293" s="193"/>
      <c r="O1293" s="193"/>
      <c r="P1293" s="193"/>
      <c r="Q1293" s="193"/>
      <c r="R1293" s="193"/>
      <c r="S1293" s="193"/>
      <c r="T1293" s="194"/>
      <c r="AT1293" s="188" t="s">
        <v>182</v>
      </c>
      <c r="AU1293" s="188" t="s">
        <v>88</v>
      </c>
      <c r="AV1293" s="15" t="s">
        <v>180</v>
      </c>
      <c r="AW1293" s="15" t="s">
        <v>31</v>
      </c>
      <c r="AX1293" s="15" t="s">
        <v>82</v>
      </c>
      <c r="AY1293" s="188" t="s">
        <v>173</v>
      </c>
    </row>
    <row r="1294" spans="1:65" s="2" customFormat="1" ht="24.2" customHeight="1">
      <c r="A1294" s="33"/>
      <c r="B1294" s="156"/>
      <c r="C1294" s="157" t="s">
        <v>2037</v>
      </c>
      <c r="D1294" s="157" t="s">
        <v>176</v>
      </c>
      <c r="E1294" s="158" t="s">
        <v>2038</v>
      </c>
      <c r="F1294" s="159" t="s">
        <v>2039</v>
      </c>
      <c r="G1294" s="160" t="s">
        <v>339</v>
      </c>
      <c r="H1294" s="214"/>
      <c r="I1294" s="162"/>
      <c r="J1294" s="163">
        <f>ROUND(I1294*H1294,2)</f>
        <v>0</v>
      </c>
      <c r="K1294" s="164"/>
      <c r="L1294" s="34"/>
      <c r="M1294" s="165" t="s">
        <v>1</v>
      </c>
      <c r="N1294" s="166" t="s">
        <v>41</v>
      </c>
      <c r="O1294" s="62"/>
      <c r="P1294" s="167">
        <f>O1294*H1294</f>
        <v>0</v>
      </c>
      <c r="Q1294" s="167">
        <v>0</v>
      </c>
      <c r="R1294" s="167">
        <f>Q1294*H1294</f>
        <v>0</v>
      </c>
      <c r="S1294" s="167">
        <v>0</v>
      </c>
      <c r="T1294" s="168">
        <f>S1294*H1294</f>
        <v>0</v>
      </c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R1294" s="169" t="s">
        <v>259</v>
      </c>
      <c r="AT1294" s="169" t="s">
        <v>176</v>
      </c>
      <c r="AU1294" s="169" t="s">
        <v>88</v>
      </c>
      <c r="AY1294" s="18" t="s">
        <v>173</v>
      </c>
      <c r="BE1294" s="170">
        <f>IF(N1294="základná",J1294,0)</f>
        <v>0</v>
      </c>
      <c r="BF1294" s="170">
        <f>IF(N1294="znížená",J1294,0)</f>
        <v>0</v>
      </c>
      <c r="BG1294" s="170">
        <f>IF(N1294="zákl. prenesená",J1294,0)</f>
        <v>0</v>
      </c>
      <c r="BH1294" s="170">
        <f>IF(N1294="zníž. prenesená",J1294,0)</f>
        <v>0</v>
      </c>
      <c r="BI1294" s="170">
        <f>IF(N1294="nulová",J1294,0)</f>
        <v>0</v>
      </c>
      <c r="BJ1294" s="18" t="s">
        <v>88</v>
      </c>
      <c r="BK1294" s="170">
        <f>ROUND(I1294*H1294,2)</f>
        <v>0</v>
      </c>
      <c r="BL1294" s="18" t="s">
        <v>259</v>
      </c>
      <c r="BM1294" s="169" t="s">
        <v>2040</v>
      </c>
    </row>
    <row r="1295" spans="1:65" s="12" customFormat="1" ht="22.9" customHeight="1">
      <c r="B1295" s="143"/>
      <c r="D1295" s="144" t="s">
        <v>74</v>
      </c>
      <c r="E1295" s="154" t="s">
        <v>2041</v>
      </c>
      <c r="F1295" s="154" t="s">
        <v>2042</v>
      </c>
      <c r="I1295" s="146"/>
      <c r="J1295" s="155">
        <f>BK1295</f>
        <v>0</v>
      </c>
      <c r="L1295" s="143"/>
      <c r="M1295" s="148"/>
      <c r="N1295" s="149"/>
      <c r="O1295" s="149"/>
      <c r="P1295" s="150">
        <f>SUM(P1296:P1303)</f>
        <v>0</v>
      </c>
      <c r="Q1295" s="149"/>
      <c r="R1295" s="150">
        <f>SUM(R1296:R1303)</f>
        <v>9.6319999999999982E-3</v>
      </c>
      <c r="S1295" s="149"/>
      <c r="T1295" s="151">
        <f>SUM(T1296:T1303)</f>
        <v>0</v>
      </c>
      <c r="AR1295" s="144" t="s">
        <v>88</v>
      </c>
      <c r="AT1295" s="152" t="s">
        <v>74</v>
      </c>
      <c r="AU1295" s="152" t="s">
        <v>82</v>
      </c>
      <c r="AY1295" s="144" t="s">
        <v>173</v>
      </c>
      <c r="BK1295" s="153">
        <f>SUM(BK1296:BK1303)</f>
        <v>0</v>
      </c>
    </row>
    <row r="1296" spans="1:65" s="2" customFormat="1" ht="24.2" customHeight="1">
      <c r="A1296" s="33"/>
      <c r="B1296" s="156"/>
      <c r="C1296" s="157" t="s">
        <v>2043</v>
      </c>
      <c r="D1296" s="157" t="s">
        <v>176</v>
      </c>
      <c r="E1296" s="158" t="s">
        <v>2044</v>
      </c>
      <c r="F1296" s="159" t="s">
        <v>2045</v>
      </c>
      <c r="G1296" s="160" t="s">
        <v>232</v>
      </c>
      <c r="H1296" s="161">
        <v>137.6</v>
      </c>
      <c r="I1296" s="162"/>
      <c r="J1296" s="163">
        <f>ROUND(I1296*H1296,2)</f>
        <v>0</v>
      </c>
      <c r="K1296" s="164"/>
      <c r="L1296" s="34"/>
      <c r="M1296" s="165" t="s">
        <v>1</v>
      </c>
      <c r="N1296" s="166" t="s">
        <v>41</v>
      </c>
      <c r="O1296" s="62"/>
      <c r="P1296" s="167">
        <f>O1296*H1296</f>
        <v>0</v>
      </c>
      <c r="Q1296" s="167">
        <v>0</v>
      </c>
      <c r="R1296" s="167">
        <f>Q1296*H1296</f>
        <v>0</v>
      </c>
      <c r="S1296" s="167">
        <v>0</v>
      </c>
      <c r="T1296" s="168">
        <f>S1296*H1296</f>
        <v>0</v>
      </c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R1296" s="169" t="s">
        <v>259</v>
      </c>
      <c r="AT1296" s="169" t="s">
        <v>176</v>
      </c>
      <c r="AU1296" s="169" t="s">
        <v>88</v>
      </c>
      <c r="AY1296" s="18" t="s">
        <v>173</v>
      </c>
      <c r="BE1296" s="170">
        <f>IF(N1296="základná",J1296,0)</f>
        <v>0</v>
      </c>
      <c r="BF1296" s="170">
        <f>IF(N1296="znížená",J1296,0)</f>
        <v>0</v>
      </c>
      <c r="BG1296" s="170">
        <f>IF(N1296="zákl. prenesená",J1296,0)</f>
        <v>0</v>
      </c>
      <c r="BH1296" s="170">
        <f>IF(N1296="zníž. prenesená",J1296,0)</f>
        <v>0</v>
      </c>
      <c r="BI1296" s="170">
        <f>IF(N1296="nulová",J1296,0)</f>
        <v>0</v>
      </c>
      <c r="BJ1296" s="18" t="s">
        <v>88</v>
      </c>
      <c r="BK1296" s="170">
        <f>ROUND(I1296*H1296,2)</f>
        <v>0</v>
      </c>
      <c r="BL1296" s="18" t="s">
        <v>259</v>
      </c>
      <c r="BM1296" s="169" t="s">
        <v>2046</v>
      </c>
    </row>
    <row r="1297" spans="1:65" s="13" customFormat="1" ht="11.25">
      <c r="B1297" s="171"/>
      <c r="D1297" s="172" t="s">
        <v>182</v>
      </c>
      <c r="E1297" s="173" t="s">
        <v>1</v>
      </c>
      <c r="F1297" s="174" t="s">
        <v>2047</v>
      </c>
      <c r="H1297" s="173" t="s">
        <v>1</v>
      </c>
      <c r="I1297" s="175"/>
      <c r="L1297" s="171"/>
      <c r="M1297" s="176"/>
      <c r="N1297" s="177"/>
      <c r="O1297" s="177"/>
      <c r="P1297" s="177"/>
      <c r="Q1297" s="177"/>
      <c r="R1297" s="177"/>
      <c r="S1297" s="177"/>
      <c r="T1297" s="178"/>
      <c r="AT1297" s="173" t="s">
        <v>182</v>
      </c>
      <c r="AU1297" s="173" t="s">
        <v>88</v>
      </c>
      <c r="AV1297" s="13" t="s">
        <v>82</v>
      </c>
      <c r="AW1297" s="13" t="s">
        <v>31</v>
      </c>
      <c r="AX1297" s="13" t="s">
        <v>75</v>
      </c>
      <c r="AY1297" s="173" t="s">
        <v>173</v>
      </c>
    </row>
    <row r="1298" spans="1:65" s="14" customFormat="1" ht="11.25">
      <c r="B1298" s="179"/>
      <c r="D1298" s="172" t="s">
        <v>182</v>
      </c>
      <c r="E1298" s="180" t="s">
        <v>1</v>
      </c>
      <c r="F1298" s="181" t="s">
        <v>2048</v>
      </c>
      <c r="H1298" s="182">
        <v>137.6</v>
      </c>
      <c r="I1298" s="183"/>
      <c r="L1298" s="179"/>
      <c r="M1298" s="184"/>
      <c r="N1298" s="185"/>
      <c r="O1298" s="185"/>
      <c r="P1298" s="185"/>
      <c r="Q1298" s="185"/>
      <c r="R1298" s="185"/>
      <c r="S1298" s="185"/>
      <c r="T1298" s="186"/>
      <c r="AT1298" s="180" t="s">
        <v>182</v>
      </c>
      <c r="AU1298" s="180" t="s">
        <v>88</v>
      </c>
      <c r="AV1298" s="14" t="s">
        <v>88</v>
      </c>
      <c r="AW1298" s="14" t="s">
        <v>31</v>
      </c>
      <c r="AX1298" s="14" t="s">
        <v>75</v>
      </c>
      <c r="AY1298" s="180" t="s">
        <v>173</v>
      </c>
    </row>
    <row r="1299" spans="1:65" s="15" customFormat="1" ht="11.25">
      <c r="B1299" s="187"/>
      <c r="D1299" s="172" t="s">
        <v>182</v>
      </c>
      <c r="E1299" s="188" t="s">
        <v>1</v>
      </c>
      <c r="F1299" s="189" t="s">
        <v>185</v>
      </c>
      <c r="H1299" s="190">
        <v>137.6</v>
      </c>
      <c r="I1299" s="191"/>
      <c r="L1299" s="187"/>
      <c r="M1299" s="192"/>
      <c r="N1299" s="193"/>
      <c r="O1299" s="193"/>
      <c r="P1299" s="193"/>
      <c r="Q1299" s="193"/>
      <c r="R1299" s="193"/>
      <c r="S1299" s="193"/>
      <c r="T1299" s="194"/>
      <c r="AT1299" s="188" t="s">
        <v>182</v>
      </c>
      <c r="AU1299" s="188" t="s">
        <v>88</v>
      </c>
      <c r="AV1299" s="15" t="s">
        <v>180</v>
      </c>
      <c r="AW1299" s="15" t="s">
        <v>31</v>
      </c>
      <c r="AX1299" s="15" t="s">
        <v>82</v>
      </c>
      <c r="AY1299" s="188" t="s">
        <v>173</v>
      </c>
    </row>
    <row r="1300" spans="1:65" s="2" customFormat="1" ht="37.9" customHeight="1">
      <c r="A1300" s="33"/>
      <c r="B1300" s="156"/>
      <c r="C1300" s="157" t="s">
        <v>2049</v>
      </c>
      <c r="D1300" s="157" t="s">
        <v>176</v>
      </c>
      <c r="E1300" s="158" t="s">
        <v>2050</v>
      </c>
      <c r="F1300" s="159" t="s">
        <v>2051</v>
      </c>
      <c r="G1300" s="160" t="s">
        <v>232</v>
      </c>
      <c r="H1300" s="161">
        <v>137.6</v>
      </c>
      <c r="I1300" s="162"/>
      <c r="J1300" s="163">
        <f>ROUND(I1300*H1300,2)</f>
        <v>0</v>
      </c>
      <c r="K1300" s="164"/>
      <c r="L1300" s="34"/>
      <c r="M1300" s="165" t="s">
        <v>1</v>
      </c>
      <c r="N1300" s="166" t="s">
        <v>41</v>
      </c>
      <c r="O1300" s="62"/>
      <c r="P1300" s="167">
        <f>O1300*H1300</f>
        <v>0</v>
      </c>
      <c r="Q1300" s="167">
        <v>6.9999999999999994E-5</v>
      </c>
      <c r="R1300" s="167">
        <f>Q1300*H1300</f>
        <v>9.6319999999999982E-3</v>
      </c>
      <c r="S1300" s="167">
        <v>0</v>
      </c>
      <c r="T1300" s="168">
        <f>S1300*H1300</f>
        <v>0</v>
      </c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R1300" s="169" t="s">
        <v>259</v>
      </c>
      <c r="AT1300" s="169" t="s">
        <v>176</v>
      </c>
      <c r="AU1300" s="169" t="s">
        <v>88</v>
      </c>
      <c r="AY1300" s="18" t="s">
        <v>173</v>
      </c>
      <c r="BE1300" s="170">
        <f>IF(N1300="základná",J1300,0)</f>
        <v>0</v>
      </c>
      <c r="BF1300" s="170">
        <f>IF(N1300="znížená",J1300,0)</f>
        <v>0</v>
      </c>
      <c r="BG1300" s="170">
        <f>IF(N1300="zákl. prenesená",J1300,0)</f>
        <v>0</v>
      </c>
      <c r="BH1300" s="170">
        <f>IF(N1300="zníž. prenesená",J1300,0)</f>
        <v>0</v>
      </c>
      <c r="BI1300" s="170">
        <f>IF(N1300="nulová",J1300,0)</f>
        <v>0</v>
      </c>
      <c r="BJ1300" s="18" t="s">
        <v>88</v>
      </c>
      <c r="BK1300" s="170">
        <f>ROUND(I1300*H1300,2)</f>
        <v>0</v>
      </c>
      <c r="BL1300" s="18" t="s">
        <v>259</v>
      </c>
      <c r="BM1300" s="169" t="s">
        <v>2052</v>
      </c>
    </row>
    <row r="1301" spans="1:65" s="13" customFormat="1" ht="11.25">
      <c r="B1301" s="171"/>
      <c r="D1301" s="172" t="s">
        <v>182</v>
      </c>
      <c r="E1301" s="173" t="s">
        <v>1</v>
      </c>
      <c r="F1301" s="174" t="s">
        <v>2047</v>
      </c>
      <c r="H1301" s="173" t="s">
        <v>1</v>
      </c>
      <c r="I1301" s="175"/>
      <c r="L1301" s="171"/>
      <c r="M1301" s="176"/>
      <c r="N1301" s="177"/>
      <c r="O1301" s="177"/>
      <c r="P1301" s="177"/>
      <c r="Q1301" s="177"/>
      <c r="R1301" s="177"/>
      <c r="S1301" s="177"/>
      <c r="T1301" s="178"/>
      <c r="AT1301" s="173" t="s">
        <v>182</v>
      </c>
      <c r="AU1301" s="173" t="s">
        <v>88</v>
      </c>
      <c r="AV1301" s="13" t="s">
        <v>82</v>
      </c>
      <c r="AW1301" s="13" t="s">
        <v>31</v>
      </c>
      <c r="AX1301" s="13" t="s">
        <v>75</v>
      </c>
      <c r="AY1301" s="173" t="s">
        <v>173</v>
      </c>
    </row>
    <row r="1302" spans="1:65" s="14" customFormat="1" ht="11.25">
      <c r="B1302" s="179"/>
      <c r="D1302" s="172" t="s">
        <v>182</v>
      </c>
      <c r="E1302" s="180" t="s">
        <v>1</v>
      </c>
      <c r="F1302" s="181" t="s">
        <v>2048</v>
      </c>
      <c r="H1302" s="182">
        <v>137.6</v>
      </c>
      <c r="I1302" s="183"/>
      <c r="L1302" s="179"/>
      <c r="M1302" s="184"/>
      <c r="N1302" s="185"/>
      <c r="O1302" s="185"/>
      <c r="P1302" s="185"/>
      <c r="Q1302" s="185"/>
      <c r="R1302" s="185"/>
      <c r="S1302" s="185"/>
      <c r="T1302" s="186"/>
      <c r="AT1302" s="180" t="s">
        <v>182</v>
      </c>
      <c r="AU1302" s="180" t="s">
        <v>88</v>
      </c>
      <c r="AV1302" s="14" t="s">
        <v>88</v>
      </c>
      <c r="AW1302" s="14" t="s">
        <v>31</v>
      </c>
      <c r="AX1302" s="14" t="s">
        <v>75</v>
      </c>
      <c r="AY1302" s="180" t="s">
        <v>173</v>
      </c>
    </row>
    <row r="1303" spans="1:65" s="15" customFormat="1" ht="11.25">
      <c r="B1303" s="187"/>
      <c r="D1303" s="172" t="s">
        <v>182</v>
      </c>
      <c r="E1303" s="188" t="s">
        <v>1</v>
      </c>
      <c r="F1303" s="189" t="s">
        <v>185</v>
      </c>
      <c r="H1303" s="190">
        <v>137.6</v>
      </c>
      <c r="I1303" s="191"/>
      <c r="L1303" s="187"/>
      <c r="M1303" s="192"/>
      <c r="N1303" s="193"/>
      <c r="O1303" s="193"/>
      <c r="P1303" s="193"/>
      <c r="Q1303" s="193"/>
      <c r="R1303" s="193"/>
      <c r="S1303" s="193"/>
      <c r="T1303" s="194"/>
      <c r="AT1303" s="188" t="s">
        <v>182</v>
      </c>
      <c r="AU1303" s="188" t="s">
        <v>88</v>
      </c>
      <c r="AV1303" s="15" t="s">
        <v>180</v>
      </c>
      <c r="AW1303" s="15" t="s">
        <v>31</v>
      </c>
      <c r="AX1303" s="15" t="s">
        <v>82</v>
      </c>
      <c r="AY1303" s="188" t="s">
        <v>173</v>
      </c>
    </row>
    <row r="1304" spans="1:65" s="12" customFormat="1" ht="22.9" customHeight="1">
      <c r="B1304" s="143"/>
      <c r="D1304" s="144" t="s">
        <v>74</v>
      </c>
      <c r="E1304" s="154" t="s">
        <v>442</v>
      </c>
      <c r="F1304" s="154" t="s">
        <v>443</v>
      </c>
      <c r="I1304" s="146"/>
      <c r="J1304" s="155">
        <f>BK1304</f>
        <v>0</v>
      </c>
      <c r="L1304" s="143"/>
      <c r="M1304" s="148"/>
      <c r="N1304" s="149"/>
      <c r="O1304" s="149"/>
      <c r="P1304" s="150">
        <f>SUM(P1305:P1425)</f>
        <v>0</v>
      </c>
      <c r="Q1304" s="149"/>
      <c r="R1304" s="150">
        <f>SUM(R1305:R1425)</f>
        <v>4.1247055100000001</v>
      </c>
      <c r="S1304" s="149"/>
      <c r="T1304" s="151">
        <f>SUM(T1305:T1425)</f>
        <v>0</v>
      </c>
      <c r="AR1304" s="144" t="s">
        <v>88</v>
      </c>
      <c r="AT1304" s="152" t="s">
        <v>74</v>
      </c>
      <c r="AU1304" s="152" t="s">
        <v>82</v>
      </c>
      <c r="AY1304" s="144" t="s">
        <v>173</v>
      </c>
      <c r="BK1304" s="153">
        <f>SUM(BK1305:BK1425)</f>
        <v>0</v>
      </c>
    </row>
    <row r="1305" spans="1:65" s="2" customFormat="1" ht="21.75" customHeight="1">
      <c r="A1305" s="33"/>
      <c r="B1305" s="156"/>
      <c r="C1305" s="157" t="s">
        <v>2053</v>
      </c>
      <c r="D1305" s="157" t="s">
        <v>176</v>
      </c>
      <c r="E1305" s="158" t="s">
        <v>2054</v>
      </c>
      <c r="F1305" s="159" t="s">
        <v>2055</v>
      </c>
      <c r="G1305" s="160" t="s">
        <v>196</v>
      </c>
      <c r="H1305" s="161">
        <v>402.82299999999998</v>
      </c>
      <c r="I1305" s="162"/>
      <c r="J1305" s="163">
        <f>ROUND(I1305*H1305,2)</f>
        <v>0</v>
      </c>
      <c r="K1305" s="164"/>
      <c r="L1305" s="34"/>
      <c r="M1305" s="165" t="s">
        <v>1</v>
      </c>
      <c r="N1305" s="166" t="s">
        <v>41</v>
      </c>
      <c r="O1305" s="62"/>
      <c r="P1305" s="167">
        <f>O1305*H1305</f>
        <v>0</v>
      </c>
      <c r="Q1305" s="167">
        <v>0</v>
      </c>
      <c r="R1305" s="167">
        <f>Q1305*H1305</f>
        <v>0</v>
      </c>
      <c r="S1305" s="167">
        <v>0</v>
      </c>
      <c r="T1305" s="168">
        <f>S1305*H1305</f>
        <v>0</v>
      </c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R1305" s="169" t="s">
        <v>259</v>
      </c>
      <c r="AT1305" s="169" t="s">
        <v>176</v>
      </c>
      <c r="AU1305" s="169" t="s">
        <v>88</v>
      </c>
      <c r="AY1305" s="18" t="s">
        <v>173</v>
      </c>
      <c r="BE1305" s="170">
        <f>IF(N1305="základná",J1305,0)</f>
        <v>0</v>
      </c>
      <c r="BF1305" s="170">
        <f>IF(N1305="znížená",J1305,0)</f>
        <v>0</v>
      </c>
      <c r="BG1305" s="170">
        <f>IF(N1305="zákl. prenesená",J1305,0)</f>
        <v>0</v>
      </c>
      <c r="BH1305" s="170">
        <f>IF(N1305="zníž. prenesená",J1305,0)</f>
        <v>0</v>
      </c>
      <c r="BI1305" s="170">
        <f>IF(N1305="nulová",J1305,0)</f>
        <v>0</v>
      </c>
      <c r="BJ1305" s="18" t="s">
        <v>88</v>
      </c>
      <c r="BK1305" s="170">
        <f>ROUND(I1305*H1305,2)</f>
        <v>0</v>
      </c>
      <c r="BL1305" s="18" t="s">
        <v>259</v>
      </c>
      <c r="BM1305" s="169" t="s">
        <v>2056</v>
      </c>
    </row>
    <row r="1306" spans="1:65" s="13" customFormat="1" ht="11.25">
      <c r="B1306" s="171"/>
      <c r="D1306" s="172" t="s">
        <v>182</v>
      </c>
      <c r="E1306" s="173" t="s">
        <v>1</v>
      </c>
      <c r="F1306" s="174" t="s">
        <v>2057</v>
      </c>
      <c r="H1306" s="173" t="s">
        <v>1</v>
      </c>
      <c r="I1306" s="175"/>
      <c r="L1306" s="171"/>
      <c r="M1306" s="176"/>
      <c r="N1306" s="177"/>
      <c r="O1306" s="177"/>
      <c r="P1306" s="177"/>
      <c r="Q1306" s="177"/>
      <c r="R1306" s="177"/>
      <c r="S1306" s="177"/>
      <c r="T1306" s="178"/>
      <c r="AT1306" s="173" t="s">
        <v>182</v>
      </c>
      <c r="AU1306" s="173" t="s">
        <v>88</v>
      </c>
      <c r="AV1306" s="13" t="s">
        <v>82</v>
      </c>
      <c r="AW1306" s="13" t="s">
        <v>31</v>
      </c>
      <c r="AX1306" s="13" t="s">
        <v>75</v>
      </c>
      <c r="AY1306" s="173" t="s">
        <v>173</v>
      </c>
    </row>
    <row r="1307" spans="1:65" s="14" customFormat="1" ht="11.25">
      <c r="B1307" s="179"/>
      <c r="D1307" s="172" t="s">
        <v>182</v>
      </c>
      <c r="E1307" s="180" t="s">
        <v>1</v>
      </c>
      <c r="F1307" s="181" t="s">
        <v>881</v>
      </c>
      <c r="H1307" s="182">
        <v>61.44</v>
      </c>
      <c r="I1307" s="183"/>
      <c r="L1307" s="179"/>
      <c r="M1307" s="184"/>
      <c r="N1307" s="185"/>
      <c r="O1307" s="185"/>
      <c r="P1307" s="185"/>
      <c r="Q1307" s="185"/>
      <c r="R1307" s="185"/>
      <c r="S1307" s="185"/>
      <c r="T1307" s="186"/>
      <c r="AT1307" s="180" t="s">
        <v>182</v>
      </c>
      <c r="AU1307" s="180" t="s">
        <v>88</v>
      </c>
      <c r="AV1307" s="14" t="s">
        <v>88</v>
      </c>
      <c r="AW1307" s="14" t="s">
        <v>31</v>
      </c>
      <c r="AX1307" s="14" t="s">
        <v>75</v>
      </c>
      <c r="AY1307" s="180" t="s">
        <v>173</v>
      </c>
    </row>
    <row r="1308" spans="1:65" s="16" customFormat="1" ht="11.25">
      <c r="B1308" s="206"/>
      <c r="D1308" s="172" t="s">
        <v>182</v>
      </c>
      <c r="E1308" s="207" t="s">
        <v>1</v>
      </c>
      <c r="F1308" s="208" t="s">
        <v>298</v>
      </c>
      <c r="H1308" s="209">
        <v>61.44</v>
      </c>
      <c r="I1308" s="210"/>
      <c r="L1308" s="206"/>
      <c r="M1308" s="211"/>
      <c r="N1308" s="212"/>
      <c r="O1308" s="212"/>
      <c r="P1308" s="212"/>
      <c r="Q1308" s="212"/>
      <c r="R1308" s="212"/>
      <c r="S1308" s="212"/>
      <c r="T1308" s="213"/>
      <c r="AT1308" s="207" t="s">
        <v>182</v>
      </c>
      <c r="AU1308" s="207" t="s">
        <v>88</v>
      </c>
      <c r="AV1308" s="16" t="s">
        <v>174</v>
      </c>
      <c r="AW1308" s="16" t="s">
        <v>31</v>
      </c>
      <c r="AX1308" s="16" t="s">
        <v>75</v>
      </c>
      <c r="AY1308" s="207" t="s">
        <v>173</v>
      </c>
    </row>
    <row r="1309" spans="1:65" s="13" customFormat="1" ht="11.25">
      <c r="B1309" s="171"/>
      <c r="D1309" s="172" t="s">
        <v>182</v>
      </c>
      <c r="E1309" s="173" t="s">
        <v>1</v>
      </c>
      <c r="F1309" s="174" t="s">
        <v>895</v>
      </c>
      <c r="H1309" s="173" t="s">
        <v>1</v>
      </c>
      <c r="I1309" s="175"/>
      <c r="L1309" s="171"/>
      <c r="M1309" s="176"/>
      <c r="N1309" s="177"/>
      <c r="O1309" s="177"/>
      <c r="P1309" s="177"/>
      <c r="Q1309" s="177"/>
      <c r="R1309" s="177"/>
      <c r="S1309" s="177"/>
      <c r="T1309" s="178"/>
      <c r="AT1309" s="173" t="s">
        <v>182</v>
      </c>
      <c r="AU1309" s="173" t="s">
        <v>88</v>
      </c>
      <c r="AV1309" s="13" t="s">
        <v>82</v>
      </c>
      <c r="AW1309" s="13" t="s">
        <v>31</v>
      </c>
      <c r="AX1309" s="13" t="s">
        <v>75</v>
      </c>
      <c r="AY1309" s="173" t="s">
        <v>173</v>
      </c>
    </row>
    <row r="1310" spans="1:65" s="14" customFormat="1" ht="22.5">
      <c r="B1310" s="179"/>
      <c r="D1310" s="172" t="s">
        <v>182</v>
      </c>
      <c r="E1310" s="180" t="s">
        <v>1</v>
      </c>
      <c r="F1310" s="181" t="s">
        <v>896</v>
      </c>
      <c r="H1310" s="182">
        <v>22.907</v>
      </c>
      <c r="I1310" s="183"/>
      <c r="L1310" s="179"/>
      <c r="M1310" s="184"/>
      <c r="N1310" s="185"/>
      <c r="O1310" s="185"/>
      <c r="P1310" s="185"/>
      <c r="Q1310" s="185"/>
      <c r="R1310" s="185"/>
      <c r="S1310" s="185"/>
      <c r="T1310" s="186"/>
      <c r="AT1310" s="180" t="s">
        <v>182</v>
      </c>
      <c r="AU1310" s="180" t="s">
        <v>88</v>
      </c>
      <c r="AV1310" s="14" t="s">
        <v>88</v>
      </c>
      <c r="AW1310" s="14" t="s">
        <v>31</v>
      </c>
      <c r="AX1310" s="14" t="s">
        <v>75</v>
      </c>
      <c r="AY1310" s="180" t="s">
        <v>173</v>
      </c>
    </row>
    <row r="1311" spans="1:65" s="14" customFormat="1" ht="22.5">
      <c r="B1311" s="179"/>
      <c r="D1311" s="172" t="s">
        <v>182</v>
      </c>
      <c r="E1311" s="180" t="s">
        <v>1</v>
      </c>
      <c r="F1311" s="181" t="s">
        <v>897</v>
      </c>
      <c r="H1311" s="182">
        <v>20.507999999999999</v>
      </c>
      <c r="I1311" s="183"/>
      <c r="L1311" s="179"/>
      <c r="M1311" s="184"/>
      <c r="N1311" s="185"/>
      <c r="O1311" s="185"/>
      <c r="P1311" s="185"/>
      <c r="Q1311" s="185"/>
      <c r="R1311" s="185"/>
      <c r="S1311" s="185"/>
      <c r="T1311" s="186"/>
      <c r="AT1311" s="180" t="s">
        <v>182</v>
      </c>
      <c r="AU1311" s="180" t="s">
        <v>88</v>
      </c>
      <c r="AV1311" s="14" t="s">
        <v>88</v>
      </c>
      <c r="AW1311" s="14" t="s">
        <v>31</v>
      </c>
      <c r="AX1311" s="14" t="s">
        <v>75</v>
      </c>
      <c r="AY1311" s="180" t="s">
        <v>173</v>
      </c>
    </row>
    <row r="1312" spans="1:65" s="14" customFormat="1" ht="11.25">
      <c r="B1312" s="179"/>
      <c r="D1312" s="172" t="s">
        <v>182</v>
      </c>
      <c r="E1312" s="180" t="s">
        <v>1</v>
      </c>
      <c r="F1312" s="181" t="s">
        <v>898</v>
      </c>
      <c r="H1312" s="182">
        <v>6.3719999999999999</v>
      </c>
      <c r="I1312" s="183"/>
      <c r="L1312" s="179"/>
      <c r="M1312" s="184"/>
      <c r="N1312" s="185"/>
      <c r="O1312" s="185"/>
      <c r="P1312" s="185"/>
      <c r="Q1312" s="185"/>
      <c r="R1312" s="185"/>
      <c r="S1312" s="185"/>
      <c r="T1312" s="186"/>
      <c r="AT1312" s="180" t="s">
        <v>182</v>
      </c>
      <c r="AU1312" s="180" t="s">
        <v>88</v>
      </c>
      <c r="AV1312" s="14" t="s">
        <v>88</v>
      </c>
      <c r="AW1312" s="14" t="s">
        <v>31</v>
      </c>
      <c r="AX1312" s="14" t="s">
        <v>75</v>
      </c>
      <c r="AY1312" s="180" t="s">
        <v>173</v>
      </c>
    </row>
    <row r="1313" spans="2:51" s="14" customFormat="1" ht="22.5">
      <c r="B1313" s="179"/>
      <c r="D1313" s="172" t="s">
        <v>182</v>
      </c>
      <c r="E1313" s="180" t="s">
        <v>1</v>
      </c>
      <c r="F1313" s="181" t="s">
        <v>899</v>
      </c>
      <c r="H1313" s="182">
        <v>6.5709999999999997</v>
      </c>
      <c r="I1313" s="183"/>
      <c r="L1313" s="179"/>
      <c r="M1313" s="184"/>
      <c r="N1313" s="185"/>
      <c r="O1313" s="185"/>
      <c r="P1313" s="185"/>
      <c r="Q1313" s="185"/>
      <c r="R1313" s="185"/>
      <c r="S1313" s="185"/>
      <c r="T1313" s="186"/>
      <c r="AT1313" s="180" t="s">
        <v>182</v>
      </c>
      <c r="AU1313" s="180" t="s">
        <v>88</v>
      </c>
      <c r="AV1313" s="14" t="s">
        <v>88</v>
      </c>
      <c r="AW1313" s="14" t="s">
        <v>31</v>
      </c>
      <c r="AX1313" s="14" t="s">
        <v>75</v>
      </c>
      <c r="AY1313" s="180" t="s">
        <v>173</v>
      </c>
    </row>
    <row r="1314" spans="2:51" s="14" customFormat="1" ht="22.5">
      <c r="B1314" s="179"/>
      <c r="D1314" s="172" t="s">
        <v>182</v>
      </c>
      <c r="E1314" s="180" t="s">
        <v>1</v>
      </c>
      <c r="F1314" s="181" t="s">
        <v>900</v>
      </c>
      <c r="H1314" s="182">
        <v>11.983000000000001</v>
      </c>
      <c r="I1314" s="183"/>
      <c r="L1314" s="179"/>
      <c r="M1314" s="184"/>
      <c r="N1314" s="185"/>
      <c r="O1314" s="185"/>
      <c r="P1314" s="185"/>
      <c r="Q1314" s="185"/>
      <c r="R1314" s="185"/>
      <c r="S1314" s="185"/>
      <c r="T1314" s="186"/>
      <c r="AT1314" s="180" t="s">
        <v>182</v>
      </c>
      <c r="AU1314" s="180" t="s">
        <v>88</v>
      </c>
      <c r="AV1314" s="14" t="s">
        <v>88</v>
      </c>
      <c r="AW1314" s="14" t="s">
        <v>31</v>
      </c>
      <c r="AX1314" s="14" t="s">
        <v>75</v>
      </c>
      <c r="AY1314" s="180" t="s">
        <v>173</v>
      </c>
    </row>
    <row r="1315" spans="2:51" s="14" customFormat="1" ht="11.25">
      <c r="B1315" s="179"/>
      <c r="D1315" s="172" t="s">
        <v>182</v>
      </c>
      <c r="E1315" s="180" t="s">
        <v>1</v>
      </c>
      <c r="F1315" s="181" t="s">
        <v>901</v>
      </c>
      <c r="H1315" s="182">
        <v>5.9649999999999999</v>
      </c>
      <c r="I1315" s="183"/>
      <c r="L1315" s="179"/>
      <c r="M1315" s="184"/>
      <c r="N1315" s="185"/>
      <c r="O1315" s="185"/>
      <c r="P1315" s="185"/>
      <c r="Q1315" s="185"/>
      <c r="R1315" s="185"/>
      <c r="S1315" s="185"/>
      <c r="T1315" s="186"/>
      <c r="AT1315" s="180" t="s">
        <v>182</v>
      </c>
      <c r="AU1315" s="180" t="s">
        <v>88</v>
      </c>
      <c r="AV1315" s="14" t="s">
        <v>88</v>
      </c>
      <c r="AW1315" s="14" t="s">
        <v>31</v>
      </c>
      <c r="AX1315" s="14" t="s">
        <v>75</v>
      </c>
      <c r="AY1315" s="180" t="s">
        <v>173</v>
      </c>
    </row>
    <row r="1316" spans="2:51" s="14" customFormat="1" ht="33.75">
      <c r="B1316" s="179"/>
      <c r="D1316" s="172" t="s">
        <v>182</v>
      </c>
      <c r="E1316" s="180" t="s">
        <v>1</v>
      </c>
      <c r="F1316" s="181" t="s">
        <v>902</v>
      </c>
      <c r="H1316" s="182">
        <v>27.390999999999998</v>
      </c>
      <c r="I1316" s="183"/>
      <c r="L1316" s="179"/>
      <c r="M1316" s="184"/>
      <c r="N1316" s="185"/>
      <c r="O1316" s="185"/>
      <c r="P1316" s="185"/>
      <c r="Q1316" s="185"/>
      <c r="R1316" s="185"/>
      <c r="S1316" s="185"/>
      <c r="T1316" s="186"/>
      <c r="AT1316" s="180" t="s">
        <v>182</v>
      </c>
      <c r="AU1316" s="180" t="s">
        <v>88</v>
      </c>
      <c r="AV1316" s="14" t="s">
        <v>88</v>
      </c>
      <c r="AW1316" s="14" t="s">
        <v>31</v>
      </c>
      <c r="AX1316" s="14" t="s">
        <v>75</v>
      </c>
      <c r="AY1316" s="180" t="s">
        <v>173</v>
      </c>
    </row>
    <row r="1317" spans="2:51" s="14" customFormat="1" ht="45">
      <c r="B1317" s="179"/>
      <c r="D1317" s="172" t="s">
        <v>182</v>
      </c>
      <c r="E1317" s="180" t="s">
        <v>1</v>
      </c>
      <c r="F1317" s="181" t="s">
        <v>903</v>
      </c>
      <c r="H1317" s="182">
        <v>15.379</v>
      </c>
      <c r="I1317" s="183"/>
      <c r="L1317" s="179"/>
      <c r="M1317" s="184"/>
      <c r="N1317" s="185"/>
      <c r="O1317" s="185"/>
      <c r="P1317" s="185"/>
      <c r="Q1317" s="185"/>
      <c r="R1317" s="185"/>
      <c r="S1317" s="185"/>
      <c r="T1317" s="186"/>
      <c r="AT1317" s="180" t="s">
        <v>182</v>
      </c>
      <c r="AU1317" s="180" t="s">
        <v>88</v>
      </c>
      <c r="AV1317" s="14" t="s">
        <v>88</v>
      </c>
      <c r="AW1317" s="14" t="s">
        <v>31</v>
      </c>
      <c r="AX1317" s="14" t="s">
        <v>75</v>
      </c>
      <c r="AY1317" s="180" t="s">
        <v>173</v>
      </c>
    </row>
    <row r="1318" spans="2:51" s="14" customFormat="1" ht="22.5">
      <c r="B1318" s="179"/>
      <c r="D1318" s="172" t="s">
        <v>182</v>
      </c>
      <c r="E1318" s="180" t="s">
        <v>1</v>
      </c>
      <c r="F1318" s="181" t="s">
        <v>2058</v>
      </c>
      <c r="H1318" s="182">
        <v>17.841000000000001</v>
      </c>
      <c r="I1318" s="183"/>
      <c r="L1318" s="179"/>
      <c r="M1318" s="184"/>
      <c r="N1318" s="185"/>
      <c r="O1318" s="185"/>
      <c r="P1318" s="185"/>
      <c r="Q1318" s="185"/>
      <c r="R1318" s="185"/>
      <c r="S1318" s="185"/>
      <c r="T1318" s="186"/>
      <c r="AT1318" s="180" t="s">
        <v>182</v>
      </c>
      <c r="AU1318" s="180" t="s">
        <v>88</v>
      </c>
      <c r="AV1318" s="14" t="s">
        <v>88</v>
      </c>
      <c r="AW1318" s="14" t="s">
        <v>31</v>
      </c>
      <c r="AX1318" s="14" t="s">
        <v>75</v>
      </c>
      <c r="AY1318" s="180" t="s">
        <v>173</v>
      </c>
    </row>
    <row r="1319" spans="2:51" s="14" customFormat="1" ht="33.75">
      <c r="B1319" s="179"/>
      <c r="D1319" s="172" t="s">
        <v>182</v>
      </c>
      <c r="E1319" s="180" t="s">
        <v>1</v>
      </c>
      <c r="F1319" s="181" t="s">
        <v>905</v>
      </c>
      <c r="H1319" s="182">
        <v>35.426000000000002</v>
      </c>
      <c r="I1319" s="183"/>
      <c r="L1319" s="179"/>
      <c r="M1319" s="184"/>
      <c r="N1319" s="185"/>
      <c r="O1319" s="185"/>
      <c r="P1319" s="185"/>
      <c r="Q1319" s="185"/>
      <c r="R1319" s="185"/>
      <c r="S1319" s="185"/>
      <c r="T1319" s="186"/>
      <c r="AT1319" s="180" t="s">
        <v>182</v>
      </c>
      <c r="AU1319" s="180" t="s">
        <v>88</v>
      </c>
      <c r="AV1319" s="14" t="s">
        <v>88</v>
      </c>
      <c r="AW1319" s="14" t="s">
        <v>31</v>
      </c>
      <c r="AX1319" s="14" t="s">
        <v>75</v>
      </c>
      <c r="AY1319" s="180" t="s">
        <v>173</v>
      </c>
    </row>
    <row r="1320" spans="2:51" s="14" customFormat="1" ht="11.25">
      <c r="B1320" s="179"/>
      <c r="D1320" s="172" t="s">
        <v>182</v>
      </c>
      <c r="E1320" s="180" t="s">
        <v>1</v>
      </c>
      <c r="F1320" s="181" t="s">
        <v>906</v>
      </c>
      <c r="H1320" s="182">
        <v>0.55300000000000005</v>
      </c>
      <c r="I1320" s="183"/>
      <c r="L1320" s="179"/>
      <c r="M1320" s="184"/>
      <c r="N1320" s="185"/>
      <c r="O1320" s="185"/>
      <c r="P1320" s="185"/>
      <c r="Q1320" s="185"/>
      <c r="R1320" s="185"/>
      <c r="S1320" s="185"/>
      <c r="T1320" s="186"/>
      <c r="AT1320" s="180" t="s">
        <v>182</v>
      </c>
      <c r="AU1320" s="180" t="s">
        <v>88</v>
      </c>
      <c r="AV1320" s="14" t="s">
        <v>88</v>
      </c>
      <c r="AW1320" s="14" t="s">
        <v>31</v>
      </c>
      <c r="AX1320" s="14" t="s">
        <v>75</v>
      </c>
      <c r="AY1320" s="180" t="s">
        <v>173</v>
      </c>
    </row>
    <row r="1321" spans="2:51" s="14" customFormat="1" ht="33.75">
      <c r="B1321" s="179"/>
      <c r="D1321" s="172" t="s">
        <v>182</v>
      </c>
      <c r="E1321" s="180" t="s">
        <v>1</v>
      </c>
      <c r="F1321" s="181" t="s">
        <v>907</v>
      </c>
      <c r="H1321" s="182">
        <v>34.667999999999999</v>
      </c>
      <c r="I1321" s="183"/>
      <c r="L1321" s="179"/>
      <c r="M1321" s="184"/>
      <c r="N1321" s="185"/>
      <c r="O1321" s="185"/>
      <c r="P1321" s="185"/>
      <c r="Q1321" s="185"/>
      <c r="R1321" s="185"/>
      <c r="S1321" s="185"/>
      <c r="T1321" s="186"/>
      <c r="AT1321" s="180" t="s">
        <v>182</v>
      </c>
      <c r="AU1321" s="180" t="s">
        <v>88</v>
      </c>
      <c r="AV1321" s="14" t="s">
        <v>88</v>
      </c>
      <c r="AW1321" s="14" t="s">
        <v>31</v>
      </c>
      <c r="AX1321" s="14" t="s">
        <v>75</v>
      </c>
      <c r="AY1321" s="180" t="s">
        <v>173</v>
      </c>
    </row>
    <row r="1322" spans="2:51" s="14" customFormat="1" ht="22.5">
      <c r="B1322" s="179"/>
      <c r="D1322" s="172" t="s">
        <v>182</v>
      </c>
      <c r="E1322" s="180" t="s">
        <v>1</v>
      </c>
      <c r="F1322" s="181" t="s">
        <v>908</v>
      </c>
      <c r="H1322" s="182">
        <v>22.89</v>
      </c>
      <c r="I1322" s="183"/>
      <c r="L1322" s="179"/>
      <c r="M1322" s="184"/>
      <c r="N1322" s="185"/>
      <c r="O1322" s="185"/>
      <c r="P1322" s="185"/>
      <c r="Q1322" s="185"/>
      <c r="R1322" s="185"/>
      <c r="S1322" s="185"/>
      <c r="T1322" s="186"/>
      <c r="AT1322" s="180" t="s">
        <v>182</v>
      </c>
      <c r="AU1322" s="180" t="s">
        <v>88</v>
      </c>
      <c r="AV1322" s="14" t="s">
        <v>88</v>
      </c>
      <c r="AW1322" s="14" t="s">
        <v>31</v>
      </c>
      <c r="AX1322" s="14" t="s">
        <v>75</v>
      </c>
      <c r="AY1322" s="180" t="s">
        <v>173</v>
      </c>
    </row>
    <row r="1323" spans="2:51" s="14" customFormat="1" ht="22.5">
      <c r="B1323" s="179"/>
      <c r="D1323" s="172" t="s">
        <v>182</v>
      </c>
      <c r="E1323" s="180" t="s">
        <v>1</v>
      </c>
      <c r="F1323" s="181" t="s">
        <v>909</v>
      </c>
      <c r="H1323" s="182">
        <v>6.4059999999999997</v>
      </c>
      <c r="I1323" s="183"/>
      <c r="L1323" s="179"/>
      <c r="M1323" s="184"/>
      <c r="N1323" s="185"/>
      <c r="O1323" s="185"/>
      <c r="P1323" s="185"/>
      <c r="Q1323" s="185"/>
      <c r="R1323" s="185"/>
      <c r="S1323" s="185"/>
      <c r="T1323" s="186"/>
      <c r="AT1323" s="180" t="s">
        <v>182</v>
      </c>
      <c r="AU1323" s="180" t="s">
        <v>88</v>
      </c>
      <c r="AV1323" s="14" t="s">
        <v>88</v>
      </c>
      <c r="AW1323" s="14" t="s">
        <v>31</v>
      </c>
      <c r="AX1323" s="14" t="s">
        <v>75</v>
      </c>
      <c r="AY1323" s="180" t="s">
        <v>173</v>
      </c>
    </row>
    <row r="1324" spans="2:51" s="14" customFormat="1" ht="33.75">
      <c r="B1324" s="179"/>
      <c r="D1324" s="172" t="s">
        <v>182</v>
      </c>
      <c r="E1324" s="180" t="s">
        <v>1</v>
      </c>
      <c r="F1324" s="181" t="s">
        <v>910</v>
      </c>
      <c r="H1324" s="182">
        <v>9.3520000000000003</v>
      </c>
      <c r="I1324" s="183"/>
      <c r="L1324" s="179"/>
      <c r="M1324" s="184"/>
      <c r="N1324" s="185"/>
      <c r="O1324" s="185"/>
      <c r="P1324" s="185"/>
      <c r="Q1324" s="185"/>
      <c r="R1324" s="185"/>
      <c r="S1324" s="185"/>
      <c r="T1324" s="186"/>
      <c r="AT1324" s="180" t="s">
        <v>182</v>
      </c>
      <c r="AU1324" s="180" t="s">
        <v>88</v>
      </c>
      <c r="AV1324" s="14" t="s">
        <v>88</v>
      </c>
      <c r="AW1324" s="14" t="s">
        <v>31</v>
      </c>
      <c r="AX1324" s="14" t="s">
        <v>75</v>
      </c>
      <c r="AY1324" s="180" t="s">
        <v>173</v>
      </c>
    </row>
    <row r="1325" spans="2:51" s="14" customFormat="1" ht="33.75">
      <c r="B1325" s="179"/>
      <c r="D1325" s="172" t="s">
        <v>182</v>
      </c>
      <c r="E1325" s="180" t="s">
        <v>1</v>
      </c>
      <c r="F1325" s="181" t="s">
        <v>911</v>
      </c>
      <c r="H1325" s="182">
        <v>10.084</v>
      </c>
      <c r="I1325" s="183"/>
      <c r="L1325" s="179"/>
      <c r="M1325" s="184"/>
      <c r="N1325" s="185"/>
      <c r="O1325" s="185"/>
      <c r="P1325" s="185"/>
      <c r="Q1325" s="185"/>
      <c r="R1325" s="185"/>
      <c r="S1325" s="185"/>
      <c r="T1325" s="186"/>
      <c r="AT1325" s="180" t="s">
        <v>182</v>
      </c>
      <c r="AU1325" s="180" t="s">
        <v>88</v>
      </c>
      <c r="AV1325" s="14" t="s">
        <v>88</v>
      </c>
      <c r="AW1325" s="14" t="s">
        <v>31</v>
      </c>
      <c r="AX1325" s="14" t="s">
        <v>75</v>
      </c>
      <c r="AY1325" s="180" t="s">
        <v>173</v>
      </c>
    </row>
    <row r="1326" spans="2:51" s="14" customFormat="1" ht="11.25">
      <c r="B1326" s="179"/>
      <c r="D1326" s="172" t="s">
        <v>182</v>
      </c>
      <c r="E1326" s="180" t="s">
        <v>1</v>
      </c>
      <c r="F1326" s="181" t="s">
        <v>933</v>
      </c>
      <c r="H1326" s="182">
        <v>5.0149999999999997</v>
      </c>
      <c r="I1326" s="183"/>
      <c r="L1326" s="179"/>
      <c r="M1326" s="184"/>
      <c r="N1326" s="185"/>
      <c r="O1326" s="185"/>
      <c r="P1326" s="185"/>
      <c r="Q1326" s="185"/>
      <c r="R1326" s="185"/>
      <c r="S1326" s="185"/>
      <c r="T1326" s="186"/>
      <c r="AT1326" s="180" t="s">
        <v>182</v>
      </c>
      <c r="AU1326" s="180" t="s">
        <v>88</v>
      </c>
      <c r="AV1326" s="14" t="s">
        <v>88</v>
      </c>
      <c r="AW1326" s="14" t="s">
        <v>31</v>
      </c>
      <c r="AX1326" s="14" t="s">
        <v>75</v>
      </c>
      <c r="AY1326" s="180" t="s">
        <v>173</v>
      </c>
    </row>
    <row r="1327" spans="2:51" s="14" customFormat="1" ht="22.5">
      <c r="B1327" s="179"/>
      <c r="D1327" s="172" t="s">
        <v>182</v>
      </c>
      <c r="E1327" s="180" t="s">
        <v>1</v>
      </c>
      <c r="F1327" s="181" t="s">
        <v>934</v>
      </c>
      <c r="H1327" s="182">
        <v>12.784000000000001</v>
      </c>
      <c r="I1327" s="183"/>
      <c r="L1327" s="179"/>
      <c r="M1327" s="184"/>
      <c r="N1327" s="185"/>
      <c r="O1327" s="185"/>
      <c r="P1327" s="185"/>
      <c r="Q1327" s="185"/>
      <c r="R1327" s="185"/>
      <c r="S1327" s="185"/>
      <c r="T1327" s="186"/>
      <c r="AT1327" s="180" t="s">
        <v>182</v>
      </c>
      <c r="AU1327" s="180" t="s">
        <v>88</v>
      </c>
      <c r="AV1327" s="14" t="s">
        <v>88</v>
      </c>
      <c r="AW1327" s="14" t="s">
        <v>31</v>
      </c>
      <c r="AX1327" s="14" t="s">
        <v>75</v>
      </c>
      <c r="AY1327" s="180" t="s">
        <v>173</v>
      </c>
    </row>
    <row r="1328" spans="2:51" s="14" customFormat="1" ht="33.75">
      <c r="B1328" s="179"/>
      <c r="D1328" s="172" t="s">
        <v>182</v>
      </c>
      <c r="E1328" s="180" t="s">
        <v>1</v>
      </c>
      <c r="F1328" s="181" t="s">
        <v>914</v>
      </c>
      <c r="H1328" s="182">
        <v>25.593</v>
      </c>
      <c r="I1328" s="183"/>
      <c r="L1328" s="179"/>
      <c r="M1328" s="184"/>
      <c r="N1328" s="185"/>
      <c r="O1328" s="185"/>
      <c r="P1328" s="185"/>
      <c r="Q1328" s="185"/>
      <c r="R1328" s="185"/>
      <c r="S1328" s="185"/>
      <c r="T1328" s="186"/>
      <c r="AT1328" s="180" t="s">
        <v>182</v>
      </c>
      <c r="AU1328" s="180" t="s">
        <v>88</v>
      </c>
      <c r="AV1328" s="14" t="s">
        <v>88</v>
      </c>
      <c r="AW1328" s="14" t="s">
        <v>31</v>
      </c>
      <c r="AX1328" s="14" t="s">
        <v>75</v>
      </c>
      <c r="AY1328" s="180" t="s">
        <v>173</v>
      </c>
    </row>
    <row r="1329" spans="1:65" s="14" customFormat="1" ht="22.5">
      <c r="B1329" s="179"/>
      <c r="D1329" s="172" t="s">
        <v>182</v>
      </c>
      <c r="E1329" s="180" t="s">
        <v>1</v>
      </c>
      <c r="F1329" s="181" t="s">
        <v>915</v>
      </c>
      <c r="H1329" s="182">
        <v>34.889000000000003</v>
      </c>
      <c r="I1329" s="183"/>
      <c r="L1329" s="179"/>
      <c r="M1329" s="184"/>
      <c r="N1329" s="185"/>
      <c r="O1329" s="185"/>
      <c r="P1329" s="185"/>
      <c r="Q1329" s="185"/>
      <c r="R1329" s="185"/>
      <c r="S1329" s="185"/>
      <c r="T1329" s="186"/>
      <c r="AT1329" s="180" t="s">
        <v>182</v>
      </c>
      <c r="AU1329" s="180" t="s">
        <v>88</v>
      </c>
      <c r="AV1329" s="14" t="s">
        <v>88</v>
      </c>
      <c r="AW1329" s="14" t="s">
        <v>31</v>
      </c>
      <c r="AX1329" s="14" t="s">
        <v>75</v>
      </c>
      <c r="AY1329" s="180" t="s">
        <v>173</v>
      </c>
    </row>
    <row r="1330" spans="1:65" s="14" customFormat="1" ht="11.25">
      <c r="B1330" s="179"/>
      <c r="D1330" s="172" t="s">
        <v>182</v>
      </c>
      <c r="E1330" s="180" t="s">
        <v>1</v>
      </c>
      <c r="F1330" s="181" t="s">
        <v>2059</v>
      </c>
      <c r="H1330" s="182">
        <v>5</v>
      </c>
      <c r="I1330" s="183"/>
      <c r="L1330" s="179"/>
      <c r="M1330" s="184"/>
      <c r="N1330" s="185"/>
      <c r="O1330" s="185"/>
      <c r="P1330" s="185"/>
      <c r="Q1330" s="185"/>
      <c r="R1330" s="185"/>
      <c r="S1330" s="185"/>
      <c r="T1330" s="186"/>
      <c r="AT1330" s="180" t="s">
        <v>182</v>
      </c>
      <c r="AU1330" s="180" t="s">
        <v>88</v>
      </c>
      <c r="AV1330" s="14" t="s">
        <v>88</v>
      </c>
      <c r="AW1330" s="14" t="s">
        <v>31</v>
      </c>
      <c r="AX1330" s="14" t="s">
        <v>75</v>
      </c>
      <c r="AY1330" s="180" t="s">
        <v>173</v>
      </c>
    </row>
    <row r="1331" spans="1:65" s="14" customFormat="1" ht="11.25">
      <c r="B1331" s="179"/>
      <c r="D1331" s="172" t="s">
        <v>182</v>
      </c>
      <c r="E1331" s="180" t="s">
        <v>1</v>
      </c>
      <c r="F1331" s="181" t="s">
        <v>2060</v>
      </c>
      <c r="H1331" s="182">
        <v>-8.2880000000000003</v>
      </c>
      <c r="I1331" s="183"/>
      <c r="L1331" s="179"/>
      <c r="M1331" s="184"/>
      <c r="N1331" s="185"/>
      <c r="O1331" s="185"/>
      <c r="P1331" s="185"/>
      <c r="Q1331" s="185"/>
      <c r="R1331" s="185"/>
      <c r="S1331" s="185"/>
      <c r="T1331" s="186"/>
      <c r="AT1331" s="180" t="s">
        <v>182</v>
      </c>
      <c r="AU1331" s="180" t="s">
        <v>88</v>
      </c>
      <c r="AV1331" s="14" t="s">
        <v>88</v>
      </c>
      <c r="AW1331" s="14" t="s">
        <v>31</v>
      </c>
      <c r="AX1331" s="14" t="s">
        <v>75</v>
      </c>
      <c r="AY1331" s="180" t="s">
        <v>173</v>
      </c>
    </row>
    <row r="1332" spans="1:65" s="16" customFormat="1" ht="11.25">
      <c r="B1332" s="206"/>
      <c r="D1332" s="172" t="s">
        <v>182</v>
      </c>
      <c r="E1332" s="207" t="s">
        <v>1</v>
      </c>
      <c r="F1332" s="208" t="s">
        <v>298</v>
      </c>
      <c r="H1332" s="209">
        <v>329.28899999999999</v>
      </c>
      <c r="I1332" s="210"/>
      <c r="L1332" s="206"/>
      <c r="M1332" s="211"/>
      <c r="N1332" s="212"/>
      <c r="O1332" s="212"/>
      <c r="P1332" s="212"/>
      <c r="Q1332" s="212"/>
      <c r="R1332" s="212"/>
      <c r="S1332" s="212"/>
      <c r="T1332" s="213"/>
      <c r="AT1332" s="207" t="s">
        <v>182</v>
      </c>
      <c r="AU1332" s="207" t="s">
        <v>88</v>
      </c>
      <c r="AV1332" s="16" t="s">
        <v>174</v>
      </c>
      <c r="AW1332" s="16" t="s">
        <v>31</v>
      </c>
      <c r="AX1332" s="16" t="s">
        <v>75</v>
      </c>
      <c r="AY1332" s="207" t="s">
        <v>173</v>
      </c>
    </row>
    <row r="1333" spans="1:65" s="13" customFormat="1" ht="11.25">
      <c r="B1333" s="171"/>
      <c r="D1333" s="172" t="s">
        <v>182</v>
      </c>
      <c r="E1333" s="173" t="s">
        <v>1</v>
      </c>
      <c r="F1333" s="174" t="s">
        <v>2061</v>
      </c>
      <c r="H1333" s="173" t="s">
        <v>1</v>
      </c>
      <c r="I1333" s="175"/>
      <c r="L1333" s="171"/>
      <c r="M1333" s="176"/>
      <c r="N1333" s="177"/>
      <c r="O1333" s="177"/>
      <c r="P1333" s="177"/>
      <c r="Q1333" s="177"/>
      <c r="R1333" s="177"/>
      <c r="S1333" s="177"/>
      <c r="T1333" s="178"/>
      <c r="AT1333" s="173" t="s">
        <v>182</v>
      </c>
      <c r="AU1333" s="173" t="s">
        <v>88</v>
      </c>
      <c r="AV1333" s="13" t="s">
        <v>82</v>
      </c>
      <c r="AW1333" s="13" t="s">
        <v>31</v>
      </c>
      <c r="AX1333" s="13" t="s">
        <v>75</v>
      </c>
      <c r="AY1333" s="173" t="s">
        <v>173</v>
      </c>
    </row>
    <row r="1334" spans="1:65" s="14" customFormat="1" ht="11.25">
      <c r="B1334" s="179"/>
      <c r="D1334" s="172" t="s">
        <v>182</v>
      </c>
      <c r="E1334" s="180" t="s">
        <v>1</v>
      </c>
      <c r="F1334" s="181" t="s">
        <v>2062</v>
      </c>
      <c r="H1334" s="182">
        <v>12.093999999999999</v>
      </c>
      <c r="I1334" s="183"/>
      <c r="L1334" s="179"/>
      <c r="M1334" s="184"/>
      <c r="N1334" s="185"/>
      <c r="O1334" s="185"/>
      <c r="P1334" s="185"/>
      <c r="Q1334" s="185"/>
      <c r="R1334" s="185"/>
      <c r="S1334" s="185"/>
      <c r="T1334" s="186"/>
      <c r="AT1334" s="180" t="s">
        <v>182</v>
      </c>
      <c r="AU1334" s="180" t="s">
        <v>88</v>
      </c>
      <c r="AV1334" s="14" t="s">
        <v>88</v>
      </c>
      <c r="AW1334" s="14" t="s">
        <v>31</v>
      </c>
      <c r="AX1334" s="14" t="s">
        <v>75</v>
      </c>
      <c r="AY1334" s="180" t="s">
        <v>173</v>
      </c>
    </row>
    <row r="1335" spans="1:65" s="16" customFormat="1" ht="11.25">
      <c r="B1335" s="206"/>
      <c r="D1335" s="172" t="s">
        <v>182</v>
      </c>
      <c r="E1335" s="207" t="s">
        <v>1</v>
      </c>
      <c r="F1335" s="208" t="s">
        <v>298</v>
      </c>
      <c r="H1335" s="209">
        <v>12.093999999999999</v>
      </c>
      <c r="I1335" s="210"/>
      <c r="L1335" s="206"/>
      <c r="M1335" s="211"/>
      <c r="N1335" s="212"/>
      <c r="O1335" s="212"/>
      <c r="P1335" s="212"/>
      <c r="Q1335" s="212"/>
      <c r="R1335" s="212"/>
      <c r="S1335" s="212"/>
      <c r="T1335" s="213"/>
      <c r="AT1335" s="207" t="s">
        <v>182</v>
      </c>
      <c r="AU1335" s="207" t="s">
        <v>88</v>
      </c>
      <c r="AV1335" s="16" t="s">
        <v>174</v>
      </c>
      <c r="AW1335" s="16" t="s">
        <v>31</v>
      </c>
      <c r="AX1335" s="16" t="s">
        <v>75</v>
      </c>
      <c r="AY1335" s="207" t="s">
        <v>173</v>
      </c>
    </row>
    <row r="1336" spans="1:65" s="15" customFormat="1" ht="11.25">
      <c r="B1336" s="187"/>
      <c r="D1336" s="172" t="s">
        <v>182</v>
      </c>
      <c r="E1336" s="188" t="s">
        <v>1</v>
      </c>
      <c r="F1336" s="189" t="s">
        <v>185</v>
      </c>
      <c r="H1336" s="190">
        <v>402.82299999999998</v>
      </c>
      <c r="I1336" s="191"/>
      <c r="L1336" s="187"/>
      <c r="M1336" s="192"/>
      <c r="N1336" s="193"/>
      <c r="O1336" s="193"/>
      <c r="P1336" s="193"/>
      <c r="Q1336" s="193"/>
      <c r="R1336" s="193"/>
      <c r="S1336" s="193"/>
      <c r="T1336" s="194"/>
      <c r="AT1336" s="188" t="s">
        <v>182</v>
      </c>
      <c r="AU1336" s="188" t="s">
        <v>88</v>
      </c>
      <c r="AV1336" s="15" t="s">
        <v>180</v>
      </c>
      <c r="AW1336" s="15" t="s">
        <v>31</v>
      </c>
      <c r="AX1336" s="15" t="s">
        <v>82</v>
      </c>
      <c r="AY1336" s="188" t="s">
        <v>173</v>
      </c>
    </row>
    <row r="1337" spans="1:65" s="2" customFormat="1" ht="24.2" customHeight="1">
      <c r="A1337" s="33"/>
      <c r="B1337" s="156"/>
      <c r="C1337" s="157" t="s">
        <v>2063</v>
      </c>
      <c r="D1337" s="157" t="s">
        <v>176</v>
      </c>
      <c r="E1337" s="158" t="s">
        <v>445</v>
      </c>
      <c r="F1337" s="159" t="s">
        <v>446</v>
      </c>
      <c r="G1337" s="160" t="s">
        <v>196</v>
      </c>
      <c r="H1337" s="161">
        <v>1367.8309999999999</v>
      </c>
      <c r="I1337" s="162"/>
      <c r="J1337" s="163">
        <f>ROUND(I1337*H1337,2)</f>
        <v>0</v>
      </c>
      <c r="K1337" s="164"/>
      <c r="L1337" s="34"/>
      <c r="M1337" s="165" t="s">
        <v>1</v>
      </c>
      <c r="N1337" s="166" t="s">
        <v>41</v>
      </c>
      <c r="O1337" s="62"/>
      <c r="P1337" s="167">
        <f>O1337*H1337</f>
        <v>0</v>
      </c>
      <c r="Q1337" s="167">
        <v>1E-4</v>
      </c>
      <c r="R1337" s="167">
        <f>Q1337*H1337</f>
        <v>0.13678309999999999</v>
      </c>
      <c r="S1337" s="167">
        <v>0</v>
      </c>
      <c r="T1337" s="168">
        <f>S1337*H1337</f>
        <v>0</v>
      </c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R1337" s="169" t="s">
        <v>259</v>
      </c>
      <c r="AT1337" s="169" t="s">
        <v>176</v>
      </c>
      <c r="AU1337" s="169" t="s">
        <v>88</v>
      </c>
      <c r="AY1337" s="18" t="s">
        <v>173</v>
      </c>
      <c r="BE1337" s="170">
        <f>IF(N1337="základná",J1337,0)</f>
        <v>0</v>
      </c>
      <c r="BF1337" s="170">
        <f>IF(N1337="znížená",J1337,0)</f>
        <v>0</v>
      </c>
      <c r="BG1337" s="170">
        <f>IF(N1337="zákl. prenesená",J1337,0)</f>
        <v>0</v>
      </c>
      <c r="BH1337" s="170">
        <f>IF(N1337="zníž. prenesená",J1337,0)</f>
        <v>0</v>
      </c>
      <c r="BI1337" s="170">
        <f>IF(N1337="nulová",J1337,0)</f>
        <v>0</v>
      </c>
      <c r="BJ1337" s="18" t="s">
        <v>88</v>
      </c>
      <c r="BK1337" s="170">
        <f>ROUND(I1337*H1337,2)</f>
        <v>0</v>
      </c>
      <c r="BL1337" s="18" t="s">
        <v>259</v>
      </c>
      <c r="BM1337" s="169" t="s">
        <v>2064</v>
      </c>
    </row>
    <row r="1338" spans="1:65" s="14" customFormat="1" ht="11.25">
      <c r="B1338" s="179"/>
      <c r="D1338" s="172" t="s">
        <v>182</v>
      </c>
      <c r="E1338" s="180" t="s">
        <v>1</v>
      </c>
      <c r="F1338" s="181" t="s">
        <v>2065</v>
      </c>
      <c r="H1338" s="182">
        <v>1367.8309999999999</v>
      </c>
      <c r="I1338" s="183"/>
      <c r="L1338" s="179"/>
      <c r="M1338" s="184"/>
      <c r="N1338" s="185"/>
      <c r="O1338" s="185"/>
      <c r="P1338" s="185"/>
      <c r="Q1338" s="185"/>
      <c r="R1338" s="185"/>
      <c r="S1338" s="185"/>
      <c r="T1338" s="186"/>
      <c r="AT1338" s="180" t="s">
        <v>182</v>
      </c>
      <c r="AU1338" s="180" t="s">
        <v>88</v>
      </c>
      <c r="AV1338" s="14" t="s">
        <v>88</v>
      </c>
      <c r="AW1338" s="14" t="s">
        <v>31</v>
      </c>
      <c r="AX1338" s="14" t="s">
        <v>75</v>
      </c>
      <c r="AY1338" s="180" t="s">
        <v>173</v>
      </c>
    </row>
    <row r="1339" spans="1:65" s="15" customFormat="1" ht="11.25">
      <c r="B1339" s="187"/>
      <c r="D1339" s="172" t="s">
        <v>182</v>
      </c>
      <c r="E1339" s="188" t="s">
        <v>1</v>
      </c>
      <c r="F1339" s="189" t="s">
        <v>185</v>
      </c>
      <c r="H1339" s="190">
        <v>1367.8309999999999</v>
      </c>
      <c r="I1339" s="191"/>
      <c r="L1339" s="187"/>
      <c r="M1339" s="192"/>
      <c r="N1339" s="193"/>
      <c r="O1339" s="193"/>
      <c r="P1339" s="193"/>
      <c r="Q1339" s="193"/>
      <c r="R1339" s="193"/>
      <c r="S1339" s="193"/>
      <c r="T1339" s="194"/>
      <c r="AT1339" s="188" t="s">
        <v>182</v>
      </c>
      <c r="AU1339" s="188" t="s">
        <v>88</v>
      </c>
      <c r="AV1339" s="15" t="s">
        <v>180</v>
      </c>
      <c r="AW1339" s="15" t="s">
        <v>31</v>
      </c>
      <c r="AX1339" s="15" t="s">
        <v>82</v>
      </c>
      <c r="AY1339" s="188" t="s">
        <v>173</v>
      </c>
    </row>
    <row r="1340" spans="1:65" s="2" customFormat="1" ht="24.2" customHeight="1">
      <c r="A1340" s="33"/>
      <c r="B1340" s="156"/>
      <c r="C1340" s="157" t="s">
        <v>2066</v>
      </c>
      <c r="D1340" s="157" t="s">
        <v>176</v>
      </c>
      <c r="E1340" s="158" t="s">
        <v>2067</v>
      </c>
      <c r="F1340" s="159" t="s">
        <v>2068</v>
      </c>
      <c r="G1340" s="160" t="s">
        <v>196</v>
      </c>
      <c r="H1340" s="161">
        <v>450</v>
      </c>
      <c r="I1340" s="162"/>
      <c r="J1340" s="163">
        <f>ROUND(I1340*H1340,2)</f>
        <v>0</v>
      </c>
      <c r="K1340" s="164"/>
      <c r="L1340" s="34"/>
      <c r="M1340" s="165" t="s">
        <v>1</v>
      </c>
      <c r="N1340" s="166" t="s">
        <v>41</v>
      </c>
      <c r="O1340" s="62"/>
      <c r="P1340" s="167">
        <f>O1340*H1340</f>
        <v>0</v>
      </c>
      <c r="Q1340" s="167">
        <v>1.4999999999999999E-4</v>
      </c>
      <c r="R1340" s="167">
        <f>Q1340*H1340</f>
        <v>6.7499999999999991E-2</v>
      </c>
      <c r="S1340" s="167">
        <v>0</v>
      </c>
      <c r="T1340" s="168">
        <f>S1340*H1340</f>
        <v>0</v>
      </c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R1340" s="169" t="s">
        <v>259</v>
      </c>
      <c r="AT1340" s="169" t="s">
        <v>176</v>
      </c>
      <c r="AU1340" s="169" t="s">
        <v>88</v>
      </c>
      <c r="AY1340" s="18" t="s">
        <v>173</v>
      </c>
      <c r="BE1340" s="170">
        <f>IF(N1340="základná",J1340,0)</f>
        <v>0</v>
      </c>
      <c r="BF1340" s="170">
        <f>IF(N1340="znížená",J1340,0)</f>
        <v>0</v>
      </c>
      <c r="BG1340" s="170">
        <f>IF(N1340="zákl. prenesená",J1340,0)</f>
        <v>0</v>
      </c>
      <c r="BH1340" s="170">
        <f>IF(N1340="zníž. prenesená",J1340,0)</f>
        <v>0</v>
      </c>
      <c r="BI1340" s="170">
        <f>IF(N1340="nulová",J1340,0)</f>
        <v>0</v>
      </c>
      <c r="BJ1340" s="18" t="s">
        <v>88</v>
      </c>
      <c r="BK1340" s="170">
        <f>ROUND(I1340*H1340,2)</f>
        <v>0</v>
      </c>
      <c r="BL1340" s="18" t="s">
        <v>259</v>
      </c>
      <c r="BM1340" s="169" t="s">
        <v>2069</v>
      </c>
    </row>
    <row r="1341" spans="1:65" s="14" customFormat="1" ht="11.25">
      <c r="B1341" s="179"/>
      <c r="D1341" s="172" t="s">
        <v>182</v>
      </c>
      <c r="E1341" s="180" t="s">
        <v>1</v>
      </c>
      <c r="F1341" s="181" t="s">
        <v>2070</v>
      </c>
      <c r="H1341" s="182">
        <v>450</v>
      </c>
      <c r="I1341" s="183"/>
      <c r="L1341" s="179"/>
      <c r="M1341" s="184"/>
      <c r="N1341" s="185"/>
      <c r="O1341" s="185"/>
      <c r="P1341" s="185"/>
      <c r="Q1341" s="185"/>
      <c r="R1341" s="185"/>
      <c r="S1341" s="185"/>
      <c r="T1341" s="186"/>
      <c r="AT1341" s="180" t="s">
        <v>182</v>
      </c>
      <c r="AU1341" s="180" t="s">
        <v>88</v>
      </c>
      <c r="AV1341" s="14" t="s">
        <v>88</v>
      </c>
      <c r="AW1341" s="14" t="s">
        <v>31</v>
      </c>
      <c r="AX1341" s="14" t="s">
        <v>75</v>
      </c>
      <c r="AY1341" s="180" t="s">
        <v>173</v>
      </c>
    </row>
    <row r="1342" spans="1:65" s="15" customFormat="1" ht="11.25">
      <c r="B1342" s="187"/>
      <c r="D1342" s="172" t="s">
        <v>182</v>
      </c>
      <c r="E1342" s="188" t="s">
        <v>1</v>
      </c>
      <c r="F1342" s="189" t="s">
        <v>185</v>
      </c>
      <c r="H1342" s="190">
        <v>450</v>
      </c>
      <c r="I1342" s="191"/>
      <c r="L1342" s="187"/>
      <c r="M1342" s="192"/>
      <c r="N1342" s="193"/>
      <c r="O1342" s="193"/>
      <c r="P1342" s="193"/>
      <c r="Q1342" s="193"/>
      <c r="R1342" s="193"/>
      <c r="S1342" s="193"/>
      <c r="T1342" s="194"/>
      <c r="AT1342" s="188" t="s">
        <v>182</v>
      </c>
      <c r="AU1342" s="188" t="s">
        <v>88</v>
      </c>
      <c r="AV1342" s="15" t="s">
        <v>180</v>
      </c>
      <c r="AW1342" s="15" t="s">
        <v>31</v>
      </c>
      <c r="AX1342" s="15" t="s">
        <v>82</v>
      </c>
      <c r="AY1342" s="188" t="s">
        <v>173</v>
      </c>
    </row>
    <row r="1343" spans="1:65" s="2" customFormat="1" ht="37.9" customHeight="1">
      <c r="A1343" s="33"/>
      <c r="B1343" s="156"/>
      <c r="C1343" s="157" t="s">
        <v>2071</v>
      </c>
      <c r="D1343" s="157" t="s">
        <v>176</v>
      </c>
      <c r="E1343" s="158" t="s">
        <v>2072</v>
      </c>
      <c r="F1343" s="159" t="s">
        <v>2073</v>
      </c>
      <c r="G1343" s="160" t="s">
        <v>196</v>
      </c>
      <c r="H1343" s="161">
        <v>437.899</v>
      </c>
      <c r="I1343" s="162"/>
      <c r="J1343" s="163">
        <f>ROUND(I1343*H1343,2)</f>
        <v>0</v>
      </c>
      <c r="K1343" s="164"/>
      <c r="L1343" s="34"/>
      <c r="M1343" s="165" t="s">
        <v>1</v>
      </c>
      <c r="N1343" s="166" t="s">
        <v>41</v>
      </c>
      <c r="O1343" s="62"/>
      <c r="P1343" s="167">
        <f>O1343*H1343</f>
        <v>0</v>
      </c>
      <c r="Q1343" s="167">
        <v>2.3000000000000001E-4</v>
      </c>
      <c r="R1343" s="167">
        <f>Q1343*H1343</f>
        <v>0.10071677</v>
      </c>
      <c r="S1343" s="167">
        <v>0</v>
      </c>
      <c r="T1343" s="168">
        <f>S1343*H1343</f>
        <v>0</v>
      </c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R1343" s="169" t="s">
        <v>259</v>
      </c>
      <c r="AT1343" s="169" t="s">
        <v>176</v>
      </c>
      <c r="AU1343" s="169" t="s">
        <v>88</v>
      </c>
      <c r="AY1343" s="18" t="s">
        <v>173</v>
      </c>
      <c r="BE1343" s="170">
        <f>IF(N1343="základná",J1343,0)</f>
        <v>0</v>
      </c>
      <c r="BF1343" s="170">
        <f>IF(N1343="znížená",J1343,0)</f>
        <v>0</v>
      </c>
      <c r="BG1343" s="170">
        <f>IF(N1343="zákl. prenesená",J1343,0)</f>
        <v>0</v>
      </c>
      <c r="BH1343" s="170">
        <f>IF(N1343="zníž. prenesená",J1343,0)</f>
        <v>0</v>
      </c>
      <c r="BI1343" s="170">
        <f>IF(N1343="nulová",J1343,0)</f>
        <v>0</v>
      </c>
      <c r="BJ1343" s="18" t="s">
        <v>88</v>
      </c>
      <c r="BK1343" s="170">
        <f>ROUND(I1343*H1343,2)</f>
        <v>0</v>
      </c>
      <c r="BL1343" s="18" t="s">
        <v>259</v>
      </c>
      <c r="BM1343" s="169" t="s">
        <v>2074</v>
      </c>
    </row>
    <row r="1344" spans="1:65" s="13" customFormat="1" ht="11.25">
      <c r="B1344" s="171"/>
      <c r="D1344" s="172" t="s">
        <v>182</v>
      </c>
      <c r="E1344" s="173" t="s">
        <v>1</v>
      </c>
      <c r="F1344" s="174" t="s">
        <v>2075</v>
      </c>
      <c r="H1344" s="173" t="s">
        <v>1</v>
      </c>
      <c r="I1344" s="175"/>
      <c r="L1344" s="171"/>
      <c r="M1344" s="176"/>
      <c r="N1344" s="177"/>
      <c r="O1344" s="177"/>
      <c r="P1344" s="177"/>
      <c r="Q1344" s="177"/>
      <c r="R1344" s="177"/>
      <c r="S1344" s="177"/>
      <c r="T1344" s="178"/>
      <c r="AT1344" s="173" t="s">
        <v>182</v>
      </c>
      <c r="AU1344" s="173" t="s">
        <v>88</v>
      </c>
      <c r="AV1344" s="13" t="s">
        <v>82</v>
      </c>
      <c r="AW1344" s="13" t="s">
        <v>31</v>
      </c>
      <c r="AX1344" s="13" t="s">
        <v>75</v>
      </c>
      <c r="AY1344" s="173" t="s">
        <v>173</v>
      </c>
    </row>
    <row r="1345" spans="2:51" s="13" customFormat="1" ht="11.25">
      <c r="B1345" s="171"/>
      <c r="D1345" s="172" t="s">
        <v>182</v>
      </c>
      <c r="E1345" s="173" t="s">
        <v>1</v>
      </c>
      <c r="F1345" s="174" t="s">
        <v>2076</v>
      </c>
      <c r="H1345" s="173" t="s">
        <v>1</v>
      </c>
      <c r="I1345" s="175"/>
      <c r="L1345" s="171"/>
      <c r="M1345" s="176"/>
      <c r="N1345" s="177"/>
      <c r="O1345" s="177"/>
      <c r="P1345" s="177"/>
      <c r="Q1345" s="177"/>
      <c r="R1345" s="177"/>
      <c r="S1345" s="177"/>
      <c r="T1345" s="178"/>
      <c r="AT1345" s="173" t="s">
        <v>182</v>
      </c>
      <c r="AU1345" s="173" t="s">
        <v>88</v>
      </c>
      <c r="AV1345" s="13" t="s">
        <v>82</v>
      </c>
      <c r="AW1345" s="13" t="s">
        <v>31</v>
      </c>
      <c r="AX1345" s="13" t="s">
        <v>75</v>
      </c>
      <c r="AY1345" s="173" t="s">
        <v>173</v>
      </c>
    </row>
    <row r="1346" spans="2:51" s="14" customFormat="1" ht="33.75">
      <c r="B1346" s="179"/>
      <c r="D1346" s="172" t="s">
        <v>182</v>
      </c>
      <c r="E1346" s="180" t="s">
        <v>1</v>
      </c>
      <c r="F1346" s="181" t="s">
        <v>2077</v>
      </c>
      <c r="H1346" s="182">
        <v>177.62</v>
      </c>
      <c r="I1346" s="183"/>
      <c r="L1346" s="179"/>
      <c r="M1346" s="184"/>
      <c r="N1346" s="185"/>
      <c r="O1346" s="185"/>
      <c r="P1346" s="185"/>
      <c r="Q1346" s="185"/>
      <c r="R1346" s="185"/>
      <c r="S1346" s="185"/>
      <c r="T1346" s="186"/>
      <c r="AT1346" s="180" t="s">
        <v>182</v>
      </c>
      <c r="AU1346" s="180" t="s">
        <v>88</v>
      </c>
      <c r="AV1346" s="14" t="s">
        <v>88</v>
      </c>
      <c r="AW1346" s="14" t="s">
        <v>31</v>
      </c>
      <c r="AX1346" s="14" t="s">
        <v>75</v>
      </c>
      <c r="AY1346" s="180" t="s">
        <v>173</v>
      </c>
    </row>
    <row r="1347" spans="2:51" s="14" customFormat="1" ht="22.5">
      <c r="B1347" s="179"/>
      <c r="D1347" s="172" t="s">
        <v>182</v>
      </c>
      <c r="E1347" s="180" t="s">
        <v>1</v>
      </c>
      <c r="F1347" s="181" t="s">
        <v>2078</v>
      </c>
      <c r="H1347" s="182">
        <v>2.4020000000000001</v>
      </c>
      <c r="I1347" s="183"/>
      <c r="L1347" s="179"/>
      <c r="M1347" s="184"/>
      <c r="N1347" s="185"/>
      <c r="O1347" s="185"/>
      <c r="P1347" s="185"/>
      <c r="Q1347" s="185"/>
      <c r="R1347" s="185"/>
      <c r="S1347" s="185"/>
      <c r="T1347" s="186"/>
      <c r="AT1347" s="180" t="s">
        <v>182</v>
      </c>
      <c r="AU1347" s="180" t="s">
        <v>88</v>
      </c>
      <c r="AV1347" s="14" t="s">
        <v>88</v>
      </c>
      <c r="AW1347" s="14" t="s">
        <v>31</v>
      </c>
      <c r="AX1347" s="14" t="s">
        <v>75</v>
      </c>
      <c r="AY1347" s="180" t="s">
        <v>173</v>
      </c>
    </row>
    <row r="1348" spans="2:51" s="14" customFormat="1" ht="22.5">
      <c r="B1348" s="179"/>
      <c r="D1348" s="172" t="s">
        <v>182</v>
      </c>
      <c r="E1348" s="180" t="s">
        <v>1</v>
      </c>
      <c r="F1348" s="181" t="s">
        <v>2079</v>
      </c>
      <c r="H1348" s="182">
        <v>46.45</v>
      </c>
      <c r="I1348" s="183"/>
      <c r="L1348" s="179"/>
      <c r="M1348" s="184"/>
      <c r="N1348" s="185"/>
      <c r="O1348" s="185"/>
      <c r="P1348" s="185"/>
      <c r="Q1348" s="185"/>
      <c r="R1348" s="185"/>
      <c r="S1348" s="185"/>
      <c r="T1348" s="186"/>
      <c r="AT1348" s="180" t="s">
        <v>182</v>
      </c>
      <c r="AU1348" s="180" t="s">
        <v>88</v>
      </c>
      <c r="AV1348" s="14" t="s">
        <v>88</v>
      </c>
      <c r="AW1348" s="14" t="s">
        <v>31</v>
      </c>
      <c r="AX1348" s="14" t="s">
        <v>75</v>
      </c>
      <c r="AY1348" s="180" t="s">
        <v>173</v>
      </c>
    </row>
    <row r="1349" spans="2:51" s="14" customFormat="1" ht="11.25">
      <c r="B1349" s="179"/>
      <c r="D1349" s="172" t="s">
        <v>182</v>
      </c>
      <c r="E1349" s="180" t="s">
        <v>1</v>
      </c>
      <c r="F1349" s="181" t="s">
        <v>2080</v>
      </c>
      <c r="H1349" s="182">
        <v>30.170999999999999</v>
      </c>
      <c r="I1349" s="183"/>
      <c r="L1349" s="179"/>
      <c r="M1349" s="184"/>
      <c r="N1349" s="185"/>
      <c r="O1349" s="185"/>
      <c r="P1349" s="185"/>
      <c r="Q1349" s="185"/>
      <c r="R1349" s="185"/>
      <c r="S1349" s="185"/>
      <c r="T1349" s="186"/>
      <c r="AT1349" s="180" t="s">
        <v>182</v>
      </c>
      <c r="AU1349" s="180" t="s">
        <v>88</v>
      </c>
      <c r="AV1349" s="14" t="s">
        <v>88</v>
      </c>
      <c r="AW1349" s="14" t="s">
        <v>31</v>
      </c>
      <c r="AX1349" s="14" t="s">
        <v>75</v>
      </c>
      <c r="AY1349" s="180" t="s">
        <v>173</v>
      </c>
    </row>
    <row r="1350" spans="2:51" s="14" customFormat="1" ht="11.25">
      <c r="B1350" s="179"/>
      <c r="D1350" s="172" t="s">
        <v>182</v>
      </c>
      <c r="E1350" s="180" t="s">
        <v>1</v>
      </c>
      <c r="F1350" s="181" t="s">
        <v>2081</v>
      </c>
      <c r="H1350" s="182">
        <v>24.097999999999999</v>
      </c>
      <c r="I1350" s="183"/>
      <c r="L1350" s="179"/>
      <c r="M1350" s="184"/>
      <c r="N1350" s="185"/>
      <c r="O1350" s="185"/>
      <c r="P1350" s="185"/>
      <c r="Q1350" s="185"/>
      <c r="R1350" s="185"/>
      <c r="S1350" s="185"/>
      <c r="T1350" s="186"/>
      <c r="AT1350" s="180" t="s">
        <v>182</v>
      </c>
      <c r="AU1350" s="180" t="s">
        <v>88</v>
      </c>
      <c r="AV1350" s="14" t="s">
        <v>88</v>
      </c>
      <c r="AW1350" s="14" t="s">
        <v>31</v>
      </c>
      <c r="AX1350" s="14" t="s">
        <v>75</v>
      </c>
      <c r="AY1350" s="180" t="s">
        <v>173</v>
      </c>
    </row>
    <row r="1351" spans="2:51" s="14" customFormat="1" ht="11.25">
      <c r="B1351" s="179"/>
      <c r="D1351" s="172" t="s">
        <v>182</v>
      </c>
      <c r="E1351" s="180" t="s">
        <v>1</v>
      </c>
      <c r="F1351" s="181" t="s">
        <v>2082</v>
      </c>
      <c r="H1351" s="182">
        <v>21.28</v>
      </c>
      <c r="I1351" s="183"/>
      <c r="L1351" s="179"/>
      <c r="M1351" s="184"/>
      <c r="N1351" s="185"/>
      <c r="O1351" s="185"/>
      <c r="P1351" s="185"/>
      <c r="Q1351" s="185"/>
      <c r="R1351" s="185"/>
      <c r="S1351" s="185"/>
      <c r="T1351" s="186"/>
      <c r="AT1351" s="180" t="s">
        <v>182</v>
      </c>
      <c r="AU1351" s="180" t="s">
        <v>88</v>
      </c>
      <c r="AV1351" s="14" t="s">
        <v>88</v>
      </c>
      <c r="AW1351" s="14" t="s">
        <v>31</v>
      </c>
      <c r="AX1351" s="14" t="s">
        <v>75</v>
      </c>
      <c r="AY1351" s="180" t="s">
        <v>173</v>
      </c>
    </row>
    <row r="1352" spans="2:51" s="14" customFormat="1" ht="11.25">
      <c r="B1352" s="179"/>
      <c r="D1352" s="172" t="s">
        <v>182</v>
      </c>
      <c r="E1352" s="180" t="s">
        <v>1</v>
      </c>
      <c r="F1352" s="181" t="s">
        <v>2083</v>
      </c>
      <c r="H1352" s="182">
        <v>18.895</v>
      </c>
      <c r="I1352" s="183"/>
      <c r="L1352" s="179"/>
      <c r="M1352" s="184"/>
      <c r="N1352" s="185"/>
      <c r="O1352" s="185"/>
      <c r="P1352" s="185"/>
      <c r="Q1352" s="185"/>
      <c r="R1352" s="185"/>
      <c r="S1352" s="185"/>
      <c r="T1352" s="186"/>
      <c r="AT1352" s="180" t="s">
        <v>182</v>
      </c>
      <c r="AU1352" s="180" t="s">
        <v>88</v>
      </c>
      <c r="AV1352" s="14" t="s">
        <v>88</v>
      </c>
      <c r="AW1352" s="14" t="s">
        <v>31</v>
      </c>
      <c r="AX1352" s="14" t="s">
        <v>75</v>
      </c>
      <c r="AY1352" s="180" t="s">
        <v>173</v>
      </c>
    </row>
    <row r="1353" spans="2:51" s="14" customFormat="1" ht="45">
      <c r="B1353" s="179"/>
      <c r="D1353" s="172" t="s">
        <v>182</v>
      </c>
      <c r="E1353" s="180" t="s">
        <v>1</v>
      </c>
      <c r="F1353" s="181" t="s">
        <v>2084</v>
      </c>
      <c r="H1353" s="182">
        <v>53.311</v>
      </c>
      <c r="I1353" s="183"/>
      <c r="L1353" s="179"/>
      <c r="M1353" s="184"/>
      <c r="N1353" s="185"/>
      <c r="O1353" s="185"/>
      <c r="P1353" s="185"/>
      <c r="Q1353" s="185"/>
      <c r="R1353" s="185"/>
      <c r="S1353" s="185"/>
      <c r="T1353" s="186"/>
      <c r="AT1353" s="180" t="s">
        <v>182</v>
      </c>
      <c r="AU1353" s="180" t="s">
        <v>88</v>
      </c>
      <c r="AV1353" s="14" t="s">
        <v>88</v>
      </c>
      <c r="AW1353" s="14" t="s">
        <v>31</v>
      </c>
      <c r="AX1353" s="14" t="s">
        <v>75</v>
      </c>
      <c r="AY1353" s="180" t="s">
        <v>173</v>
      </c>
    </row>
    <row r="1354" spans="2:51" s="14" customFormat="1" ht="22.5">
      <c r="B1354" s="179"/>
      <c r="D1354" s="172" t="s">
        <v>182</v>
      </c>
      <c r="E1354" s="180" t="s">
        <v>1</v>
      </c>
      <c r="F1354" s="181" t="s">
        <v>2085</v>
      </c>
      <c r="H1354" s="182">
        <v>40.859000000000002</v>
      </c>
      <c r="I1354" s="183"/>
      <c r="L1354" s="179"/>
      <c r="M1354" s="184"/>
      <c r="N1354" s="185"/>
      <c r="O1354" s="185"/>
      <c r="P1354" s="185"/>
      <c r="Q1354" s="185"/>
      <c r="R1354" s="185"/>
      <c r="S1354" s="185"/>
      <c r="T1354" s="186"/>
      <c r="AT1354" s="180" t="s">
        <v>182</v>
      </c>
      <c r="AU1354" s="180" t="s">
        <v>88</v>
      </c>
      <c r="AV1354" s="14" t="s">
        <v>88</v>
      </c>
      <c r="AW1354" s="14" t="s">
        <v>31</v>
      </c>
      <c r="AX1354" s="14" t="s">
        <v>75</v>
      </c>
      <c r="AY1354" s="180" t="s">
        <v>173</v>
      </c>
    </row>
    <row r="1355" spans="2:51" s="14" customFormat="1" ht="11.25">
      <c r="B1355" s="179"/>
      <c r="D1355" s="172" t="s">
        <v>182</v>
      </c>
      <c r="E1355" s="180" t="s">
        <v>1</v>
      </c>
      <c r="F1355" s="181" t="s">
        <v>2086</v>
      </c>
      <c r="H1355" s="182">
        <v>-62.411000000000001</v>
      </c>
      <c r="I1355" s="183"/>
      <c r="L1355" s="179"/>
      <c r="M1355" s="184"/>
      <c r="N1355" s="185"/>
      <c r="O1355" s="185"/>
      <c r="P1355" s="185"/>
      <c r="Q1355" s="185"/>
      <c r="R1355" s="185"/>
      <c r="S1355" s="185"/>
      <c r="T1355" s="186"/>
      <c r="AT1355" s="180" t="s">
        <v>182</v>
      </c>
      <c r="AU1355" s="180" t="s">
        <v>88</v>
      </c>
      <c r="AV1355" s="14" t="s">
        <v>88</v>
      </c>
      <c r="AW1355" s="14" t="s">
        <v>31</v>
      </c>
      <c r="AX1355" s="14" t="s">
        <v>75</v>
      </c>
      <c r="AY1355" s="180" t="s">
        <v>173</v>
      </c>
    </row>
    <row r="1356" spans="2:51" s="16" customFormat="1" ht="11.25">
      <c r="B1356" s="206"/>
      <c r="D1356" s="172" t="s">
        <v>182</v>
      </c>
      <c r="E1356" s="207" t="s">
        <v>1</v>
      </c>
      <c r="F1356" s="208" t="s">
        <v>298</v>
      </c>
      <c r="H1356" s="209">
        <v>352.67500000000001</v>
      </c>
      <c r="I1356" s="210"/>
      <c r="L1356" s="206"/>
      <c r="M1356" s="211"/>
      <c r="N1356" s="212"/>
      <c r="O1356" s="212"/>
      <c r="P1356" s="212"/>
      <c r="Q1356" s="212"/>
      <c r="R1356" s="212"/>
      <c r="S1356" s="212"/>
      <c r="T1356" s="213"/>
      <c r="AT1356" s="207" t="s">
        <v>182</v>
      </c>
      <c r="AU1356" s="207" t="s">
        <v>88</v>
      </c>
      <c r="AV1356" s="16" t="s">
        <v>174</v>
      </c>
      <c r="AW1356" s="16" t="s">
        <v>31</v>
      </c>
      <c r="AX1356" s="16" t="s">
        <v>75</v>
      </c>
      <c r="AY1356" s="207" t="s">
        <v>173</v>
      </c>
    </row>
    <row r="1357" spans="2:51" s="13" customFormat="1" ht="11.25">
      <c r="B1357" s="171"/>
      <c r="D1357" s="172" t="s">
        <v>182</v>
      </c>
      <c r="E1357" s="173" t="s">
        <v>1</v>
      </c>
      <c r="F1357" s="174" t="s">
        <v>2087</v>
      </c>
      <c r="H1357" s="173" t="s">
        <v>1</v>
      </c>
      <c r="I1357" s="175"/>
      <c r="L1357" s="171"/>
      <c r="M1357" s="176"/>
      <c r="N1357" s="177"/>
      <c r="O1357" s="177"/>
      <c r="P1357" s="177"/>
      <c r="Q1357" s="177"/>
      <c r="R1357" s="177"/>
      <c r="S1357" s="177"/>
      <c r="T1357" s="178"/>
      <c r="AT1357" s="173" t="s">
        <v>182</v>
      </c>
      <c r="AU1357" s="173" t="s">
        <v>88</v>
      </c>
      <c r="AV1357" s="13" t="s">
        <v>82</v>
      </c>
      <c r="AW1357" s="13" t="s">
        <v>31</v>
      </c>
      <c r="AX1357" s="13" t="s">
        <v>75</v>
      </c>
      <c r="AY1357" s="173" t="s">
        <v>173</v>
      </c>
    </row>
    <row r="1358" spans="2:51" s="14" customFormat="1" ht="11.25">
      <c r="B1358" s="179"/>
      <c r="D1358" s="172" t="s">
        <v>182</v>
      </c>
      <c r="E1358" s="180" t="s">
        <v>1</v>
      </c>
      <c r="F1358" s="181" t="s">
        <v>1499</v>
      </c>
      <c r="H1358" s="182">
        <v>29.57</v>
      </c>
      <c r="I1358" s="183"/>
      <c r="L1358" s="179"/>
      <c r="M1358" s="184"/>
      <c r="N1358" s="185"/>
      <c r="O1358" s="185"/>
      <c r="P1358" s="185"/>
      <c r="Q1358" s="185"/>
      <c r="R1358" s="185"/>
      <c r="S1358" s="185"/>
      <c r="T1358" s="186"/>
      <c r="AT1358" s="180" t="s">
        <v>182</v>
      </c>
      <c r="AU1358" s="180" t="s">
        <v>88</v>
      </c>
      <c r="AV1358" s="14" t="s">
        <v>88</v>
      </c>
      <c r="AW1358" s="14" t="s">
        <v>31</v>
      </c>
      <c r="AX1358" s="14" t="s">
        <v>75</v>
      </c>
      <c r="AY1358" s="180" t="s">
        <v>173</v>
      </c>
    </row>
    <row r="1359" spans="2:51" s="14" customFormat="1" ht="11.25">
      <c r="B1359" s="179"/>
      <c r="D1359" s="172" t="s">
        <v>182</v>
      </c>
      <c r="E1359" s="180" t="s">
        <v>1</v>
      </c>
      <c r="F1359" s="181" t="s">
        <v>1494</v>
      </c>
      <c r="H1359" s="182">
        <v>15.79</v>
      </c>
      <c r="I1359" s="183"/>
      <c r="L1359" s="179"/>
      <c r="M1359" s="184"/>
      <c r="N1359" s="185"/>
      <c r="O1359" s="185"/>
      <c r="P1359" s="185"/>
      <c r="Q1359" s="185"/>
      <c r="R1359" s="185"/>
      <c r="S1359" s="185"/>
      <c r="T1359" s="186"/>
      <c r="AT1359" s="180" t="s">
        <v>182</v>
      </c>
      <c r="AU1359" s="180" t="s">
        <v>88</v>
      </c>
      <c r="AV1359" s="14" t="s">
        <v>88</v>
      </c>
      <c r="AW1359" s="14" t="s">
        <v>31</v>
      </c>
      <c r="AX1359" s="14" t="s">
        <v>75</v>
      </c>
      <c r="AY1359" s="180" t="s">
        <v>173</v>
      </c>
    </row>
    <row r="1360" spans="2:51" s="16" customFormat="1" ht="11.25">
      <c r="B1360" s="206"/>
      <c r="D1360" s="172" t="s">
        <v>182</v>
      </c>
      <c r="E1360" s="207" t="s">
        <v>1</v>
      </c>
      <c r="F1360" s="208" t="s">
        <v>298</v>
      </c>
      <c r="H1360" s="209">
        <v>45.36</v>
      </c>
      <c r="I1360" s="210"/>
      <c r="L1360" s="206"/>
      <c r="M1360" s="211"/>
      <c r="N1360" s="212"/>
      <c r="O1360" s="212"/>
      <c r="P1360" s="212"/>
      <c r="Q1360" s="212"/>
      <c r="R1360" s="212"/>
      <c r="S1360" s="212"/>
      <c r="T1360" s="213"/>
      <c r="AT1360" s="207" t="s">
        <v>182</v>
      </c>
      <c r="AU1360" s="207" t="s">
        <v>88</v>
      </c>
      <c r="AV1360" s="16" t="s">
        <v>174</v>
      </c>
      <c r="AW1360" s="16" t="s">
        <v>31</v>
      </c>
      <c r="AX1360" s="16" t="s">
        <v>75</v>
      </c>
      <c r="AY1360" s="207" t="s">
        <v>173</v>
      </c>
    </row>
    <row r="1361" spans="1:65" s="13" customFormat="1" ht="11.25">
      <c r="B1361" s="171"/>
      <c r="D1361" s="172" t="s">
        <v>182</v>
      </c>
      <c r="E1361" s="173" t="s">
        <v>1</v>
      </c>
      <c r="F1361" s="174" t="s">
        <v>2088</v>
      </c>
      <c r="H1361" s="173" t="s">
        <v>1</v>
      </c>
      <c r="I1361" s="175"/>
      <c r="L1361" s="171"/>
      <c r="M1361" s="176"/>
      <c r="N1361" s="177"/>
      <c r="O1361" s="177"/>
      <c r="P1361" s="177"/>
      <c r="Q1361" s="177"/>
      <c r="R1361" s="177"/>
      <c r="S1361" s="177"/>
      <c r="T1361" s="178"/>
      <c r="AT1361" s="173" t="s">
        <v>182</v>
      </c>
      <c r="AU1361" s="173" t="s">
        <v>88</v>
      </c>
      <c r="AV1361" s="13" t="s">
        <v>82</v>
      </c>
      <c r="AW1361" s="13" t="s">
        <v>31</v>
      </c>
      <c r="AX1361" s="13" t="s">
        <v>75</v>
      </c>
      <c r="AY1361" s="173" t="s">
        <v>173</v>
      </c>
    </row>
    <row r="1362" spans="1:65" s="14" customFormat="1" ht="11.25">
      <c r="B1362" s="179"/>
      <c r="D1362" s="172" t="s">
        <v>182</v>
      </c>
      <c r="E1362" s="180" t="s">
        <v>1</v>
      </c>
      <c r="F1362" s="181" t="s">
        <v>2059</v>
      </c>
      <c r="H1362" s="182">
        <v>5</v>
      </c>
      <c r="I1362" s="183"/>
      <c r="L1362" s="179"/>
      <c r="M1362" s="184"/>
      <c r="N1362" s="185"/>
      <c r="O1362" s="185"/>
      <c r="P1362" s="185"/>
      <c r="Q1362" s="185"/>
      <c r="R1362" s="185"/>
      <c r="S1362" s="185"/>
      <c r="T1362" s="186"/>
      <c r="AT1362" s="180" t="s">
        <v>182</v>
      </c>
      <c r="AU1362" s="180" t="s">
        <v>88</v>
      </c>
      <c r="AV1362" s="14" t="s">
        <v>88</v>
      </c>
      <c r="AW1362" s="14" t="s">
        <v>31</v>
      </c>
      <c r="AX1362" s="14" t="s">
        <v>75</v>
      </c>
      <c r="AY1362" s="180" t="s">
        <v>173</v>
      </c>
    </row>
    <row r="1363" spans="1:65" s="14" customFormat="1" ht="22.5">
      <c r="B1363" s="179"/>
      <c r="D1363" s="172" t="s">
        <v>182</v>
      </c>
      <c r="E1363" s="180" t="s">
        <v>1</v>
      </c>
      <c r="F1363" s="181" t="s">
        <v>2089</v>
      </c>
      <c r="H1363" s="182">
        <v>34.863999999999997</v>
      </c>
      <c r="I1363" s="183"/>
      <c r="L1363" s="179"/>
      <c r="M1363" s="184"/>
      <c r="N1363" s="185"/>
      <c r="O1363" s="185"/>
      <c r="P1363" s="185"/>
      <c r="Q1363" s="185"/>
      <c r="R1363" s="185"/>
      <c r="S1363" s="185"/>
      <c r="T1363" s="186"/>
      <c r="AT1363" s="180" t="s">
        <v>182</v>
      </c>
      <c r="AU1363" s="180" t="s">
        <v>88</v>
      </c>
      <c r="AV1363" s="14" t="s">
        <v>88</v>
      </c>
      <c r="AW1363" s="14" t="s">
        <v>31</v>
      </c>
      <c r="AX1363" s="14" t="s">
        <v>75</v>
      </c>
      <c r="AY1363" s="180" t="s">
        <v>173</v>
      </c>
    </row>
    <row r="1364" spans="1:65" s="16" customFormat="1" ht="11.25">
      <c r="B1364" s="206"/>
      <c r="D1364" s="172" t="s">
        <v>182</v>
      </c>
      <c r="E1364" s="207" t="s">
        <v>1</v>
      </c>
      <c r="F1364" s="208" t="s">
        <v>298</v>
      </c>
      <c r="H1364" s="209">
        <v>39.863999999999997</v>
      </c>
      <c r="I1364" s="210"/>
      <c r="L1364" s="206"/>
      <c r="M1364" s="211"/>
      <c r="N1364" s="212"/>
      <c r="O1364" s="212"/>
      <c r="P1364" s="212"/>
      <c r="Q1364" s="212"/>
      <c r="R1364" s="212"/>
      <c r="S1364" s="212"/>
      <c r="T1364" s="213"/>
      <c r="AT1364" s="207" t="s">
        <v>182</v>
      </c>
      <c r="AU1364" s="207" t="s">
        <v>88</v>
      </c>
      <c r="AV1364" s="16" t="s">
        <v>174</v>
      </c>
      <c r="AW1364" s="16" t="s">
        <v>31</v>
      </c>
      <c r="AX1364" s="16" t="s">
        <v>75</v>
      </c>
      <c r="AY1364" s="207" t="s">
        <v>173</v>
      </c>
    </row>
    <row r="1365" spans="1:65" s="15" customFormat="1" ht="11.25">
      <c r="B1365" s="187"/>
      <c r="D1365" s="172" t="s">
        <v>182</v>
      </c>
      <c r="E1365" s="188" t="s">
        <v>1</v>
      </c>
      <c r="F1365" s="189" t="s">
        <v>185</v>
      </c>
      <c r="H1365" s="190">
        <v>437.899</v>
      </c>
      <c r="I1365" s="191"/>
      <c r="L1365" s="187"/>
      <c r="M1365" s="192"/>
      <c r="N1365" s="193"/>
      <c r="O1365" s="193"/>
      <c r="P1365" s="193"/>
      <c r="Q1365" s="193"/>
      <c r="R1365" s="193"/>
      <c r="S1365" s="193"/>
      <c r="T1365" s="194"/>
      <c r="AT1365" s="188" t="s">
        <v>182</v>
      </c>
      <c r="AU1365" s="188" t="s">
        <v>88</v>
      </c>
      <c r="AV1365" s="15" t="s">
        <v>180</v>
      </c>
      <c r="AW1365" s="15" t="s">
        <v>31</v>
      </c>
      <c r="AX1365" s="15" t="s">
        <v>82</v>
      </c>
      <c r="AY1365" s="188" t="s">
        <v>173</v>
      </c>
    </row>
    <row r="1366" spans="1:65" s="2" customFormat="1" ht="37.9" customHeight="1">
      <c r="A1366" s="33"/>
      <c r="B1366" s="156"/>
      <c r="C1366" s="157" t="s">
        <v>502</v>
      </c>
      <c r="D1366" s="157" t="s">
        <v>176</v>
      </c>
      <c r="E1366" s="158" t="s">
        <v>2090</v>
      </c>
      <c r="F1366" s="159" t="s">
        <v>2091</v>
      </c>
      <c r="G1366" s="160" t="s">
        <v>196</v>
      </c>
      <c r="H1366" s="161">
        <v>164.35</v>
      </c>
      <c r="I1366" s="162"/>
      <c r="J1366" s="163">
        <f>ROUND(I1366*H1366,2)</f>
        <v>0</v>
      </c>
      <c r="K1366" s="164"/>
      <c r="L1366" s="34"/>
      <c r="M1366" s="165" t="s">
        <v>1</v>
      </c>
      <c r="N1366" s="166" t="s">
        <v>41</v>
      </c>
      <c r="O1366" s="62"/>
      <c r="P1366" s="167">
        <f>O1366*H1366</f>
        <v>0</v>
      </c>
      <c r="Q1366" s="167">
        <v>3.4000000000000002E-4</v>
      </c>
      <c r="R1366" s="167">
        <f>Q1366*H1366</f>
        <v>5.5879000000000005E-2</v>
      </c>
      <c r="S1366" s="167">
        <v>0</v>
      </c>
      <c r="T1366" s="168">
        <f>S1366*H1366</f>
        <v>0</v>
      </c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R1366" s="169" t="s">
        <v>259</v>
      </c>
      <c r="AT1366" s="169" t="s">
        <v>176</v>
      </c>
      <c r="AU1366" s="169" t="s">
        <v>88</v>
      </c>
      <c r="AY1366" s="18" t="s">
        <v>173</v>
      </c>
      <c r="BE1366" s="170">
        <f>IF(N1366="základná",J1366,0)</f>
        <v>0</v>
      </c>
      <c r="BF1366" s="170">
        <f>IF(N1366="znížená",J1366,0)</f>
        <v>0</v>
      </c>
      <c r="BG1366" s="170">
        <f>IF(N1366="zákl. prenesená",J1366,0)</f>
        <v>0</v>
      </c>
      <c r="BH1366" s="170">
        <f>IF(N1366="zníž. prenesená",J1366,0)</f>
        <v>0</v>
      </c>
      <c r="BI1366" s="170">
        <f>IF(N1366="nulová",J1366,0)</f>
        <v>0</v>
      </c>
      <c r="BJ1366" s="18" t="s">
        <v>88</v>
      </c>
      <c r="BK1366" s="170">
        <f>ROUND(I1366*H1366,2)</f>
        <v>0</v>
      </c>
      <c r="BL1366" s="18" t="s">
        <v>259</v>
      </c>
      <c r="BM1366" s="169" t="s">
        <v>2092</v>
      </c>
    </row>
    <row r="1367" spans="1:65" s="13" customFormat="1" ht="11.25">
      <c r="B1367" s="171"/>
      <c r="D1367" s="172" t="s">
        <v>182</v>
      </c>
      <c r="E1367" s="173" t="s">
        <v>1</v>
      </c>
      <c r="F1367" s="174" t="s">
        <v>2093</v>
      </c>
      <c r="H1367" s="173" t="s">
        <v>1</v>
      </c>
      <c r="I1367" s="175"/>
      <c r="L1367" s="171"/>
      <c r="M1367" s="176"/>
      <c r="N1367" s="177"/>
      <c r="O1367" s="177"/>
      <c r="P1367" s="177"/>
      <c r="Q1367" s="177"/>
      <c r="R1367" s="177"/>
      <c r="S1367" s="177"/>
      <c r="T1367" s="178"/>
      <c r="AT1367" s="173" t="s">
        <v>182</v>
      </c>
      <c r="AU1367" s="173" t="s">
        <v>88</v>
      </c>
      <c r="AV1367" s="13" t="s">
        <v>82</v>
      </c>
      <c r="AW1367" s="13" t="s">
        <v>31</v>
      </c>
      <c r="AX1367" s="13" t="s">
        <v>75</v>
      </c>
      <c r="AY1367" s="173" t="s">
        <v>173</v>
      </c>
    </row>
    <row r="1368" spans="1:65" s="13" customFormat="1" ht="11.25">
      <c r="B1368" s="171"/>
      <c r="D1368" s="172" t="s">
        <v>182</v>
      </c>
      <c r="E1368" s="173" t="s">
        <v>1</v>
      </c>
      <c r="F1368" s="174" t="s">
        <v>2076</v>
      </c>
      <c r="H1368" s="173" t="s">
        <v>1</v>
      </c>
      <c r="I1368" s="175"/>
      <c r="L1368" s="171"/>
      <c r="M1368" s="176"/>
      <c r="N1368" s="177"/>
      <c r="O1368" s="177"/>
      <c r="P1368" s="177"/>
      <c r="Q1368" s="177"/>
      <c r="R1368" s="177"/>
      <c r="S1368" s="177"/>
      <c r="T1368" s="178"/>
      <c r="AT1368" s="173" t="s">
        <v>182</v>
      </c>
      <c r="AU1368" s="173" t="s">
        <v>88</v>
      </c>
      <c r="AV1368" s="13" t="s">
        <v>82</v>
      </c>
      <c r="AW1368" s="13" t="s">
        <v>31</v>
      </c>
      <c r="AX1368" s="13" t="s">
        <v>75</v>
      </c>
      <c r="AY1368" s="173" t="s">
        <v>173</v>
      </c>
    </row>
    <row r="1369" spans="1:65" s="14" customFormat="1" ht="22.5">
      <c r="B1369" s="179"/>
      <c r="D1369" s="172" t="s">
        <v>182</v>
      </c>
      <c r="E1369" s="180" t="s">
        <v>1</v>
      </c>
      <c r="F1369" s="181" t="s">
        <v>2094</v>
      </c>
      <c r="H1369" s="182">
        <v>102.91</v>
      </c>
      <c r="I1369" s="183"/>
      <c r="L1369" s="179"/>
      <c r="M1369" s="184"/>
      <c r="N1369" s="185"/>
      <c r="O1369" s="185"/>
      <c r="P1369" s="185"/>
      <c r="Q1369" s="185"/>
      <c r="R1369" s="185"/>
      <c r="S1369" s="185"/>
      <c r="T1369" s="186"/>
      <c r="AT1369" s="180" t="s">
        <v>182</v>
      </c>
      <c r="AU1369" s="180" t="s">
        <v>88</v>
      </c>
      <c r="AV1369" s="14" t="s">
        <v>88</v>
      </c>
      <c r="AW1369" s="14" t="s">
        <v>31</v>
      </c>
      <c r="AX1369" s="14" t="s">
        <v>75</v>
      </c>
      <c r="AY1369" s="180" t="s">
        <v>173</v>
      </c>
    </row>
    <row r="1370" spans="1:65" s="16" customFormat="1" ht="11.25">
      <c r="B1370" s="206"/>
      <c r="D1370" s="172" t="s">
        <v>182</v>
      </c>
      <c r="E1370" s="207" t="s">
        <v>1</v>
      </c>
      <c r="F1370" s="208" t="s">
        <v>298</v>
      </c>
      <c r="H1370" s="209">
        <v>102.91</v>
      </c>
      <c r="I1370" s="210"/>
      <c r="L1370" s="206"/>
      <c r="M1370" s="211"/>
      <c r="N1370" s="212"/>
      <c r="O1370" s="212"/>
      <c r="P1370" s="212"/>
      <c r="Q1370" s="212"/>
      <c r="R1370" s="212"/>
      <c r="S1370" s="212"/>
      <c r="T1370" s="213"/>
      <c r="AT1370" s="207" t="s">
        <v>182</v>
      </c>
      <c r="AU1370" s="207" t="s">
        <v>88</v>
      </c>
      <c r="AV1370" s="16" t="s">
        <v>174</v>
      </c>
      <c r="AW1370" s="16" t="s">
        <v>31</v>
      </c>
      <c r="AX1370" s="16" t="s">
        <v>75</v>
      </c>
      <c r="AY1370" s="207" t="s">
        <v>173</v>
      </c>
    </row>
    <row r="1371" spans="1:65" s="13" customFormat="1" ht="11.25">
      <c r="B1371" s="171"/>
      <c r="D1371" s="172" t="s">
        <v>182</v>
      </c>
      <c r="E1371" s="173" t="s">
        <v>1</v>
      </c>
      <c r="F1371" s="174" t="s">
        <v>2095</v>
      </c>
      <c r="H1371" s="173" t="s">
        <v>1</v>
      </c>
      <c r="I1371" s="175"/>
      <c r="L1371" s="171"/>
      <c r="M1371" s="176"/>
      <c r="N1371" s="177"/>
      <c r="O1371" s="177"/>
      <c r="P1371" s="177"/>
      <c r="Q1371" s="177"/>
      <c r="R1371" s="177"/>
      <c r="S1371" s="177"/>
      <c r="T1371" s="178"/>
      <c r="AT1371" s="173" t="s">
        <v>182</v>
      </c>
      <c r="AU1371" s="173" t="s">
        <v>88</v>
      </c>
      <c r="AV1371" s="13" t="s">
        <v>82</v>
      </c>
      <c r="AW1371" s="13" t="s">
        <v>31</v>
      </c>
      <c r="AX1371" s="13" t="s">
        <v>75</v>
      </c>
      <c r="AY1371" s="173" t="s">
        <v>173</v>
      </c>
    </row>
    <row r="1372" spans="1:65" s="14" customFormat="1" ht="11.25">
      <c r="B1372" s="179"/>
      <c r="D1372" s="172" t="s">
        <v>182</v>
      </c>
      <c r="E1372" s="180" t="s">
        <v>1</v>
      </c>
      <c r="F1372" s="181" t="s">
        <v>881</v>
      </c>
      <c r="H1372" s="182">
        <v>61.44</v>
      </c>
      <c r="I1372" s="183"/>
      <c r="L1372" s="179"/>
      <c r="M1372" s="184"/>
      <c r="N1372" s="185"/>
      <c r="O1372" s="185"/>
      <c r="P1372" s="185"/>
      <c r="Q1372" s="185"/>
      <c r="R1372" s="185"/>
      <c r="S1372" s="185"/>
      <c r="T1372" s="186"/>
      <c r="AT1372" s="180" t="s">
        <v>182</v>
      </c>
      <c r="AU1372" s="180" t="s">
        <v>88</v>
      </c>
      <c r="AV1372" s="14" t="s">
        <v>88</v>
      </c>
      <c r="AW1372" s="14" t="s">
        <v>31</v>
      </c>
      <c r="AX1372" s="14" t="s">
        <v>75</v>
      </c>
      <c r="AY1372" s="180" t="s">
        <v>173</v>
      </c>
    </row>
    <row r="1373" spans="1:65" s="16" customFormat="1" ht="11.25">
      <c r="B1373" s="206"/>
      <c r="D1373" s="172" t="s">
        <v>182</v>
      </c>
      <c r="E1373" s="207" t="s">
        <v>1</v>
      </c>
      <c r="F1373" s="208" t="s">
        <v>298</v>
      </c>
      <c r="H1373" s="209">
        <v>61.44</v>
      </c>
      <c r="I1373" s="210"/>
      <c r="L1373" s="206"/>
      <c r="M1373" s="211"/>
      <c r="N1373" s="212"/>
      <c r="O1373" s="212"/>
      <c r="P1373" s="212"/>
      <c r="Q1373" s="212"/>
      <c r="R1373" s="212"/>
      <c r="S1373" s="212"/>
      <c r="T1373" s="213"/>
      <c r="AT1373" s="207" t="s">
        <v>182</v>
      </c>
      <c r="AU1373" s="207" t="s">
        <v>88</v>
      </c>
      <c r="AV1373" s="16" t="s">
        <v>174</v>
      </c>
      <c r="AW1373" s="16" t="s">
        <v>31</v>
      </c>
      <c r="AX1373" s="16" t="s">
        <v>75</v>
      </c>
      <c r="AY1373" s="207" t="s">
        <v>173</v>
      </c>
    </row>
    <row r="1374" spans="1:65" s="15" customFormat="1" ht="11.25">
      <c r="B1374" s="187"/>
      <c r="D1374" s="172" t="s">
        <v>182</v>
      </c>
      <c r="E1374" s="188" t="s">
        <v>1</v>
      </c>
      <c r="F1374" s="189" t="s">
        <v>185</v>
      </c>
      <c r="H1374" s="190">
        <v>164.35</v>
      </c>
      <c r="I1374" s="191"/>
      <c r="L1374" s="187"/>
      <c r="M1374" s="192"/>
      <c r="N1374" s="193"/>
      <c r="O1374" s="193"/>
      <c r="P1374" s="193"/>
      <c r="Q1374" s="193"/>
      <c r="R1374" s="193"/>
      <c r="S1374" s="193"/>
      <c r="T1374" s="194"/>
      <c r="AT1374" s="188" t="s">
        <v>182</v>
      </c>
      <c r="AU1374" s="188" t="s">
        <v>88</v>
      </c>
      <c r="AV1374" s="15" t="s">
        <v>180</v>
      </c>
      <c r="AW1374" s="15" t="s">
        <v>31</v>
      </c>
      <c r="AX1374" s="15" t="s">
        <v>82</v>
      </c>
      <c r="AY1374" s="188" t="s">
        <v>173</v>
      </c>
    </row>
    <row r="1375" spans="1:65" s="2" customFormat="1" ht="37.9" customHeight="1">
      <c r="A1375" s="33"/>
      <c r="B1375" s="156"/>
      <c r="C1375" s="157" t="s">
        <v>2096</v>
      </c>
      <c r="D1375" s="157" t="s">
        <v>176</v>
      </c>
      <c r="E1375" s="158" t="s">
        <v>2097</v>
      </c>
      <c r="F1375" s="159" t="s">
        <v>2091</v>
      </c>
      <c r="G1375" s="160" t="s">
        <v>196</v>
      </c>
      <c r="H1375" s="161">
        <v>781.27599999999995</v>
      </c>
      <c r="I1375" s="162"/>
      <c r="J1375" s="163">
        <f>ROUND(I1375*H1375,2)</f>
        <v>0</v>
      </c>
      <c r="K1375" s="164"/>
      <c r="L1375" s="34"/>
      <c r="M1375" s="165" t="s">
        <v>1</v>
      </c>
      <c r="N1375" s="166" t="s">
        <v>41</v>
      </c>
      <c r="O1375" s="62"/>
      <c r="P1375" s="167">
        <f>O1375*H1375</f>
        <v>0</v>
      </c>
      <c r="Q1375" s="167">
        <v>3.4000000000000002E-4</v>
      </c>
      <c r="R1375" s="167">
        <f>Q1375*H1375</f>
        <v>0.26563384000000001</v>
      </c>
      <c r="S1375" s="167">
        <v>0</v>
      </c>
      <c r="T1375" s="168">
        <f>S1375*H1375</f>
        <v>0</v>
      </c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R1375" s="169" t="s">
        <v>259</v>
      </c>
      <c r="AT1375" s="169" t="s">
        <v>176</v>
      </c>
      <c r="AU1375" s="169" t="s">
        <v>88</v>
      </c>
      <c r="AY1375" s="18" t="s">
        <v>173</v>
      </c>
      <c r="BE1375" s="170">
        <f>IF(N1375="základná",J1375,0)</f>
        <v>0</v>
      </c>
      <c r="BF1375" s="170">
        <f>IF(N1375="znížená",J1375,0)</f>
        <v>0</v>
      </c>
      <c r="BG1375" s="170">
        <f>IF(N1375="zákl. prenesená",J1375,0)</f>
        <v>0</v>
      </c>
      <c r="BH1375" s="170">
        <f>IF(N1375="zníž. prenesená",J1375,0)</f>
        <v>0</v>
      </c>
      <c r="BI1375" s="170">
        <f>IF(N1375="nulová",J1375,0)</f>
        <v>0</v>
      </c>
      <c r="BJ1375" s="18" t="s">
        <v>88</v>
      </c>
      <c r="BK1375" s="170">
        <f>ROUND(I1375*H1375,2)</f>
        <v>0</v>
      </c>
      <c r="BL1375" s="18" t="s">
        <v>259</v>
      </c>
      <c r="BM1375" s="169" t="s">
        <v>2098</v>
      </c>
    </row>
    <row r="1376" spans="1:65" s="13" customFormat="1" ht="22.5">
      <c r="B1376" s="171"/>
      <c r="D1376" s="172" t="s">
        <v>182</v>
      </c>
      <c r="E1376" s="173" t="s">
        <v>1</v>
      </c>
      <c r="F1376" s="174" t="s">
        <v>2099</v>
      </c>
      <c r="H1376" s="173" t="s">
        <v>1</v>
      </c>
      <c r="I1376" s="175"/>
      <c r="L1376" s="171"/>
      <c r="M1376" s="176"/>
      <c r="N1376" s="177"/>
      <c r="O1376" s="177"/>
      <c r="P1376" s="177"/>
      <c r="Q1376" s="177"/>
      <c r="R1376" s="177"/>
      <c r="S1376" s="177"/>
      <c r="T1376" s="178"/>
      <c r="AT1376" s="173" t="s">
        <v>182</v>
      </c>
      <c r="AU1376" s="173" t="s">
        <v>88</v>
      </c>
      <c r="AV1376" s="13" t="s">
        <v>82</v>
      </c>
      <c r="AW1376" s="13" t="s">
        <v>31</v>
      </c>
      <c r="AX1376" s="13" t="s">
        <v>75</v>
      </c>
      <c r="AY1376" s="173" t="s">
        <v>173</v>
      </c>
    </row>
    <row r="1377" spans="2:51" s="13" customFormat="1" ht="11.25">
      <c r="B1377" s="171"/>
      <c r="D1377" s="172" t="s">
        <v>182</v>
      </c>
      <c r="E1377" s="173" t="s">
        <v>1</v>
      </c>
      <c r="F1377" s="174" t="s">
        <v>2076</v>
      </c>
      <c r="H1377" s="173" t="s">
        <v>1</v>
      </c>
      <c r="I1377" s="175"/>
      <c r="L1377" s="171"/>
      <c r="M1377" s="176"/>
      <c r="N1377" s="177"/>
      <c r="O1377" s="177"/>
      <c r="P1377" s="177"/>
      <c r="Q1377" s="177"/>
      <c r="R1377" s="177"/>
      <c r="S1377" s="177"/>
      <c r="T1377" s="178"/>
      <c r="AT1377" s="173" t="s">
        <v>182</v>
      </c>
      <c r="AU1377" s="173" t="s">
        <v>88</v>
      </c>
      <c r="AV1377" s="13" t="s">
        <v>82</v>
      </c>
      <c r="AW1377" s="13" t="s">
        <v>31</v>
      </c>
      <c r="AX1377" s="13" t="s">
        <v>75</v>
      </c>
      <c r="AY1377" s="173" t="s">
        <v>173</v>
      </c>
    </row>
    <row r="1378" spans="2:51" s="14" customFormat="1" ht="33.75">
      <c r="B1378" s="179"/>
      <c r="D1378" s="172" t="s">
        <v>182</v>
      </c>
      <c r="E1378" s="180" t="s">
        <v>1</v>
      </c>
      <c r="F1378" s="181" t="s">
        <v>2100</v>
      </c>
      <c r="H1378" s="182">
        <v>53.186999999999998</v>
      </c>
      <c r="I1378" s="183"/>
      <c r="L1378" s="179"/>
      <c r="M1378" s="184"/>
      <c r="N1378" s="185"/>
      <c r="O1378" s="185"/>
      <c r="P1378" s="185"/>
      <c r="Q1378" s="185"/>
      <c r="R1378" s="185"/>
      <c r="S1378" s="185"/>
      <c r="T1378" s="186"/>
      <c r="AT1378" s="180" t="s">
        <v>182</v>
      </c>
      <c r="AU1378" s="180" t="s">
        <v>88</v>
      </c>
      <c r="AV1378" s="14" t="s">
        <v>88</v>
      </c>
      <c r="AW1378" s="14" t="s">
        <v>31</v>
      </c>
      <c r="AX1378" s="14" t="s">
        <v>75</v>
      </c>
      <c r="AY1378" s="180" t="s">
        <v>173</v>
      </c>
    </row>
    <row r="1379" spans="2:51" s="14" customFormat="1" ht="22.5">
      <c r="B1379" s="179"/>
      <c r="D1379" s="172" t="s">
        <v>182</v>
      </c>
      <c r="E1379" s="180" t="s">
        <v>1</v>
      </c>
      <c r="F1379" s="181" t="s">
        <v>2101</v>
      </c>
      <c r="H1379" s="182">
        <v>36.154000000000003</v>
      </c>
      <c r="I1379" s="183"/>
      <c r="L1379" s="179"/>
      <c r="M1379" s="184"/>
      <c r="N1379" s="185"/>
      <c r="O1379" s="185"/>
      <c r="P1379" s="185"/>
      <c r="Q1379" s="185"/>
      <c r="R1379" s="185"/>
      <c r="S1379" s="185"/>
      <c r="T1379" s="186"/>
      <c r="AT1379" s="180" t="s">
        <v>182</v>
      </c>
      <c r="AU1379" s="180" t="s">
        <v>88</v>
      </c>
      <c r="AV1379" s="14" t="s">
        <v>88</v>
      </c>
      <c r="AW1379" s="14" t="s">
        <v>31</v>
      </c>
      <c r="AX1379" s="14" t="s">
        <v>75</v>
      </c>
      <c r="AY1379" s="180" t="s">
        <v>173</v>
      </c>
    </row>
    <row r="1380" spans="2:51" s="14" customFormat="1" ht="22.5">
      <c r="B1380" s="179"/>
      <c r="D1380" s="172" t="s">
        <v>182</v>
      </c>
      <c r="E1380" s="180" t="s">
        <v>1</v>
      </c>
      <c r="F1380" s="181" t="s">
        <v>2102</v>
      </c>
      <c r="H1380" s="182">
        <v>40.703000000000003</v>
      </c>
      <c r="I1380" s="183"/>
      <c r="L1380" s="179"/>
      <c r="M1380" s="184"/>
      <c r="N1380" s="185"/>
      <c r="O1380" s="185"/>
      <c r="P1380" s="185"/>
      <c r="Q1380" s="185"/>
      <c r="R1380" s="185"/>
      <c r="S1380" s="185"/>
      <c r="T1380" s="186"/>
      <c r="AT1380" s="180" t="s">
        <v>182</v>
      </c>
      <c r="AU1380" s="180" t="s">
        <v>88</v>
      </c>
      <c r="AV1380" s="14" t="s">
        <v>88</v>
      </c>
      <c r="AW1380" s="14" t="s">
        <v>31</v>
      </c>
      <c r="AX1380" s="14" t="s">
        <v>75</v>
      </c>
      <c r="AY1380" s="180" t="s">
        <v>173</v>
      </c>
    </row>
    <row r="1381" spans="2:51" s="14" customFormat="1" ht="22.5">
      <c r="B1381" s="179"/>
      <c r="D1381" s="172" t="s">
        <v>182</v>
      </c>
      <c r="E1381" s="180" t="s">
        <v>1</v>
      </c>
      <c r="F1381" s="181" t="s">
        <v>2103</v>
      </c>
      <c r="H1381" s="182">
        <v>46.843000000000004</v>
      </c>
      <c r="I1381" s="183"/>
      <c r="L1381" s="179"/>
      <c r="M1381" s="184"/>
      <c r="N1381" s="185"/>
      <c r="O1381" s="185"/>
      <c r="P1381" s="185"/>
      <c r="Q1381" s="185"/>
      <c r="R1381" s="185"/>
      <c r="S1381" s="185"/>
      <c r="T1381" s="186"/>
      <c r="AT1381" s="180" t="s">
        <v>182</v>
      </c>
      <c r="AU1381" s="180" t="s">
        <v>88</v>
      </c>
      <c r="AV1381" s="14" t="s">
        <v>88</v>
      </c>
      <c r="AW1381" s="14" t="s">
        <v>31</v>
      </c>
      <c r="AX1381" s="14" t="s">
        <v>75</v>
      </c>
      <c r="AY1381" s="180" t="s">
        <v>173</v>
      </c>
    </row>
    <row r="1382" spans="2:51" s="14" customFormat="1" ht="22.5">
      <c r="B1382" s="179"/>
      <c r="D1382" s="172" t="s">
        <v>182</v>
      </c>
      <c r="E1382" s="180" t="s">
        <v>1</v>
      </c>
      <c r="F1382" s="181" t="s">
        <v>2104</v>
      </c>
      <c r="H1382" s="182">
        <v>32.438000000000002</v>
      </c>
      <c r="I1382" s="183"/>
      <c r="L1382" s="179"/>
      <c r="M1382" s="184"/>
      <c r="N1382" s="185"/>
      <c r="O1382" s="185"/>
      <c r="P1382" s="185"/>
      <c r="Q1382" s="185"/>
      <c r="R1382" s="185"/>
      <c r="S1382" s="185"/>
      <c r="T1382" s="186"/>
      <c r="AT1382" s="180" t="s">
        <v>182</v>
      </c>
      <c r="AU1382" s="180" t="s">
        <v>88</v>
      </c>
      <c r="AV1382" s="14" t="s">
        <v>88</v>
      </c>
      <c r="AW1382" s="14" t="s">
        <v>31</v>
      </c>
      <c r="AX1382" s="14" t="s">
        <v>75</v>
      </c>
      <c r="AY1382" s="180" t="s">
        <v>173</v>
      </c>
    </row>
    <row r="1383" spans="2:51" s="14" customFormat="1" ht="22.5">
      <c r="B1383" s="179"/>
      <c r="D1383" s="172" t="s">
        <v>182</v>
      </c>
      <c r="E1383" s="180" t="s">
        <v>1</v>
      </c>
      <c r="F1383" s="181" t="s">
        <v>2105</v>
      </c>
      <c r="H1383" s="182">
        <v>35.823999999999998</v>
      </c>
      <c r="I1383" s="183"/>
      <c r="L1383" s="179"/>
      <c r="M1383" s="184"/>
      <c r="N1383" s="185"/>
      <c r="O1383" s="185"/>
      <c r="P1383" s="185"/>
      <c r="Q1383" s="185"/>
      <c r="R1383" s="185"/>
      <c r="S1383" s="185"/>
      <c r="T1383" s="186"/>
      <c r="AT1383" s="180" t="s">
        <v>182</v>
      </c>
      <c r="AU1383" s="180" t="s">
        <v>88</v>
      </c>
      <c r="AV1383" s="14" t="s">
        <v>88</v>
      </c>
      <c r="AW1383" s="14" t="s">
        <v>31</v>
      </c>
      <c r="AX1383" s="14" t="s">
        <v>75</v>
      </c>
      <c r="AY1383" s="180" t="s">
        <v>173</v>
      </c>
    </row>
    <row r="1384" spans="2:51" s="14" customFormat="1" ht="22.5">
      <c r="B1384" s="179"/>
      <c r="D1384" s="172" t="s">
        <v>182</v>
      </c>
      <c r="E1384" s="180" t="s">
        <v>1</v>
      </c>
      <c r="F1384" s="181" t="s">
        <v>2106</v>
      </c>
      <c r="H1384" s="182">
        <v>67.191999999999993</v>
      </c>
      <c r="I1384" s="183"/>
      <c r="L1384" s="179"/>
      <c r="M1384" s="184"/>
      <c r="N1384" s="185"/>
      <c r="O1384" s="185"/>
      <c r="P1384" s="185"/>
      <c r="Q1384" s="185"/>
      <c r="R1384" s="185"/>
      <c r="S1384" s="185"/>
      <c r="T1384" s="186"/>
      <c r="AT1384" s="180" t="s">
        <v>182</v>
      </c>
      <c r="AU1384" s="180" t="s">
        <v>88</v>
      </c>
      <c r="AV1384" s="14" t="s">
        <v>88</v>
      </c>
      <c r="AW1384" s="14" t="s">
        <v>31</v>
      </c>
      <c r="AX1384" s="14" t="s">
        <v>75</v>
      </c>
      <c r="AY1384" s="180" t="s">
        <v>173</v>
      </c>
    </row>
    <row r="1385" spans="2:51" s="14" customFormat="1" ht="22.5">
      <c r="B1385" s="179"/>
      <c r="D1385" s="172" t="s">
        <v>182</v>
      </c>
      <c r="E1385" s="180" t="s">
        <v>1</v>
      </c>
      <c r="F1385" s="181" t="s">
        <v>2107</v>
      </c>
      <c r="H1385" s="182">
        <v>91.97</v>
      </c>
      <c r="I1385" s="183"/>
      <c r="L1385" s="179"/>
      <c r="M1385" s="184"/>
      <c r="N1385" s="185"/>
      <c r="O1385" s="185"/>
      <c r="P1385" s="185"/>
      <c r="Q1385" s="185"/>
      <c r="R1385" s="185"/>
      <c r="S1385" s="185"/>
      <c r="T1385" s="186"/>
      <c r="AT1385" s="180" t="s">
        <v>182</v>
      </c>
      <c r="AU1385" s="180" t="s">
        <v>88</v>
      </c>
      <c r="AV1385" s="14" t="s">
        <v>88</v>
      </c>
      <c r="AW1385" s="14" t="s">
        <v>31</v>
      </c>
      <c r="AX1385" s="14" t="s">
        <v>75</v>
      </c>
      <c r="AY1385" s="180" t="s">
        <v>173</v>
      </c>
    </row>
    <row r="1386" spans="2:51" s="14" customFormat="1" ht="33.75">
      <c r="B1386" s="179"/>
      <c r="D1386" s="172" t="s">
        <v>182</v>
      </c>
      <c r="E1386" s="180" t="s">
        <v>1</v>
      </c>
      <c r="F1386" s="181" t="s">
        <v>2108</v>
      </c>
      <c r="H1386" s="182">
        <v>71.721999999999994</v>
      </c>
      <c r="I1386" s="183"/>
      <c r="L1386" s="179"/>
      <c r="M1386" s="184"/>
      <c r="N1386" s="185"/>
      <c r="O1386" s="185"/>
      <c r="P1386" s="185"/>
      <c r="Q1386" s="185"/>
      <c r="R1386" s="185"/>
      <c r="S1386" s="185"/>
      <c r="T1386" s="186"/>
      <c r="AT1386" s="180" t="s">
        <v>182</v>
      </c>
      <c r="AU1386" s="180" t="s">
        <v>88</v>
      </c>
      <c r="AV1386" s="14" t="s">
        <v>88</v>
      </c>
      <c r="AW1386" s="14" t="s">
        <v>31</v>
      </c>
      <c r="AX1386" s="14" t="s">
        <v>75</v>
      </c>
      <c r="AY1386" s="180" t="s">
        <v>173</v>
      </c>
    </row>
    <row r="1387" spans="2:51" s="14" customFormat="1" ht="33.75">
      <c r="B1387" s="179"/>
      <c r="D1387" s="172" t="s">
        <v>182</v>
      </c>
      <c r="E1387" s="180" t="s">
        <v>1</v>
      </c>
      <c r="F1387" s="181" t="s">
        <v>2109</v>
      </c>
      <c r="H1387" s="182">
        <v>87.260999999999996</v>
      </c>
      <c r="I1387" s="183"/>
      <c r="L1387" s="179"/>
      <c r="M1387" s="184"/>
      <c r="N1387" s="185"/>
      <c r="O1387" s="185"/>
      <c r="P1387" s="185"/>
      <c r="Q1387" s="185"/>
      <c r="R1387" s="185"/>
      <c r="S1387" s="185"/>
      <c r="T1387" s="186"/>
      <c r="AT1387" s="180" t="s">
        <v>182</v>
      </c>
      <c r="AU1387" s="180" t="s">
        <v>88</v>
      </c>
      <c r="AV1387" s="14" t="s">
        <v>88</v>
      </c>
      <c r="AW1387" s="14" t="s">
        <v>31</v>
      </c>
      <c r="AX1387" s="14" t="s">
        <v>75</v>
      </c>
      <c r="AY1387" s="180" t="s">
        <v>173</v>
      </c>
    </row>
    <row r="1388" spans="2:51" s="14" customFormat="1" ht="33.75">
      <c r="B1388" s="179"/>
      <c r="D1388" s="172" t="s">
        <v>182</v>
      </c>
      <c r="E1388" s="180" t="s">
        <v>1</v>
      </c>
      <c r="F1388" s="181" t="s">
        <v>2110</v>
      </c>
      <c r="H1388" s="182">
        <v>54.709000000000003</v>
      </c>
      <c r="I1388" s="183"/>
      <c r="L1388" s="179"/>
      <c r="M1388" s="184"/>
      <c r="N1388" s="185"/>
      <c r="O1388" s="185"/>
      <c r="P1388" s="185"/>
      <c r="Q1388" s="185"/>
      <c r="R1388" s="185"/>
      <c r="S1388" s="185"/>
      <c r="T1388" s="186"/>
      <c r="AT1388" s="180" t="s">
        <v>182</v>
      </c>
      <c r="AU1388" s="180" t="s">
        <v>88</v>
      </c>
      <c r="AV1388" s="14" t="s">
        <v>88</v>
      </c>
      <c r="AW1388" s="14" t="s">
        <v>31</v>
      </c>
      <c r="AX1388" s="14" t="s">
        <v>75</v>
      </c>
      <c r="AY1388" s="180" t="s">
        <v>173</v>
      </c>
    </row>
    <row r="1389" spans="2:51" s="14" customFormat="1" ht="22.5">
      <c r="B1389" s="179"/>
      <c r="D1389" s="172" t="s">
        <v>182</v>
      </c>
      <c r="E1389" s="180" t="s">
        <v>1</v>
      </c>
      <c r="F1389" s="181" t="s">
        <v>2111</v>
      </c>
      <c r="H1389" s="182">
        <v>46.963999999999999</v>
      </c>
      <c r="I1389" s="183"/>
      <c r="L1389" s="179"/>
      <c r="M1389" s="184"/>
      <c r="N1389" s="185"/>
      <c r="O1389" s="185"/>
      <c r="P1389" s="185"/>
      <c r="Q1389" s="185"/>
      <c r="R1389" s="185"/>
      <c r="S1389" s="185"/>
      <c r="T1389" s="186"/>
      <c r="AT1389" s="180" t="s">
        <v>182</v>
      </c>
      <c r="AU1389" s="180" t="s">
        <v>88</v>
      </c>
      <c r="AV1389" s="14" t="s">
        <v>88</v>
      </c>
      <c r="AW1389" s="14" t="s">
        <v>31</v>
      </c>
      <c r="AX1389" s="14" t="s">
        <v>75</v>
      </c>
      <c r="AY1389" s="180" t="s">
        <v>173</v>
      </c>
    </row>
    <row r="1390" spans="2:51" s="16" customFormat="1" ht="11.25">
      <c r="B1390" s="206"/>
      <c r="D1390" s="172" t="s">
        <v>182</v>
      </c>
      <c r="E1390" s="207" t="s">
        <v>1</v>
      </c>
      <c r="F1390" s="208" t="s">
        <v>298</v>
      </c>
      <c r="H1390" s="209">
        <v>664.96699999999998</v>
      </c>
      <c r="I1390" s="210"/>
      <c r="L1390" s="206"/>
      <c r="M1390" s="211"/>
      <c r="N1390" s="212"/>
      <c r="O1390" s="212"/>
      <c r="P1390" s="212"/>
      <c r="Q1390" s="212"/>
      <c r="R1390" s="212"/>
      <c r="S1390" s="212"/>
      <c r="T1390" s="213"/>
      <c r="AT1390" s="207" t="s">
        <v>182</v>
      </c>
      <c r="AU1390" s="207" t="s">
        <v>88</v>
      </c>
      <c r="AV1390" s="16" t="s">
        <v>174</v>
      </c>
      <c r="AW1390" s="16" t="s">
        <v>31</v>
      </c>
      <c r="AX1390" s="16" t="s">
        <v>75</v>
      </c>
      <c r="AY1390" s="207" t="s">
        <v>173</v>
      </c>
    </row>
    <row r="1391" spans="2:51" s="13" customFormat="1" ht="11.25">
      <c r="B1391" s="171"/>
      <c r="D1391" s="172" t="s">
        <v>182</v>
      </c>
      <c r="E1391" s="173" t="s">
        <v>1</v>
      </c>
      <c r="F1391" s="174" t="s">
        <v>2095</v>
      </c>
      <c r="H1391" s="173" t="s">
        <v>1</v>
      </c>
      <c r="I1391" s="175"/>
      <c r="L1391" s="171"/>
      <c r="M1391" s="176"/>
      <c r="N1391" s="177"/>
      <c r="O1391" s="177"/>
      <c r="P1391" s="177"/>
      <c r="Q1391" s="177"/>
      <c r="R1391" s="177"/>
      <c r="S1391" s="177"/>
      <c r="T1391" s="178"/>
      <c r="AT1391" s="173" t="s">
        <v>182</v>
      </c>
      <c r="AU1391" s="173" t="s">
        <v>88</v>
      </c>
      <c r="AV1391" s="13" t="s">
        <v>82</v>
      </c>
      <c r="AW1391" s="13" t="s">
        <v>31</v>
      </c>
      <c r="AX1391" s="13" t="s">
        <v>75</v>
      </c>
      <c r="AY1391" s="173" t="s">
        <v>173</v>
      </c>
    </row>
    <row r="1392" spans="2:51" s="14" customFormat="1" ht="11.25">
      <c r="B1392" s="179"/>
      <c r="D1392" s="172" t="s">
        <v>182</v>
      </c>
      <c r="E1392" s="180" t="s">
        <v>1</v>
      </c>
      <c r="F1392" s="181" t="s">
        <v>1500</v>
      </c>
      <c r="H1392" s="182">
        <v>8.2200000000000006</v>
      </c>
      <c r="I1392" s="183"/>
      <c r="L1392" s="179"/>
      <c r="M1392" s="184"/>
      <c r="N1392" s="185"/>
      <c r="O1392" s="185"/>
      <c r="P1392" s="185"/>
      <c r="Q1392" s="185"/>
      <c r="R1392" s="185"/>
      <c r="S1392" s="185"/>
      <c r="T1392" s="186"/>
      <c r="AT1392" s="180" t="s">
        <v>182</v>
      </c>
      <c r="AU1392" s="180" t="s">
        <v>88</v>
      </c>
      <c r="AV1392" s="14" t="s">
        <v>88</v>
      </c>
      <c r="AW1392" s="14" t="s">
        <v>31</v>
      </c>
      <c r="AX1392" s="14" t="s">
        <v>75</v>
      </c>
      <c r="AY1392" s="180" t="s">
        <v>173</v>
      </c>
    </row>
    <row r="1393" spans="2:51" s="14" customFormat="1" ht="11.25">
      <c r="B1393" s="179"/>
      <c r="D1393" s="172" t="s">
        <v>182</v>
      </c>
      <c r="E1393" s="180" t="s">
        <v>1</v>
      </c>
      <c r="F1393" s="181" t="s">
        <v>1501</v>
      </c>
      <c r="H1393" s="182">
        <v>1.599</v>
      </c>
      <c r="I1393" s="183"/>
      <c r="L1393" s="179"/>
      <c r="M1393" s="184"/>
      <c r="N1393" s="185"/>
      <c r="O1393" s="185"/>
      <c r="P1393" s="185"/>
      <c r="Q1393" s="185"/>
      <c r="R1393" s="185"/>
      <c r="S1393" s="185"/>
      <c r="T1393" s="186"/>
      <c r="AT1393" s="180" t="s">
        <v>182</v>
      </c>
      <c r="AU1393" s="180" t="s">
        <v>88</v>
      </c>
      <c r="AV1393" s="14" t="s">
        <v>88</v>
      </c>
      <c r="AW1393" s="14" t="s">
        <v>31</v>
      </c>
      <c r="AX1393" s="14" t="s">
        <v>75</v>
      </c>
      <c r="AY1393" s="180" t="s">
        <v>173</v>
      </c>
    </row>
    <row r="1394" spans="2:51" s="14" customFormat="1" ht="11.25">
      <c r="B1394" s="179"/>
      <c r="D1394" s="172" t="s">
        <v>182</v>
      </c>
      <c r="E1394" s="180" t="s">
        <v>1</v>
      </c>
      <c r="F1394" s="181" t="s">
        <v>1502</v>
      </c>
      <c r="H1394" s="182">
        <v>4.4530000000000003</v>
      </c>
      <c r="I1394" s="183"/>
      <c r="L1394" s="179"/>
      <c r="M1394" s="184"/>
      <c r="N1394" s="185"/>
      <c r="O1394" s="185"/>
      <c r="P1394" s="185"/>
      <c r="Q1394" s="185"/>
      <c r="R1394" s="185"/>
      <c r="S1394" s="185"/>
      <c r="T1394" s="186"/>
      <c r="AT1394" s="180" t="s">
        <v>182</v>
      </c>
      <c r="AU1394" s="180" t="s">
        <v>88</v>
      </c>
      <c r="AV1394" s="14" t="s">
        <v>88</v>
      </c>
      <c r="AW1394" s="14" t="s">
        <v>31</v>
      </c>
      <c r="AX1394" s="14" t="s">
        <v>75</v>
      </c>
      <c r="AY1394" s="180" t="s">
        <v>173</v>
      </c>
    </row>
    <row r="1395" spans="2:51" s="14" customFormat="1" ht="11.25">
      <c r="B1395" s="179"/>
      <c r="D1395" s="172" t="s">
        <v>182</v>
      </c>
      <c r="E1395" s="180" t="s">
        <v>1</v>
      </c>
      <c r="F1395" s="181" t="s">
        <v>1503</v>
      </c>
      <c r="H1395" s="182">
        <v>2.2490000000000001</v>
      </c>
      <c r="I1395" s="183"/>
      <c r="L1395" s="179"/>
      <c r="M1395" s="184"/>
      <c r="N1395" s="185"/>
      <c r="O1395" s="185"/>
      <c r="P1395" s="185"/>
      <c r="Q1395" s="185"/>
      <c r="R1395" s="185"/>
      <c r="S1395" s="185"/>
      <c r="T1395" s="186"/>
      <c r="AT1395" s="180" t="s">
        <v>182</v>
      </c>
      <c r="AU1395" s="180" t="s">
        <v>88</v>
      </c>
      <c r="AV1395" s="14" t="s">
        <v>88</v>
      </c>
      <c r="AW1395" s="14" t="s">
        <v>31</v>
      </c>
      <c r="AX1395" s="14" t="s">
        <v>75</v>
      </c>
      <c r="AY1395" s="180" t="s">
        <v>173</v>
      </c>
    </row>
    <row r="1396" spans="2:51" s="14" customFormat="1" ht="11.25">
      <c r="B1396" s="179"/>
      <c r="D1396" s="172" t="s">
        <v>182</v>
      </c>
      <c r="E1396" s="180" t="s">
        <v>1</v>
      </c>
      <c r="F1396" s="181" t="s">
        <v>2112</v>
      </c>
      <c r="H1396" s="182">
        <v>9.93</v>
      </c>
      <c r="I1396" s="183"/>
      <c r="L1396" s="179"/>
      <c r="M1396" s="184"/>
      <c r="N1396" s="185"/>
      <c r="O1396" s="185"/>
      <c r="P1396" s="185"/>
      <c r="Q1396" s="185"/>
      <c r="R1396" s="185"/>
      <c r="S1396" s="185"/>
      <c r="T1396" s="186"/>
      <c r="AT1396" s="180" t="s">
        <v>182</v>
      </c>
      <c r="AU1396" s="180" t="s">
        <v>88</v>
      </c>
      <c r="AV1396" s="14" t="s">
        <v>88</v>
      </c>
      <c r="AW1396" s="14" t="s">
        <v>31</v>
      </c>
      <c r="AX1396" s="14" t="s">
        <v>75</v>
      </c>
      <c r="AY1396" s="180" t="s">
        <v>173</v>
      </c>
    </row>
    <row r="1397" spans="2:51" s="14" customFormat="1" ht="11.25">
      <c r="B1397" s="179"/>
      <c r="D1397" s="172" t="s">
        <v>182</v>
      </c>
      <c r="E1397" s="180" t="s">
        <v>1</v>
      </c>
      <c r="F1397" s="181" t="s">
        <v>1520</v>
      </c>
      <c r="H1397" s="182">
        <v>53.2</v>
      </c>
      <c r="I1397" s="183"/>
      <c r="L1397" s="179"/>
      <c r="M1397" s="184"/>
      <c r="N1397" s="185"/>
      <c r="O1397" s="185"/>
      <c r="P1397" s="185"/>
      <c r="Q1397" s="185"/>
      <c r="R1397" s="185"/>
      <c r="S1397" s="185"/>
      <c r="T1397" s="186"/>
      <c r="AT1397" s="180" t="s">
        <v>182</v>
      </c>
      <c r="AU1397" s="180" t="s">
        <v>88</v>
      </c>
      <c r="AV1397" s="14" t="s">
        <v>88</v>
      </c>
      <c r="AW1397" s="14" t="s">
        <v>31</v>
      </c>
      <c r="AX1397" s="14" t="s">
        <v>75</v>
      </c>
      <c r="AY1397" s="180" t="s">
        <v>173</v>
      </c>
    </row>
    <row r="1398" spans="2:51" s="14" customFormat="1" ht="11.25">
      <c r="B1398" s="179"/>
      <c r="D1398" s="172" t="s">
        <v>182</v>
      </c>
      <c r="E1398" s="180" t="s">
        <v>1</v>
      </c>
      <c r="F1398" s="181" t="s">
        <v>1505</v>
      </c>
      <c r="H1398" s="182">
        <v>11.958</v>
      </c>
      <c r="I1398" s="183"/>
      <c r="L1398" s="179"/>
      <c r="M1398" s="184"/>
      <c r="N1398" s="185"/>
      <c r="O1398" s="185"/>
      <c r="P1398" s="185"/>
      <c r="Q1398" s="185"/>
      <c r="R1398" s="185"/>
      <c r="S1398" s="185"/>
      <c r="T1398" s="186"/>
      <c r="AT1398" s="180" t="s">
        <v>182</v>
      </c>
      <c r="AU1398" s="180" t="s">
        <v>88</v>
      </c>
      <c r="AV1398" s="14" t="s">
        <v>88</v>
      </c>
      <c r="AW1398" s="14" t="s">
        <v>31</v>
      </c>
      <c r="AX1398" s="14" t="s">
        <v>75</v>
      </c>
      <c r="AY1398" s="180" t="s">
        <v>173</v>
      </c>
    </row>
    <row r="1399" spans="2:51" s="14" customFormat="1" ht="11.25">
      <c r="B1399" s="179"/>
      <c r="D1399" s="172" t="s">
        <v>182</v>
      </c>
      <c r="E1399" s="180" t="s">
        <v>1</v>
      </c>
      <c r="F1399" s="181" t="s">
        <v>1506</v>
      </c>
      <c r="H1399" s="182">
        <v>17.440000000000001</v>
      </c>
      <c r="I1399" s="183"/>
      <c r="L1399" s="179"/>
      <c r="M1399" s="184"/>
      <c r="N1399" s="185"/>
      <c r="O1399" s="185"/>
      <c r="P1399" s="185"/>
      <c r="Q1399" s="185"/>
      <c r="R1399" s="185"/>
      <c r="S1399" s="185"/>
      <c r="T1399" s="186"/>
      <c r="AT1399" s="180" t="s">
        <v>182</v>
      </c>
      <c r="AU1399" s="180" t="s">
        <v>88</v>
      </c>
      <c r="AV1399" s="14" t="s">
        <v>88</v>
      </c>
      <c r="AW1399" s="14" t="s">
        <v>31</v>
      </c>
      <c r="AX1399" s="14" t="s">
        <v>75</v>
      </c>
      <c r="AY1399" s="180" t="s">
        <v>173</v>
      </c>
    </row>
    <row r="1400" spans="2:51" s="16" customFormat="1" ht="11.25">
      <c r="B1400" s="206"/>
      <c r="D1400" s="172" t="s">
        <v>182</v>
      </c>
      <c r="E1400" s="207" t="s">
        <v>1</v>
      </c>
      <c r="F1400" s="208" t="s">
        <v>298</v>
      </c>
      <c r="H1400" s="209">
        <v>109.04900000000001</v>
      </c>
      <c r="I1400" s="210"/>
      <c r="L1400" s="206"/>
      <c r="M1400" s="211"/>
      <c r="N1400" s="212"/>
      <c r="O1400" s="212"/>
      <c r="P1400" s="212"/>
      <c r="Q1400" s="212"/>
      <c r="R1400" s="212"/>
      <c r="S1400" s="212"/>
      <c r="T1400" s="213"/>
      <c r="AT1400" s="207" t="s">
        <v>182</v>
      </c>
      <c r="AU1400" s="207" t="s">
        <v>88</v>
      </c>
      <c r="AV1400" s="16" t="s">
        <v>174</v>
      </c>
      <c r="AW1400" s="16" t="s">
        <v>31</v>
      </c>
      <c r="AX1400" s="16" t="s">
        <v>75</v>
      </c>
      <c r="AY1400" s="207" t="s">
        <v>173</v>
      </c>
    </row>
    <row r="1401" spans="2:51" s="13" customFormat="1" ht="11.25">
      <c r="B1401" s="171"/>
      <c r="D1401" s="172" t="s">
        <v>182</v>
      </c>
      <c r="E1401" s="173" t="s">
        <v>1</v>
      </c>
      <c r="F1401" s="174" t="s">
        <v>1507</v>
      </c>
      <c r="H1401" s="173" t="s">
        <v>1</v>
      </c>
      <c r="I1401" s="175"/>
      <c r="L1401" s="171"/>
      <c r="M1401" s="176"/>
      <c r="N1401" s="177"/>
      <c r="O1401" s="177"/>
      <c r="P1401" s="177"/>
      <c r="Q1401" s="177"/>
      <c r="R1401" s="177"/>
      <c r="S1401" s="177"/>
      <c r="T1401" s="178"/>
      <c r="AT1401" s="173" t="s">
        <v>182</v>
      </c>
      <c r="AU1401" s="173" t="s">
        <v>88</v>
      </c>
      <c r="AV1401" s="13" t="s">
        <v>82</v>
      </c>
      <c r="AW1401" s="13" t="s">
        <v>31</v>
      </c>
      <c r="AX1401" s="13" t="s">
        <v>75</v>
      </c>
      <c r="AY1401" s="173" t="s">
        <v>173</v>
      </c>
    </row>
    <row r="1402" spans="2:51" s="14" customFormat="1" ht="22.5">
      <c r="B1402" s="179"/>
      <c r="D1402" s="172" t="s">
        <v>182</v>
      </c>
      <c r="E1402" s="180" t="s">
        <v>1</v>
      </c>
      <c r="F1402" s="181" t="s">
        <v>2113</v>
      </c>
      <c r="H1402" s="182">
        <v>1.62</v>
      </c>
      <c r="I1402" s="183"/>
      <c r="L1402" s="179"/>
      <c r="M1402" s="184"/>
      <c r="N1402" s="185"/>
      <c r="O1402" s="185"/>
      <c r="P1402" s="185"/>
      <c r="Q1402" s="185"/>
      <c r="R1402" s="185"/>
      <c r="S1402" s="185"/>
      <c r="T1402" s="186"/>
      <c r="AT1402" s="180" t="s">
        <v>182</v>
      </c>
      <c r="AU1402" s="180" t="s">
        <v>88</v>
      </c>
      <c r="AV1402" s="14" t="s">
        <v>88</v>
      </c>
      <c r="AW1402" s="14" t="s">
        <v>31</v>
      </c>
      <c r="AX1402" s="14" t="s">
        <v>75</v>
      </c>
      <c r="AY1402" s="180" t="s">
        <v>173</v>
      </c>
    </row>
    <row r="1403" spans="2:51" s="14" customFormat="1" ht="22.5">
      <c r="B1403" s="179"/>
      <c r="D1403" s="172" t="s">
        <v>182</v>
      </c>
      <c r="E1403" s="180" t="s">
        <v>1</v>
      </c>
      <c r="F1403" s="181" t="s">
        <v>2114</v>
      </c>
      <c r="H1403" s="182">
        <v>9.7000000000000003E-2</v>
      </c>
      <c r="I1403" s="183"/>
      <c r="L1403" s="179"/>
      <c r="M1403" s="184"/>
      <c r="N1403" s="185"/>
      <c r="O1403" s="185"/>
      <c r="P1403" s="185"/>
      <c r="Q1403" s="185"/>
      <c r="R1403" s="185"/>
      <c r="S1403" s="185"/>
      <c r="T1403" s="186"/>
      <c r="AT1403" s="180" t="s">
        <v>182</v>
      </c>
      <c r="AU1403" s="180" t="s">
        <v>88</v>
      </c>
      <c r="AV1403" s="14" t="s">
        <v>88</v>
      </c>
      <c r="AW1403" s="14" t="s">
        <v>31</v>
      </c>
      <c r="AX1403" s="14" t="s">
        <v>75</v>
      </c>
      <c r="AY1403" s="180" t="s">
        <v>173</v>
      </c>
    </row>
    <row r="1404" spans="2:51" s="14" customFormat="1" ht="22.5">
      <c r="B1404" s="179"/>
      <c r="D1404" s="172" t="s">
        <v>182</v>
      </c>
      <c r="E1404" s="180" t="s">
        <v>1</v>
      </c>
      <c r="F1404" s="181" t="s">
        <v>2115</v>
      </c>
      <c r="H1404" s="182">
        <v>1.6879999999999999</v>
      </c>
      <c r="I1404" s="183"/>
      <c r="L1404" s="179"/>
      <c r="M1404" s="184"/>
      <c r="N1404" s="185"/>
      <c r="O1404" s="185"/>
      <c r="P1404" s="185"/>
      <c r="Q1404" s="185"/>
      <c r="R1404" s="185"/>
      <c r="S1404" s="185"/>
      <c r="T1404" s="186"/>
      <c r="AT1404" s="180" t="s">
        <v>182</v>
      </c>
      <c r="AU1404" s="180" t="s">
        <v>88</v>
      </c>
      <c r="AV1404" s="14" t="s">
        <v>88</v>
      </c>
      <c r="AW1404" s="14" t="s">
        <v>31</v>
      </c>
      <c r="AX1404" s="14" t="s">
        <v>75</v>
      </c>
      <c r="AY1404" s="180" t="s">
        <v>173</v>
      </c>
    </row>
    <row r="1405" spans="2:51" s="14" customFormat="1" ht="22.5">
      <c r="B1405" s="179"/>
      <c r="D1405" s="172" t="s">
        <v>182</v>
      </c>
      <c r="E1405" s="180" t="s">
        <v>1</v>
      </c>
      <c r="F1405" s="181" t="s">
        <v>2116</v>
      </c>
      <c r="H1405" s="182">
        <v>1.6459999999999999</v>
      </c>
      <c r="I1405" s="183"/>
      <c r="L1405" s="179"/>
      <c r="M1405" s="184"/>
      <c r="N1405" s="185"/>
      <c r="O1405" s="185"/>
      <c r="P1405" s="185"/>
      <c r="Q1405" s="185"/>
      <c r="R1405" s="185"/>
      <c r="S1405" s="185"/>
      <c r="T1405" s="186"/>
      <c r="AT1405" s="180" t="s">
        <v>182</v>
      </c>
      <c r="AU1405" s="180" t="s">
        <v>88</v>
      </c>
      <c r="AV1405" s="14" t="s">
        <v>88</v>
      </c>
      <c r="AW1405" s="14" t="s">
        <v>31</v>
      </c>
      <c r="AX1405" s="14" t="s">
        <v>75</v>
      </c>
      <c r="AY1405" s="180" t="s">
        <v>173</v>
      </c>
    </row>
    <row r="1406" spans="2:51" s="14" customFormat="1" ht="22.5">
      <c r="B1406" s="179"/>
      <c r="D1406" s="172" t="s">
        <v>182</v>
      </c>
      <c r="E1406" s="180" t="s">
        <v>1</v>
      </c>
      <c r="F1406" s="181" t="s">
        <v>2117</v>
      </c>
      <c r="H1406" s="182">
        <v>1.1779999999999999</v>
      </c>
      <c r="I1406" s="183"/>
      <c r="L1406" s="179"/>
      <c r="M1406" s="184"/>
      <c r="N1406" s="185"/>
      <c r="O1406" s="185"/>
      <c r="P1406" s="185"/>
      <c r="Q1406" s="185"/>
      <c r="R1406" s="185"/>
      <c r="S1406" s="185"/>
      <c r="T1406" s="186"/>
      <c r="AT1406" s="180" t="s">
        <v>182</v>
      </c>
      <c r="AU1406" s="180" t="s">
        <v>88</v>
      </c>
      <c r="AV1406" s="14" t="s">
        <v>88</v>
      </c>
      <c r="AW1406" s="14" t="s">
        <v>31</v>
      </c>
      <c r="AX1406" s="14" t="s">
        <v>75</v>
      </c>
      <c r="AY1406" s="180" t="s">
        <v>173</v>
      </c>
    </row>
    <row r="1407" spans="2:51" s="14" customFormat="1" ht="22.5">
      <c r="B1407" s="179"/>
      <c r="D1407" s="172" t="s">
        <v>182</v>
      </c>
      <c r="E1407" s="180" t="s">
        <v>1</v>
      </c>
      <c r="F1407" s="181" t="s">
        <v>2118</v>
      </c>
      <c r="H1407" s="182">
        <v>1.0309999999999999</v>
      </c>
      <c r="I1407" s="183"/>
      <c r="L1407" s="179"/>
      <c r="M1407" s="184"/>
      <c r="N1407" s="185"/>
      <c r="O1407" s="185"/>
      <c r="P1407" s="185"/>
      <c r="Q1407" s="185"/>
      <c r="R1407" s="185"/>
      <c r="S1407" s="185"/>
      <c r="T1407" s="186"/>
      <c r="AT1407" s="180" t="s">
        <v>182</v>
      </c>
      <c r="AU1407" s="180" t="s">
        <v>88</v>
      </c>
      <c r="AV1407" s="14" t="s">
        <v>88</v>
      </c>
      <c r="AW1407" s="14" t="s">
        <v>31</v>
      </c>
      <c r="AX1407" s="14" t="s">
        <v>75</v>
      </c>
      <c r="AY1407" s="180" t="s">
        <v>173</v>
      </c>
    </row>
    <row r="1408" spans="2:51" s="16" customFormat="1" ht="11.25">
      <c r="B1408" s="206"/>
      <c r="D1408" s="172" t="s">
        <v>182</v>
      </c>
      <c r="E1408" s="207" t="s">
        <v>1</v>
      </c>
      <c r="F1408" s="208" t="s">
        <v>298</v>
      </c>
      <c r="H1408" s="209">
        <v>7.26</v>
      </c>
      <c r="I1408" s="210"/>
      <c r="L1408" s="206"/>
      <c r="M1408" s="211"/>
      <c r="N1408" s="212"/>
      <c r="O1408" s="212"/>
      <c r="P1408" s="212"/>
      <c r="Q1408" s="212"/>
      <c r="R1408" s="212"/>
      <c r="S1408" s="212"/>
      <c r="T1408" s="213"/>
      <c r="AT1408" s="207" t="s">
        <v>182</v>
      </c>
      <c r="AU1408" s="207" t="s">
        <v>88</v>
      </c>
      <c r="AV1408" s="16" t="s">
        <v>174</v>
      </c>
      <c r="AW1408" s="16" t="s">
        <v>31</v>
      </c>
      <c r="AX1408" s="16" t="s">
        <v>75</v>
      </c>
      <c r="AY1408" s="207" t="s">
        <v>173</v>
      </c>
    </row>
    <row r="1409" spans="1:65" s="15" customFormat="1" ht="11.25">
      <c r="B1409" s="187"/>
      <c r="D1409" s="172" t="s">
        <v>182</v>
      </c>
      <c r="E1409" s="188" t="s">
        <v>1</v>
      </c>
      <c r="F1409" s="189" t="s">
        <v>185</v>
      </c>
      <c r="H1409" s="190">
        <v>781.27599999999995</v>
      </c>
      <c r="I1409" s="191"/>
      <c r="L1409" s="187"/>
      <c r="M1409" s="192"/>
      <c r="N1409" s="193"/>
      <c r="O1409" s="193"/>
      <c r="P1409" s="193"/>
      <c r="Q1409" s="193"/>
      <c r="R1409" s="193"/>
      <c r="S1409" s="193"/>
      <c r="T1409" s="194"/>
      <c r="AT1409" s="188" t="s">
        <v>182</v>
      </c>
      <c r="AU1409" s="188" t="s">
        <v>88</v>
      </c>
      <c r="AV1409" s="15" t="s">
        <v>180</v>
      </c>
      <c r="AW1409" s="15" t="s">
        <v>31</v>
      </c>
      <c r="AX1409" s="15" t="s">
        <v>82</v>
      </c>
      <c r="AY1409" s="188" t="s">
        <v>173</v>
      </c>
    </row>
    <row r="1410" spans="1:65" s="2" customFormat="1" ht="21.75" customHeight="1">
      <c r="A1410" s="33"/>
      <c r="B1410" s="156"/>
      <c r="C1410" s="157" t="s">
        <v>2119</v>
      </c>
      <c r="D1410" s="157" t="s">
        <v>176</v>
      </c>
      <c r="E1410" s="158" t="s">
        <v>457</v>
      </c>
      <c r="F1410" s="159" t="s">
        <v>458</v>
      </c>
      <c r="G1410" s="160" t="s">
        <v>196</v>
      </c>
      <c r="H1410" s="161">
        <v>888.08299999999997</v>
      </c>
      <c r="I1410" s="162"/>
      <c r="J1410" s="163">
        <f>ROUND(I1410*H1410,2)</f>
        <v>0</v>
      </c>
      <c r="K1410" s="164"/>
      <c r="L1410" s="34"/>
      <c r="M1410" s="165" t="s">
        <v>1</v>
      </c>
      <c r="N1410" s="166" t="s">
        <v>41</v>
      </c>
      <c r="O1410" s="62"/>
      <c r="P1410" s="167">
        <f>O1410*H1410</f>
        <v>0</v>
      </c>
      <c r="Q1410" s="167">
        <v>3.31E-3</v>
      </c>
      <c r="R1410" s="167">
        <f>Q1410*H1410</f>
        <v>2.9395547299999998</v>
      </c>
      <c r="S1410" s="167">
        <v>0</v>
      </c>
      <c r="T1410" s="168">
        <f>S1410*H1410</f>
        <v>0</v>
      </c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R1410" s="169" t="s">
        <v>259</v>
      </c>
      <c r="AT1410" s="169" t="s">
        <v>176</v>
      </c>
      <c r="AU1410" s="169" t="s">
        <v>88</v>
      </c>
      <c r="AY1410" s="18" t="s">
        <v>173</v>
      </c>
      <c r="BE1410" s="170">
        <f>IF(N1410="základná",J1410,0)</f>
        <v>0</v>
      </c>
      <c r="BF1410" s="170">
        <f>IF(N1410="znížená",J1410,0)</f>
        <v>0</v>
      </c>
      <c r="BG1410" s="170">
        <f>IF(N1410="zákl. prenesená",J1410,0)</f>
        <v>0</v>
      </c>
      <c r="BH1410" s="170">
        <f>IF(N1410="zníž. prenesená",J1410,0)</f>
        <v>0</v>
      </c>
      <c r="BI1410" s="170">
        <f>IF(N1410="nulová",J1410,0)</f>
        <v>0</v>
      </c>
      <c r="BJ1410" s="18" t="s">
        <v>88</v>
      </c>
      <c r="BK1410" s="170">
        <f>ROUND(I1410*H1410,2)</f>
        <v>0</v>
      </c>
      <c r="BL1410" s="18" t="s">
        <v>259</v>
      </c>
      <c r="BM1410" s="169" t="s">
        <v>2120</v>
      </c>
    </row>
    <row r="1411" spans="1:65" s="13" customFormat="1" ht="22.5">
      <c r="B1411" s="171"/>
      <c r="D1411" s="172" t="s">
        <v>182</v>
      </c>
      <c r="E1411" s="173" t="s">
        <v>1</v>
      </c>
      <c r="F1411" s="174" t="s">
        <v>460</v>
      </c>
      <c r="H1411" s="173" t="s">
        <v>1</v>
      </c>
      <c r="I1411" s="175"/>
      <c r="L1411" s="171"/>
      <c r="M1411" s="176"/>
      <c r="N1411" s="177"/>
      <c r="O1411" s="177"/>
      <c r="P1411" s="177"/>
      <c r="Q1411" s="177"/>
      <c r="R1411" s="177"/>
      <c r="S1411" s="177"/>
      <c r="T1411" s="178"/>
      <c r="AT1411" s="173" t="s">
        <v>182</v>
      </c>
      <c r="AU1411" s="173" t="s">
        <v>88</v>
      </c>
      <c r="AV1411" s="13" t="s">
        <v>82</v>
      </c>
      <c r="AW1411" s="13" t="s">
        <v>31</v>
      </c>
      <c r="AX1411" s="13" t="s">
        <v>75</v>
      </c>
      <c r="AY1411" s="173" t="s">
        <v>173</v>
      </c>
    </row>
    <row r="1412" spans="1:65" s="14" customFormat="1" ht="11.25">
      <c r="B1412" s="179"/>
      <c r="D1412" s="172" t="s">
        <v>182</v>
      </c>
      <c r="E1412" s="180" t="s">
        <v>1</v>
      </c>
      <c r="F1412" s="181" t="s">
        <v>2121</v>
      </c>
      <c r="H1412" s="182">
        <v>25.751000000000001</v>
      </c>
      <c r="I1412" s="183"/>
      <c r="L1412" s="179"/>
      <c r="M1412" s="184"/>
      <c r="N1412" s="185"/>
      <c r="O1412" s="185"/>
      <c r="P1412" s="185"/>
      <c r="Q1412" s="185"/>
      <c r="R1412" s="185"/>
      <c r="S1412" s="185"/>
      <c r="T1412" s="186"/>
      <c r="AT1412" s="180" t="s">
        <v>182</v>
      </c>
      <c r="AU1412" s="180" t="s">
        <v>88</v>
      </c>
      <c r="AV1412" s="14" t="s">
        <v>88</v>
      </c>
      <c r="AW1412" s="14" t="s">
        <v>31</v>
      </c>
      <c r="AX1412" s="14" t="s">
        <v>75</v>
      </c>
      <c r="AY1412" s="180" t="s">
        <v>173</v>
      </c>
    </row>
    <row r="1413" spans="1:65" s="14" customFormat="1" ht="22.5">
      <c r="B1413" s="179"/>
      <c r="D1413" s="172" t="s">
        <v>182</v>
      </c>
      <c r="E1413" s="180" t="s">
        <v>1</v>
      </c>
      <c r="F1413" s="181" t="s">
        <v>2122</v>
      </c>
      <c r="H1413" s="182">
        <v>400.99799999999999</v>
      </c>
      <c r="I1413" s="183"/>
      <c r="L1413" s="179"/>
      <c r="M1413" s="184"/>
      <c r="N1413" s="185"/>
      <c r="O1413" s="185"/>
      <c r="P1413" s="185"/>
      <c r="Q1413" s="185"/>
      <c r="R1413" s="185"/>
      <c r="S1413" s="185"/>
      <c r="T1413" s="186"/>
      <c r="AT1413" s="180" t="s">
        <v>182</v>
      </c>
      <c r="AU1413" s="180" t="s">
        <v>88</v>
      </c>
      <c r="AV1413" s="14" t="s">
        <v>88</v>
      </c>
      <c r="AW1413" s="14" t="s">
        <v>31</v>
      </c>
      <c r="AX1413" s="14" t="s">
        <v>75</v>
      </c>
      <c r="AY1413" s="180" t="s">
        <v>173</v>
      </c>
    </row>
    <row r="1414" spans="1:65" s="14" customFormat="1" ht="22.5">
      <c r="B1414" s="179"/>
      <c r="D1414" s="172" t="s">
        <v>182</v>
      </c>
      <c r="E1414" s="180" t="s">
        <v>1</v>
      </c>
      <c r="F1414" s="181" t="s">
        <v>2123</v>
      </c>
      <c r="H1414" s="182">
        <v>493.53</v>
      </c>
      <c r="I1414" s="183"/>
      <c r="L1414" s="179"/>
      <c r="M1414" s="184"/>
      <c r="N1414" s="185"/>
      <c r="O1414" s="185"/>
      <c r="P1414" s="185"/>
      <c r="Q1414" s="185"/>
      <c r="R1414" s="185"/>
      <c r="S1414" s="185"/>
      <c r="T1414" s="186"/>
      <c r="AT1414" s="180" t="s">
        <v>182</v>
      </c>
      <c r="AU1414" s="180" t="s">
        <v>88</v>
      </c>
      <c r="AV1414" s="14" t="s">
        <v>88</v>
      </c>
      <c r="AW1414" s="14" t="s">
        <v>31</v>
      </c>
      <c r="AX1414" s="14" t="s">
        <v>75</v>
      </c>
      <c r="AY1414" s="180" t="s">
        <v>173</v>
      </c>
    </row>
    <row r="1415" spans="1:65" s="14" customFormat="1" ht="11.25">
      <c r="B1415" s="179"/>
      <c r="D1415" s="172" t="s">
        <v>182</v>
      </c>
      <c r="E1415" s="180" t="s">
        <v>1</v>
      </c>
      <c r="F1415" s="181" t="s">
        <v>2124</v>
      </c>
      <c r="H1415" s="182">
        <v>8.7530000000000001</v>
      </c>
      <c r="I1415" s="183"/>
      <c r="L1415" s="179"/>
      <c r="M1415" s="184"/>
      <c r="N1415" s="185"/>
      <c r="O1415" s="185"/>
      <c r="P1415" s="185"/>
      <c r="Q1415" s="185"/>
      <c r="R1415" s="185"/>
      <c r="S1415" s="185"/>
      <c r="T1415" s="186"/>
      <c r="AT1415" s="180" t="s">
        <v>182</v>
      </c>
      <c r="AU1415" s="180" t="s">
        <v>88</v>
      </c>
      <c r="AV1415" s="14" t="s">
        <v>88</v>
      </c>
      <c r="AW1415" s="14" t="s">
        <v>31</v>
      </c>
      <c r="AX1415" s="14" t="s">
        <v>75</v>
      </c>
      <c r="AY1415" s="180" t="s">
        <v>173</v>
      </c>
    </row>
    <row r="1416" spans="1:65" s="14" customFormat="1" ht="11.25">
      <c r="B1416" s="179"/>
      <c r="D1416" s="172" t="s">
        <v>182</v>
      </c>
      <c r="E1416" s="180" t="s">
        <v>1</v>
      </c>
      <c r="F1416" s="181" t="s">
        <v>2125</v>
      </c>
      <c r="H1416" s="182">
        <v>-40.948999999999998</v>
      </c>
      <c r="I1416" s="183"/>
      <c r="L1416" s="179"/>
      <c r="M1416" s="184"/>
      <c r="N1416" s="185"/>
      <c r="O1416" s="185"/>
      <c r="P1416" s="185"/>
      <c r="Q1416" s="185"/>
      <c r="R1416" s="185"/>
      <c r="S1416" s="185"/>
      <c r="T1416" s="186"/>
      <c r="AT1416" s="180" t="s">
        <v>182</v>
      </c>
      <c r="AU1416" s="180" t="s">
        <v>88</v>
      </c>
      <c r="AV1416" s="14" t="s">
        <v>88</v>
      </c>
      <c r="AW1416" s="14" t="s">
        <v>31</v>
      </c>
      <c r="AX1416" s="14" t="s">
        <v>75</v>
      </c>
      <c r="AY1416" s="180" t="s">
        <v>173</v>
      </c>
    </row>
    <row r="1417" spans="1:65" s="15" customFormat="1" ht="11.25">
      <c r="B1417" s="187"/>
      <c r="D1417" s="172" t="s">
        <v>182</v>
      </c>
      <c r="E1417" s="188" t="s">
        <v>1</v>
      </c>
      <c r="F1417" s="189" t="s">
        <v>185</v>
      </c>
      <c r="H1417" s="190">
        <v>888.08299999999997</v>
      </c>
      <c r="I1417" s="191"/>
      <c r="L1417" s="187"/>
      <c r="M1417" s="192"/>
      <c r="N1417" s="193"/>
      <c r="O1417" s="193"/>
      <c r="P1417" s="193"/>
      <c r="Q1417" s="193"/>
      <c r="R1417" s="193"/>
      <c r="S1417" s="193"/>
      <c r="T1417" s="194"/>
      <c r="AT1417" s="188" t="s">
        <v>182</v>
      </c>
      <c r="AU1417" s="188" t="s">
        <v>88</v>
      </c>
      <c r="AV1417" s="15" t="s">
        <v>180</v>
      </c>
      <c r="AW1417" s="15" t="s">
        <v>31</v>
      </c>
      <c r="AX1417" s="15" t="s">
        <v>82</v>
      </c>
      <c r="AY1417" s="188" t="s">
        <v>173</v>
      </c>
    </row>
    <row r="1418" spans="1:65" s="2" customFormat="1" ht="21.75" customHeight="1">
      <c r="A1418" s="33"/>
      <c r="B1418" s="156"/>
      <c r="C1418" s="157" t="s">
        <v>2126</v>
      </c>
      <c r="D1418" s="157" t="s">
        <v>176</v>
      </c>
      <c r="E1418" s="158" t="s">
        <v>2127</v>
      </c>
      <c r="F1418" s="159" t="s">
        <v>2128</v>
      </c>
      <c r="G1418" s="160" t="s">
        <v>196</v>
      </c>
      <c r="H1418" s="161">
        <v>167.96899999999999</v>
      </c>
      <c r="I1418" s="162"/>
      <c r="J1418" s="163">
        <f>ROUND(I1418*H1418,2)</f>
        <v>0</v>
      </c>
      <c r="K1418" s="164"/>
      <c r="L1418" s="34"/>
      <c r="M1418" s="165" t="s">
        <v>1</v>
      </c>
      <c r="N1418" s="166" t="s">
        <v>41</v>
      </c>
      <c r="O1418" s="62"/>
      <c r="P1418" s="167">
        <f>O1418*H1418</f>
        <v>0</v>
      </c>
      <c r="Q1418" s="167">
        <v>3.31E-3</v>
      </c>
      <c r="R1418" s="167">
        <f>Q1418*H1418</f>
        <v>0.55597739000000002</v>
      </c>
      <c r="S1418" s="167">
        <v>0</v>
      </c>
      <c r="T1418" s="168">
        <f>S1418*H1418</f>
        <v>0</v>
      </c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R1418" s="169" t="s">
        <v>259</v>
      </c>
      <c r="AT1418" s="169" t="s">
        <v>176</v>
      </c>
      <c r="AU1418" s="169" t="s">
        <v>88</v>
      </c>
      <c r="AY1418" s="18" t="s">
        <v>173</v>
      </c>
      <c r="BE1418" s="170">
        <f>IF(N1418="základná",J1418,0)</f>
        <v>0</v>
      </c>
      <c r="BF1418" s="170">
        <f>IF(N1418="znížená",J1418,0)</f>
        <v>0</v>
      </c>
      <c r="BG1418" s="170">
        <f>IF(N1418="zákl. prenesená",J1418,0)</f>
        <v>0</v>
      </c>
      <c r="BH1418" s="170">
        <f>IF(N1418="zníž. prenesená",J1418,0)</f>
        <v>0</v>
      </c>
      <c r="BI1418" s="170">
        <f>IF(N1418="nulová",J1418,0)</f>
        <v>0</v>
      </c>
      <c r="BJ1418" s="18" t="s">
        <v>88</v>
      </c>
      <c r="BK1418" s="170">
        <f>ROUND(I1418*H1418,2)</f>
        <v>0</v>
      </c>
      <c r="BL1418" s="18" t="s">
        <v>259</v>
      </c>
      <c r="BM1418" s="169" t="s">
        <v>2129</v>
      </c>
    </row>
    <row r="1419" spans="1:65" s="13" customFormat="1" ht="22.5">
      <c r="B1419" s="171"/>
      <c r="D1419" s="172" t="s">
        <v>182</v>
      </c>
      <c r="E1419" s="173" t="s">
        <v>1</v>
      </c>
      <c r="F1419" s="174" t="s">
        <v>2130</v>
      </c>
      <c r="H1419" s="173" t="s">
        <v>1</v>
      </c>
      <c r="I1419" s="175"/>
      <c r="L1419" s="171"/>
      <c r="M1419" s="176"/>
      <c r="N1419" s="177"/>
      <c r="O1419" s="177"/>
      <c r="P1419" s="177"/>
      <c r="Q1419" s="177"/>
      <c r="R1419" s="177"/>
      <c r="S1419" s="177"/>
      <c r="T1419" s="178"/>
      <c r="AT1419" s="173" t="s">
        <v>182</v>
      </c>
      <c r="AU1419" s="173" t="s">
        <v>88</v>
      </c>
      <c r="AV1419" s="13" t="s">
        <v>82</v>
      </c>
      <c r="AW1419" s="13" t="s">
        <v>31</v>
      </c>
      <c r="AX1419" s="13" t="s">
        <v>75</v>
      </c>
      <c r="AY1419" s="173" t="s">
        <v>173</v>
      </c>
    </row>
    <row r="1420" spans="1:65" s="14" customFormat="1" ht="11.25">
      <c r="B1420" s="179"/>
      <c r="D1420" s="172" t="s">
        <v>182</v>
      </c>
      <c r="E1420" s="180" t="s">
        <v>1</v>
      </c>
      <c r="F1420" s="181" t="s">
        <v>2131</v>
      </c>
      <c r="H1420" s="182">
        <v>167.96899999999999</v>
      </c>
      <c r="I1420" s="183"/>
      <c r="L1420" s="179"/>
      <c r="M1420" s="184"/>
      <c r="N1420" s="185"/>
      <c r="O1420" s="185"/>
      <c r="P1420" s="185"/>
      <c r="Q1420" s="185"/>
      <c r="R1420" s="185"/>
      <c r="S1420" s="185"/>
      <c r="T1420" s="186"/>
      <c r="AT1420" s="180" t="s">
        <v>182</v>
      </c>
      <c r="AU1420" s="180" t="s">
        <v>88</v>
      </c>
      <c r="AV1420" s="14" t="s">
        <v>88</v>
      </c>
      <c r="AW1420" s="14" t="s">
        <v>31</v>
      </c>
      <c r="AX1420" s="14" t="s">
        <v>75</v>
      </c>
      <c r="AY1420" s="180" t="s">
        <v>173</v>
      </c>
    </row>
    <row r="1421" spans="1:65" s="15" customFormat="1" ht="11.25">
      <c r="B1421" s="187"/>
      <c r="D1421" s="172" t="s">
        <v>182</v>
      </c>
      <c r="E1421" s="188" t="s">
        <v>1</v>
      </c>
      <c r="F1421" s="189" t="s">
        <v>185</v>
      </c>
      <c r="H1421" s="190">
        <v>167.96899999999999</v>
      </c>
      <c r="I1421" s="191"/>
      <c r="L1421" s="187"/>
      <c r="M1421" s="192"/>
      <c r="N1421" s="193"/>
      <c r="O1421" s="193"/>
      <c r="P1421" s="193"/>
      <c r="Q1421" s="193"/>
      <c r="R1421" s="193"/>
      <c r="S1421" s="193"/>
      <c r="T1421" s="194"/>
      <c r="AT1421" s="188" t="s">
        <v>182</v>
      </c>
      <c r="AU1421" s="188" t="s">
        <v>88</v>
      </c>
      <c r="AV1421" s="15" t="s">
        <v>180</v>
      </c>
      <c r="AW1421" s="15" t="s">
        <v>31</v>
      </c>
      <c r="AX1421" s="15" t="s">
        <v>82</v>
      </c>
      <c r="AY1421" s="188" t="s">
        <v>173</v>
      </c>
    </row>
    <row r="1422" spans="1:65" s="2" customFormat="1" ht="33" customHeight="1">
      <c r="A1422" s="33"/>
      <c r="B1422" s="156"/>
      <c r="C1422" s="157" t="s">
        <v>2132</v>
      </c>
      <c r="D1422" s="157" t="s">
        <v>176</v>
      </c>
      <c r="E1422" s="158" t="s">
        <v>2133</v>
      </c>
      <c r="F1422" s="159" t="s">
        <v>2134</v>
      </c>
      <c r="G1422" s="160" t="s">
        <v>196</v>
      </c>
      <c r="H1422" s="161">
        <v>12.093999999999999</v>
      </c>
      <c r="I1422" s="162"/>
      <c r="J1422" s="163">
        <f>ROUND(I1422*H1422,2)</f>
        <v>0</v>
      </c>
      <c r="K1422" s="164"/>
      <c r="L1422" s="34"/>
      <c r="M1422" s="165" t="s">
        <v>1</v>
      </c>
      <c r="N1422" s="166" t="s">
        <v>41</v>
      </c>
      <c r="O1422" s="62"/>
      <c r="P1422" s="167">
        <f>O1422*H1422</f>
        <v>0</v>
      </c>
      <c r="Q1422" s="167">
        <v>2.2000000000000001E-4</v>
      </c>
      <c r="R1422" s="167">
        <f>Q1422*H1422</f>
        <v>2.6606799999999999E-3</v>
      </c>
      <c r="S1422" s="167">
        <v>0</v>
      </c>
      <c r="T1422" s="168">
        <f>S1422*H1422</f>
        <v>0</v>
      </c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R1422" s="169" t="s">
        <v>259</v>
      </c>
      <c r="AT1422" s="169" t="s">
        <v>176</v>
      </c>
      <c r="AU1422" s="169" t="s">
        <v>88</v>
      </c>
      <c r="AY1422" s="18" t="s">
        <v>173</v>
      </c>
      <c r="BE1422" s="170">
        <f>IF(N1422="základná",J1422,0)</f>
        <v>0</v>
      </c>
      <c r="BF1422" s="170">
        <f>IF(N1422="znížená",J1422,0)</f>
        <v>0</v>
      </c>
      <c r="BG1422" s="170">
        <f>IF(N1422="zákl. prenesená",J1422,0)</f>
        <v>0</v>
      </c>
      <c r="BH1422" s="170">
        <f>IF(N1422="zníž. prenesená",J1422,0)</f>
        <v>0</v>
      </c>
      <c r="BI1422" s="170">
        <f>IF(N1422="nulová",J1422,0)</f>
        <v>0</v>
      </c>
      <c r="BJ1422" s="18" t="s">
        <v>88</v>
      </c>
      <c r="BK1422" s="170">
        <f>ROUND(I1422*H1422,2)</f>
        <v>0</v>
      </c>
      <c r="BL1422" s="18" t="s">
        <v>259</v>
      </c>
      <c r="BM1422" s="169" t="s">
        <v>2135</v>
      </c>
    </row>
    <row r="1423" spans="1:65" s="13" customFormat="1" ht="11.25">
      <c r="B1423" s="171"/>
      <c r="D1423" s="172" t="s">
        <v>182</v>
      </c>
      <c r="E1423" s="173" t="s">
        <v>1</v>
      </c>
      <c r="F1423" s="174" t="s">
        <v>2061</v>
      </c>
      <c r="H1423" s="173" t="s">
        <v>1</v>
      </c>
      <c r="I1423" s="175"/>
      <c r="L1423" s="171"/>
      <c r="M1423" s="176"/>
      <c r="N1423" s="177"/>
      <c r="O1423" s="177"/>
      <c r="P1423" s="177"/>
      <c r="Q1423" s="177"/>
      <c r="R1423" s="177"/>
      <c r="S1423" s="177"/>
      <c r="T1423" s="178"/>
      <c r="AT1423" s="173" t="s">
        <v>182</v>
      </c>
      <c r="AU1423" s="173" t="s">
        <v>88</v>
      </c>
      <c r="AV1423" s="13" t="s">
        <v>82</v>
      </c>
      <c r="AW1423" s="13" t="s">
        <v>31</v>
      </c>
      <c r="AX1423" s="13" t="s">
        <v>75</v>
      </c>
      <c r="AY1423" s="173" t="s">
        <v>173</v>
      </c>
    </row>
    <row r="1424" spans="1:65" s="14" customFormat="1" ht="11.25">
      <c r="B1424" s="179"/>
      <c r="D1424" s="172" t="s">
        <v>182</v>
      </c>
      <c r="E1424" s="180" t="s">
        <v>1</v>
      </c>
      <c r="F1424" s="181" t="s">
        <v>2062</v>
      </c>
      <c r="H1424" s="182">
        <v>12.093999999999999</v>
      </c>
      <c r="I1424" s="183"/>
      <c r="L1424" s="179"/>
      <c r="M1424" s="184"/>
      <c r="N1424" s="185"/>
      <c r="O1424" s="185"/>
      <c r="P1424" s="185"/>
      <c r="Q1424" s="185"/>
      <c r="R1424" s="185"/>
      <c r="S1424" s="185"/>
      <c r="T1424" s="186"/>
      <c r="AT1424" s="180" t="s">
        <v>182</v>
      </c>
      <c r="AU1424" s="180" t="s">
        <v>88</v>
      </c>
      <c r="AV1424" s="14" t="s">
        <v>88</v>
      </c>
      <c r="AW1424" s="14" t="s">
        <v>31</v>
      </c>
      <c r="AX1424" s="14" t="s">
        <v>75</v>
      </c>
      <c r="AY1424" s="180" t="s">
        <v>173</v>
      </c>
    </row>
    <row r="1425" spans="1:65" s="15" customFormat="1" ht="11.25">
      <c r="B1425" s="187"/>
      <c r="D1425" s="172" t="s">
        <v>182</v>
      </c>
      <c r="E1425" s="188" t="s">
        <v>1</v>
      </c>
      <c r="F1425" s="189" t="s">
        <v>185</v>
      </c>
      <c r="H1425" s="190">
        <v>12.093999999999999</v>
      </c>
      <c r="I1425" s="191"/>
      <c r="L1425" s="187"/>
      <c r="M1425" s="192"/>
      <c r="N1425" s="193"/>
      <c r="O1425" s="193"/>
      <c r="P1425" s="193"/>
      <c r="Q1425" s="193"/>
      <c r="R1425" s="193"/>
      <c r="S1425" s="193"/>
      <c r="T1425" s="194"/>
      <c r="AT1425" s="188" t="s">
        <v>182</v>
      </c>
      <c r="AU1425" s="188" t="s">
        <v>88</v>
      </c>
      <c r="AV1425" s="15" t="s">
        <v>180</v>
      </c>
      <c r="AW1425" s="15" t="s">
        <v>31</v>
      </c>
      <c r="AX1425" s="15" t="s">
        <v>82</v>
      </c>
      <c r="AY1425" s="188" t="s">
        <v>173</v>
      </c>
    </row>
    <row r="1426" spans="1:65" s="12" customFormat="1" ht="25.9" customHeight="1">
      <c r="B1426" s="143"/>
      <c r="D1426" s="144" t="s">
        <v>74</v>
      </c>
      <c r="E1426" s="145" t="s">
        <v>186</v>
      </c>
      <c r="F1426" s="145" t="s">
        <v>493</v>
      </c>
      <c r="I1426" s="146"/>
      <c r="J1426" s="147">
        <f>BK1426</f>
        <v>0</v>
      </c>
      <c r="L1426" s="143"/>
      <c r="M1426" s="148"/>
      <c r="N1426" s="149"/>
      <c r="O1426" s="149"/>
      <c r="P1426" s="150">
        <f>P1427</f>
        <v>0</v>
      </c>
      <c r="Q1426" s="149"/>
      <c r="R1426" s="150">
        <f>R1427</f>
        <v>0</v>
      </c>
      <c r="S1426" s="149"/>
      <c r="T1426" s="151">
        <f>T1427</f>
        <v>0</v>
      </c>
      <c r="AR1426" s="144" t="s">
        <v>174</v>
      </c>
      <c r="AT1426" s="152" t="s">
        <v>74</v>
      </c>
      <c r="AU1426" s="152" t="s">
        <v>75</v>
      </c>
      <c r="AY1426" s="144" t="s">
        <v>173</v>
      </c>
      <c r="BK1426" s="153">
        <f>BK1427</f>
        <v>0</v>
      </c>
    </row>
    <row r="1427" spans="1:65" s="12" customFormat="1" ht="22.9" customHeight="1">
      <c r="B1427" s="143"/>
      <c r="D1427" s="144" t="s">
        <v>74</v>
      </c>
      <c r="E1427" s="154" t="s">
        <v>2136</v>
      </c>
      <c r="F1427" s="154" t="s">
        <v>2137</v>
      </c>
      <c r="I1427" s="146"/>
      <c r="J1427" s="155">
        <f>BK1427</f>
        <v>0</v>
      </c>
      <c r="L1427" s="143"/>
      <c r="M1427" s="148"/>
      <c r="N1427" s="149"/>
      <c r="O1427" s="149"/>
      <c r="P1427" s="150">
        <f>SUM(P1428:P1438)</f>
        <v>0</v>
      </c>
      <c r="Q1427" s="149"/>
      <c r="R1427" s="150">
        <f>SUM(R1428:R1438)</f>
        <v>0</v>
      </c>
      <c r="S1427" s="149"/>
      <c r="T1427" s="151">
        <f>SUM(T1428:T1438)</f>
        <v>0</v>
      </c>
      <c r="AR1427" s="144" t="s">
        <v>174</v>
      </c>
      <c r="AT1427" s="152" t="s">
        <v>74</v>
      </c>
      <c r="AU1427" s="152" t="s">
        <v>82</v>
      </c>
      <c r="AY1427" s="144" t="s">
        <v>173</v>
      </c>
      <c r="BK1427" s="153">
        <f>SUM(BK1428:BK1438)</f>
        <v>0</v>
      </c>
    </row>
    <row r="1428" spans="1:65" s="2" customFormat="1" ht="24.2" customHeight="1">
      <c r="A1428" s="33"/>
      <c r="B1428" s="156"/>
      <c r="C1428" s="157" t="s">
        <v>2138</v>
      </c>
      <c r="D1428" s="157" t="s">
        <v>176</v>
      </c>
      <c r="E1428" s="158" t="s">
        <v>2139</v>
      </c>
      <c r="F1428" s="159" t="s">
        <v>2140</v>
      </c>
      <c r="G1428" s="160" t="s">
        <v>563</v>
      </c>
      <c r="H1428" s="161">
        <v>1</v>
      </c>
      <c r="I1428" s="162"/>
      <c r="J1428" s="163">
        <f>ROUND(I1428*H1428,2)</f>
        <v>0</v>
      </c>
      <c r="K1428" s="164"/>
      <c r="L1428" s="34"/>
      <c r="M1428" s="165" t="s">
        <v>1</v>
      </c>
      <c r="N1428" s="166" t="s">
        <v>41</v>
      </c>
      <c r="O1428" s="62"/>
      <c r="P1428" s="167">
        <f>O1428*H1428</f>
        <v>0</v>
      </c>
      <c r="Q1428" s="167">
        <v>0</v>
      </c>
      <c r="R1428" s="167">
        <f>Q1428*H1428</f>
        <v>0</v>
      </c>
      <c r="S1428" s="167">
        <v>0</v>
      </c>
      <c r="T1428" s="168">
        <f>S1428*H1428</f>
        <v>0</v>
      </c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R1428" s="169" t="s">
        <v>498</v>
      </c>
      <c r="AT1428" s="169" t="s">
        <v>176</v>
      </c>
      <c r="AU1428" s="169" t="s">
        <v>88</v>
      </c>
      <c r="AY1428" s="18" t="s">
        <v>173</v>
      </c>
      <c r="BE1428" s="170">
        <f>IF(N1428="základná",J1428,0)</f>
        <v>0</v>
      </c>
      <c r="BF1428" s="170">
        <f>IF(N1428="znížená",J1428,0)</f>
        <v>0</v>
      </c>
      <c r="BG1428" s="170">
        <f>IF(N1428="zákl. prenesená",J1428,0)</f>
        <v>0</v>
      </c>
      <c r="BH1428" s="170">
        <f>IF(N1428="zníž. prenesená",J1428,0)</f>
        <v>0</v>
      </c>
      <c r="BI1428" s="170">
        <f>IF(N1428="nulová",J1428,0)</f>
        <v>0</v>
      </c>
      <c r="BJ1428" s="18" t="s">
        <v>88</v>
      </c>
      <c r="BK1428" s="170">
        <f>ROUND(I1428*H1428,2)</f>
        <v>0</v>
      </c>
      <c r="BL1428" s="18" t="s">
        <v>498</v>
      </c>
      <c r="BM1428" s="169" t="s">
        <v>2141</v>
      </c>
    </row>
    <row r="1429" spans="1:65" s="14" customFormat="1" ht="11.25">
      <c r="B1429" s="179"/>
      <c r="D1429" s="172" t="s">
        <v>182</v>
      </c>
      <c r="E1429" s="180" t="s">
        <v>1</v>
      </c>
      <c r="F1429" s="181" t="s">
        <v>2142</v>
      </c>
      <c r="H1429" s="182">
        <v>1</v>
      </c>
      <c r="I1429" s="183"/>
      <c r="L1429" s="179"/>
      <c r="M1429" s="184"/>
      <c r="N1429" s="185"/>
      <c r="O1429" s="185"/>
      <c r="P1429" s="185"/>
      <c r="Q1429" s="185"/>
      <c r="R1429" s="185"/>
      <c r="S1429" s="185"/>
      <c r="T1429" s="186"/>
      <c r="AT1429" s="180" t="s">
        <v>182</v>
      </c>
      <c r="AU1429" s="180" t="s">
        <v>88</v>
      </c>
      <c r="AV1429" s="14" t="s">
        <v>88</v>
      </c>
      <c r="AW1429" s="14" t="s">
        <v>31</v>
      </c>
      <c r="AX1429" s="14" t="s">
        <v>75</v>
      </c>
      <c r="AY1429" s="180" t="s">
        <v>173</v>
      </c>
    </row>
    <row r="1430" spans="1:65" s="13" customFormat="1" ht="11.25">
      <c r="B1430" s="171"/>
      <c r="D1430" s="172" t="s">
        <v>182</v>
      </c>
      <c r="E1430" s="173" t="s">
        <v>1</v>
      </c>
      <c r="F1430" s="174" t="s">
        <v>2143</v>
      </c>
      <c r="H1430" s="173" t="s">
        <v>1</v>
      </c>
      <c r="I1430" s="175"/>
      <c r="L1430" s="171"/>
      <c r="M1430" s="176"/>
      <c r="N1430" s="177"/>
      <c r="O1430" s="177"/>
      <c r="P1430" s="177"/>
      <c r="Q1430" s="177"/>
      <c r="R1430" s="177"/>
      <c r="S1430" s="177"/>
      <c r="T1430" s="178"/>
      <c r="AT1430" s="173" t="s">
        <v>182</v>
      </c>
      <c r="AU1430" s="173" t="s">
        <v>88</v>
      </c>
      <c r="AV1430" s="13" t="s">
        <v>82</v>
      </c>
      <c r="AW1430" s="13" t="s">
        <v>31</v>
      </c>
      <c r="AX1430" s="13" t="s">
        <v>75</v>
      </c>
      <c r="AY1430" s="173" t="s">
        <v>173</v>
      </c>
    </row>
    <row r="1431" spans="1:65" s="13" customFormat="1" ht="11.25">
      <c r="B1431" s="171"/>
      <c r="D1431" s="172" t="s">
        <v>182</v>
      </c>
      <c r="E1431" s="173" t="s">
        <v>1</v>
      </c>
      <c r="F1431" s="174" t="s">
        <v>2144</v>
      </c>
      <c r="H1431" s="173" t="s">
        <v>1</v>
      </c>
      <c r="I1431" s="175"/>
      <c r="L1431" s="171"/>
      <c r="M1431" s="176"/>
      <c r="N1431" s="177"/>
      <c r="O1431" s="177"/>
      <c r="P1431" s="177"/>
      <c r="Q1431" s="177"/>
      <c r="R1431" s="177"/>
      <c r="S1431" s="177"/>
      <c r="T1431" s="178"/>
      <c r="AT1431" s="173" t="s">
        <v>182</v>
      </c>
      <c r="AU1431" s="173" t="s">
        <v>88</v>
      </c>
      <c r="AV1431" s="13" t="s">
        <v>82</v>
      </c>
      <c r="AW1431" s="13" t="s">
        <v>31</v>
      </c>
      <c r="AX1431" s="13" t="s">
        <v>75</v>
      </c>
      <c r="AY1431" s="173" t="s">
        <v>173</v>
      </c>
    </row>
    <row r="1432" spans="1:65" s="13" customFormat="1" ht="22.5">
      <c r="B1432" s="171"/>
      <c r="D1432" s="172" t="s">
        <v>182</v>
      </c>
      <c r="E1432" s="173" t="s">
        <v>1</v>
      </c>
      <c r="F1432" s="174" t="s">
        <v>2145</v>
      </c>
      <c r="H1432" s="173" t="s">
        <v>1</v>
      </c>
      <c r="I1432" s="175"/>
      <c r="L1432" s="171"/>
      <c r="M1432" s="176"/>
      <c r="N1432" s="177"/>
      <c r="O1432" s="177"/>
      <c r="P1432" s="177"/>
      <c r="Q1432" s="177"/>
      <c r="R1432" s="177"/>
      <c r="S1432" s="177"/>
      <c r="T1432" s="178"/>
      <c r="AT1432" s="173" t="s">
        <v>182</v>
      </c>
      <c r="AU1432" s="173" t="s">
        <v>88</v>
      </c>
      <c r="AV1432" s="13" t="s">
        <v>82</v>
      </c>
      <c r="AW1432" s="13" t="s">
        <v>31</v>
      </c>
      <c r="AX1432" s="13" t="s">
        <v>75</v>
      </c>
      <c r="AY1432" s="173" t="s">
        <v>173</v>
      </c>
    </row>
    <row r="1433" spans="1:65" s="13" customFormat="1" ht="22.5">
      <c r="B1433" s="171"/>
      <c r="D1433" s="172" t="s">
        <v>182</v>
      </c>
      <c r="E1433" s="173" t="s">
        <v>1</v>
      </c>
      <c r="F1433" s="174" t="s">
        <v>2146</v>
      </c>
      <c r="H1433" s="173" t="s">
        <v>1</v>
      </c>
      <c r="I1433" s="175"/>
      <c r="L1433" s="171"/>
      <c r="M1433" s="176"/>
      <c r="N1433" s="177"/>
      <c r="O1433" s="177"/>
      <c r="P1433" s="177"/>
      <c r="Q1433" s="177"/>
      <c r="R1433" s="177"/>
      <c r="S1433" s="177"/>
      <c r="T1433" s="178"/>
      <c r="AT1433" s="173" t="s">
        <v>182</v>
      </c>
      <c r="AU1433" s="173" t="s">
        <v>88</v>
      </c>
      <c r="AV1433" s="13" t="s">
        <v>82</v>
      </c>
      <c r="AW1433" s="13" t="s">
        <v>31</v>
      </c>
      <c r="AX1433" s="13" t="s">
        <v>75</v>
      </c>
      <c r="AY1433" s="173" t="s">
        <v>173</v>
      </c>
    </row>
    <row r="1434" spans="1:65" s="13" customFormat="1" ht="11.25">
      <c r="B1434" s="171"/>
      <c r="D1434" s="172" t="s">
        <v>182</v>
      </c>
      <c r="E1434" s="173" t="s">
        <v>1</v>
      </c>
      <c r="F1434" s="174" t="s">
        <v>2147</v>
      </c>
      <c r="H1434" s="173" t="s">
        <v>1</v>
      </c>
      <c r="I1434" s="175"/>
      <c r="L1434" s="171"/>
      <c r="M1434" s="176"/>
      <c r="N1434" s="177"/>
      <c r="O1434" s="177"/>
      <c r="P1434" s="177"/>
      <c r="Q1434" s="177"/>
      <c r="R1434" s="177"/>
      <c r="S1434" s="177"/>
      <c r="T1434" s="178"/>
      <c r="AT1434" s="173" t="s">
        <v>182</v>
      </c>
      <c r="AU1434" s="173" t="s">
        <v>88</v>
      </c>
      <c r="AV1434" s="13" t="s">
        <v>82</v>
      </c>
      <c r="AW1434" s="13" t="s">
        <v>31</v>
      </c>
      <c r="AX1434" s="13" t="s">
        <v>75</v>
      </c>
      <c r="AY1434" s="173" t="s">
        <v>173</v>
      </c>
    </row>
    <row r="1435" spans="1:65" s="13" customFormat="1" ht="11.25">
      <c r="B1435" s="171"/>
      <c r="D1435" s="172" t="s">
        <v>182</v>
      </c>
      <c r="E1435" s="173" t="s">
        <v>1</v>
      </c>
      <c r="F1435" s="174" t="s">
        <v>2148</v>
      </c>
      <c r="H1435" s="173" t="s">
        <v>1</v>
      </c>
      <c r="I1435" s="175"/>
      <c r="L1435" s="171"/>
      <c r="M1435" s="176"/>
      <c r="N1435" s="177"/>
      <c r="O1435" s="177"/>
      <c r="P1435" s="177"/>
      <c r="Q1435" s="177"/>
      <c r="R1435" s="177"/>
      <c r="S1435" s="177"/>
      <c r="T1435" s="178"/>
      <c r="AT1435" s="173" t="s">
        <v>182</v>
      </c>
      <c r="AU1435" s="173" t="s">
        <v>88</v>
      </c>
      <c r="AV1435" s="13" t="s">
        <v>82</v>
      </c>
      <c r="AW1435" s="13" t="s">
        <v>31</v>
      </c>
      <c r="AX1435" s="13" t="s">
        <v>75</v>
      </c>
      <c r="AY1435" s="173" t="s">
        <v>173</v>
      </c>
    </row>
    <row r="1436" spans="1:65" s="13" customFormat="1" ht="11.25">
      <c r="B1436" s="171"/>
      <c r="D1436" s="172" t="s">
        <v>182</v>
      </c>
      <c r="E1436" s="173" t="s">
        <v>1</v>
      </c>
      <c r="F1436" s="174" t="s">
        <v>2149</v>
      </c>
      <c r="H1436" s="173" t="s">
        <v>1</v>
      </c>
      <c r="I1436" s="175"/>
      <c r="L1436" s="171"/>
      <c r="M1436" s="176"/>
      <c r="N1436" s="177"/>
      <c r="O1436" s="177"/>
      <c r="P1436" s="177"/>
      <c r="Q1436" s="177"/>
      <c r="R1436" s="177"/>
      <c r="S1436" s="177"/>
      <c r="T1436" s="178"/>
      <c r="AT1436" s="173" t="s">
        <v>182</v>
      </c>
      <c r="AU1436" s="173" t="s">
        <v>88</v>
      </c>
      <c r="AV1436" s="13" t="s">
        <v>82</v>
      </c>
      <c r="AW1436" s="13" t="s">
        <v>31</v>
      </c>
      <c r="AX1436" s="13" t="s">
        <v>75</v>
      </c>
      <c r="AY1436" s="173" t="s">
        <v>173</v>
      </c>
    </row>
    <row r="1437" spans="1:65" s="13" customFormat="1" ht="11.25">
      <c r="B1437" s="171"/>
      <c r="D1437" s="172" t="s">
        <v>182</v>
      </c>
      <c r="E1437" s="173" t="s">
        <v>1</v>
      </c>
      <c r="F1437" s="174" t="s">
        <v>2150</v>
      </c>
      <c r="H1437" s="173" t="s">
        <v>1</v>
      </c>
      <c r="I1437" s="175"/>
      <c r="L1437" s="171"/>
      <c r="M1437" s="176"/>
      <c r="N1437" s="177"/>
      <c r="O1437" s="177"/>
      <c r="P1437" s="177"/>
      <c r="Q1437" s="177"/>
      <c r="R1437" s="177"/>
      <c r="S1437" s="177"/>
      <c r="T1437" s="178"/>
      <c r="AT1437" s="173" t="s">
        <v>182</v>
      </c>
      <c r="AU1437" s="173" t="s">
        <v>88</v>
      </c>
      <c r="AV1437" s="13" t="s">
        <v>82</v>
      </c>
      <c r="AW1437" s="13" t="s">
        <v>31</v>
      </c>
      <c r="AX1437" s="13" t="s">
        <v>75</v>
      </c>
      <c r="AY1437" s="173" t="s">
        <v>173</v>
      </c>
    </row>
    <row r="1438" spans="1:65" s="15" customFormat="1" ht="11.25">
      <c r="B1438" s="187"/>
      <c r="D1438" s="172" t="s">
        <v>182</v>
      </c>
      <c r="E1438" s="188" t="s">
        <v>1</v>
      </c>
      <c r="F1438" s="189" t="s">
        <v>185</v>
      </c>
      <c r="H1438" s="190">
        <v>1</v>
      </c>
      <c r="I1438" s="191"/>
      <c r="L1438" s="187"/>
      <c r="M1438" s="192"/>
      <c r="N1438" s="193"/>
      <c r="O1438" s="193"/>
      <c r="P1438" s="193"/>
      <c r="Q1438" s="193"/>
      <c r="R1438" s="193"/>
      <c r="S1438" s="193"/>
      <c r="T1438" s="194"/>
      <c r="AT1438" s="188" t="s">
        <v>182</v>
      </c>
      <c r="AU1438" s="188" t="s">
        <v>88</v>
      </c>
      <c r="AV1438" s="15" t="s">
        <v>180</v>
      </c>
      <c r="AW1438" s="15" t="s">
        <v>31</v>
      </c>
      <c r="AX1438" s="15" t="s">
        <v>82</v>
      </c>
      <c r="AY1438" s="188" t="s">
        <v>173</v>
      </c>
    </row>
    <row r="1439" spans="1:65" s="12" customFormat="1" ht="25.9" customHeight="1">
      <c r="B1439" s="143"/>
      <c r="D1439" s="144" t="s">
        <v>74</v>
      </c>
      <c r="E1439" s="145" t="s">
        <v>2151</v>
      </c>
      <c r="F1439" s="145" t="s">
        <v>2152</v>
      </c>
      <c r="I1439" s="146"/>
      <c r="J1439" s="147">
        <f>BK1439</f>
        <v>0</v>
      </c>
      <c r="L1439" s="143"/>
      <c r="M1439" s="148"/>
      <c r="N1439" s="149"/>
      <c r="O1439" s="149"/>
      <c r="P1439" s="150">
        <f>P1440</f>
        <v>0</v>
      </c>
      <c r="Q1439" s="149"/>
      <c r="R1439" s="150">
        <f>R1440</f>
        <v>4.8000000000000001E-4</v>
      </c>
      <c r="S1439" s="149"/>
      <c r="T1439" s="151">
        <f>T1440</f>
        <v>0</v>
      </c>
      <c r="AR1439" s="144" t="s">
        <v>180</v>
      </c>
      <c r="AT1439" s="152" t="s">
        <v>74</v>
      </c>
      <c r="AU1439" s="152" t="s">
        <v>75</v>
      </c>
      <c r="AY1439" s="144" t="s">
        <v>173</v>
      </c>
      <c r="BK1439" s="153">
        <f>BK1440</f>
        <v>0</v>
      </c>
    </row>
    <row r="1440" spans="1:65" s="12" customFormat="1" ht="22.9" customHeight="1">
      <c r="B1440" s="143"/>
      <c r="D1440" s="144" t="s">
        <v>74</v>
      </c>
      <c r="E1440" s="154" t="s">
        <v>1233</v>
      </c>
      <c r="F1440" s="154" t="s">
        <v>288</v>
      </c>
      <c r="I1440" s="146"/>
      <c r="J1440" s="155">
        <f>BK1440</f>
        <v>0</v>
      </c>
      <c r="L1440" s="143"/>
      <c r="M1440" s="148"/>
      <c r="N1440" s="149"/>
      <c r="O1440" s="149"/>
      <c r="P1440" s="150">
        <f>P1441</f>
        <v>0</v>
      </c>
      <c r="Q1440" s="149"/>
      <c r="R1440" s="150">
        <f>R1441</f>
        <v>4.8000000000000001E-4</v>
      </c>
      <c r="S1440" s="149"/>
      <c r="T1440" s="151">
        <f>T1441</f>
        <v>0</v>
      </c>
      <c r="AR1440" s="144" t="s">
        <v>180</v>
      </c>
      <c r="AT1440" s="152" t="s">
        <v>74</v>
      </c>
      <c r="AU1440" s="152" t="s">
        <v>82</v>
      </c>
      <c r="AY1440" s="144" t="s">
        <v>173</v>
      </c>
      <c r="BK1440" s="153">
        <f>BK1441</f>
        <v>0</v>
      </c>
    </row>
    <row r="1441" spans="1:65" s="2" customFormat="1" ht="37.9" customHeight="1">
      <c r="A1441" s="33"/>
      <c r="B1441" s="156"/>
      <c r="C1441" s="157" t="s">
        <v>2153</v>
      </c>
      <c r="D1441" s="157" t="s">
        <v>176</v>
      </c>
      <c r="E1441" s="158" t="s">
        <v>2154</v>
      </c>
      <c r="F1441" s="159" t="s">
        <v>2155</v>
      </c>
      <c r="G1441" s="160" t="s">
        <v>179</v>
      </c>
      <c r="H1441" s="161">
        <v>1</v>
      </c>
      <c r="I1441" s="162"/>
      <c r="J1441" s="163">
        <f>ROUND(I1441*H1441,2)</f>
        <v>0</v>
      </c>
      <c r="K1441" s="164"/>
      <c r="L1441" s="34"/>
      <c r="M1441" s="165" t="s">
        <v>1</v>
      </c>
      <c r="N1441" s="166" t="s">
        <v>41</v>
      </c>
      <c r="O1441" s="62"/>
      <c r="P1441" s="167">
        <f>O1441*H1441</f>
        <v>0</v>
      </c>
      <c r="Q1441" s="167">
        <v>4.8000000000000001E-4</v>
      </c>
      <c r="R1441" s="167">
        <f>Q1441*H1441</f>
        <v>4.8000000000000001E-4</v>
      </c>
      <c r="S1441" s="167">
        <v>0</v>
      </c>
      <c r="T1441" s="168">
        <f>S1441*H1441</f>
        <v>0</v>
      </c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R1441" s="169" t="s">
        <v>259</v>
      </c>
      <c r="AT1441" s="169" t="s">
        <v>176</v>
      </c>
      <c r="AU1441" s="169" t="s">
        <v>88</v>
      </c>
      <c r="AY1441" s="18" t="s">
        <v>173</v>
      </c>
      <c r="BE1441" s="170">
        <f>IF(N1441="základná",J1441,0)</f>
        <v>0</v>
      </c>
      <c r="BF1441" s="170">
        <f>IF(N1441="znížená",J1441,0)</f>
        <v>0</v>
      </c>
      <c r="BG1441" s="170">
        <f>IF(N1441="zákl. prenesená",J1441,0)</f>
        <v>0</v>
      </c>
      <c r="BH1441" s="170">
        <f>IF(N1441="zníž. prenesená",J1441,0)</f>
        <v>0</v>
      </c>
      <c r="BI1441" s="170">
        <f>IF(N1441="nulová",J1441,0)</f>
        <v>0</v>
      </c>
      <c r="BJ1441" s="18" t="s">
        <v>88</v>
      </c>
      <c r="BK1441" s="170">
        <f>ROUND(I1441*H1441,2)</f>
        <v>0</v>
      </c>
      <c r="BL1441" s="18" t="s">
        <v>259</v>
      </c>
      <c r="BM1441" s="169" t="s">
        <v>2156</v>
      </c>
    </row>
    <row r="1442" spans="1:65" s="12" customFormat="1" ht="25.9" customHeight="1">
      <c r="B1442" s="143"/>
      <c r="D1442" s="144" t="s">
        <v>74</v>
      </c>
      <c r="E1442" s="145" t="s">
        <v>473</v>
      </c>
      <c r="F1442" s="145" t="s">
        <v>474</v>
      </c>
      <c r="I1442" s="146"/>
      <c r="J1442" s="147">
        <f>BK1442</f>
        <v>0</v>
      </c>
      <c r="L1442" s="143"/>
      <c r="M1442" s="148"/>
      <c r="N1442" s="149"/>
      <c r="O1442" s="149"/>
      <c r="P1442" s="150">
        <f>SUM(P1443:P1445)</f>
        <v>0</v>
      </c>
      <c r="Q1442" s="149"/>
      <c r="R1442" s="150">
        <f>SUM(R1443:R1445)</f>
        <v>0</v>
      </c>
      <c r="S1442" s="149"/>
      <c r="T1442" s="151">
        <f>SUM(T1443:T1445)</f>
        <v>0</v>
      </c>
      <c r="AR1442" s="144" t="s">
        <v>203</v>
      </c>
      <c r="AT1442" s="152" t="s">
        <v>74</v>
      </c>
      <c r="AU1442" s="152" t="s">
        <v>75</v>
      </c>
      <c r="AY1442" s="144" t="s">
        <v>173</v>
      </c>
      <c r="BK1442" s="153">
        <f>SUM(BK1443:BK1445)</f>
        <v>0</v>
      </c>
    </row>
    <row r="1443" spans="1:65" s="2" customFormat="1" ht="16.5" customHeight="1">
      <c r="A1443" s="33"/>
      <c r="B1443" s="156"/>
      <c r="C1443" s="157" t="s">
        <v>2157</v>
      </c>
      <c r="D1443" s="157" t="s">
        <v>176</v>
      </c>
      <c r="E1443" s="158" t="s">
        <v>476</v>
      </c>
      <c r="F1443" s="159" t="s">
        <v>477</v>
      </c>
      <c r="G1443" s="160" t="s">
        <v>478</v>
      </c>
      <c r="H1443" s="161">
        <v>1</v>
      </c>
      <c r="I1443" s="162"/>
      <c r="J1443" s="163">
        <f>ROUND(I1443*H1443,2)</f>
        <v>0</v>
      </c>
      <c r="K1443" s="164"/>
      <c r="L1443" s="34"/>
      <c r="M1443" s="165" t="s">
        <v>1</v>
      </c>
      <c r="N1443" s="166" t="s">
        <v>41</v>
      </c>
      <c r="O1443" s="62"/>
      <c r="P1443" s="167">
        <f>O1443*H1443</f>
        <v>0</v>
      </c>
      <c r="Q1443" s="167">
        <v>0</v>
      </c>
      <c r="R1443" s="167">
        <f>Q1443*H1443</f>
        <v>0</v>
      </c>
      <c r="S1443" s="167">
        <v>0</v>
      </c>
      <c r="T1443" s="168">
        <f>S1443*H1443</f>
        <v>0</v>
      </c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R1443" s="169" t="s">
        <v>479</v>
      </c>
      <c r="AT1443" s="169" t="s">
        <v>176</v>
      </c>
      <c r="AU1443" s="169" t="s">
        <v>82</v>
      </c>
      <c r="AY1443" s="18" t="s">
        <v>173</v>
      </c>
      <c r="BE1443" s="170">
        <f>IF(N1443="základná",J1443,0)</f>
        <v>0</v>
      </c>
      <c r="BF1443" s="170">
        <f>IF(N1443="znížená",J1443,0)</f>
        <v>0</v>
      </c>
      <c r="BG1443" s="170">
        <f>IF(N1443="zákl. prenesená",J1443,0)</f>
        <v>0</v>
      </c>
      <c r="BH1443" s="170">
        <f>IF(N1443="zníž. prenesená",J1443,0)</f>
        <v>0</v>
      </c>
      <c r="BI1443" s="170">
        <f>IF(N1443="nulová",J1443,0)</f>
        <v>0</v>
      </c>
      <c r="BJ1443" s="18" t="s">
        <v>88</v>
      </c>
      <c r="BK1443" s="170">
        <f>ROUND(I1443*H1443,2)</f>
        <v>0</v>
      </c>
      <c r="BL1443" s="18" t="s">
        <v>479</v>
      </c>
      <c r="BM1443" s="169" t="s">
        <v>2158</v>
      </c>
    </row>
    <row r="1444" spans="1:65" s="2" customFormat="1" ht="21.75" customHeight="1">
      <c r="A1444" s="33"/>
      <c r="B1444" s="156"/>
      <c r="C1444" s="157" t="s">
        <v>2159</v>
      </c>
      <c r="D1444" s="157" t="s">
        <v>176</v>
      </c>
      <c r="E1444" s="158" t="s">
        <v>482</v>
      </c>
      <c r="F1444" s="159" t="s">
        <v>483</v>
      </c>
      <c r="G1444" s="160" t="s">
        <v>478</v>
      </c>
      <c r="H1444" s="161">
        <v>1</v>
      </c>
      <c r="I1444" s="162"/>
      <c r="J1444" s="163">
        <f>ROUND(I1444*H1444,2)</f>
        <v>0</v>
      </c>
      <c r="K1444" s="164"/>
      <c r="L1444" s="34"/>
      <c r="M1444" s="165" t="s">
        <v>1</v>
      </c>
      <c r="N1444" s="166" t="s">
        <v>41</v>
      </c>
      <c r="O1444" s="62"/>
      <c r="P1444" s="167">
        <f>O1444*H1444</f>
        <v>0</v>
      </c>
      <c r="Q1444" s="167">
        <v>0</v>
      </c>
      <c r="R1444" s="167">
        <f>Q1444*H1444</f>
        <v>0</v>
      </c>
      <c r="S1444" s="167">
        <v>0</v>
      </c>
      <c r="T1444" s="168">
        <f>S1444*H1444</f>
        <v>0</v>
      </c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R1444" s="169" t="s">
        <v>479</v>
      </c>
      <c r="AT1444" s="169" t="s">
        <v>176</v>
      </c>
      <c r="AU1444" s="169" t="s">
        <v>82</v>
      </c>
      <c r="AY1444" s="18" t="s">
        <v>173</v>
      </c>
      <c r="BE1444" s="170">
        <f>IF(N1444="základná",J1444,0)</f>
        <v>0</v>
      </c>
      <c r="BF1444" s="170">
        <f>IF(N1444="znížená",J1444,0)</f>
        <v>0</v>
      </c>
      <c r="BG1444" s="170">
        <f>IF(N1444="zákl. prenesená",J1444,0)</f>
        <v>0</v>
      </c>
      <c r="BH1444" s="170">
        <f>IF(N1444="zníž. prenesená",J1444,0)</f>
        <v>0</v>
      </c>
      <c r="BI1444" s="170">
        <f>IF(N1444="nulová",J1444,0)</f>
        <v>0</v>
      </c>
      <c r="BJ1444" s="18" t="s">
        <v>88</v>
      </c>
      <c r="BK1444" s="170">
        <f>ROUND(I1444*H1444,2)</f>
        <v>0</v>
      </c>
      <c r="BL1444" s="18" t="s">
        <v>479</v>
      </c>
      <c r="BM1444" s="169" t="s">
        <v>2160</v>
      </c>
    </row>
    <row r="1445" spans="1:65" s="2" customFormat="1" ht="24.2" customHeight="1">
      <c r="A1445" s="33"/>
      <c r="B1445" s="156"/>
      <c r="C1445" s="157" t="s">
        <v>2161</v>
      </c>
      <c r="D1445" s="157" t="s">
        <v>176</v>
      </c>
      <c r="E1445" s="158" t="s">
        <v>486</v>
      </c>
      <c r="F1445" s="159" t="s">
        <v>487</v>
      </c>
      <c r="G1445" s="160" t="s">
        <v>478</v>
      </c>
      <c r="H1445" s="161">
        <v>1</v>
      </c>
      <c r="I1445" s="162"/>
      <c r="J1445" s="163">
        <f>ROUND(I1445*H1445,2)</f>
        <v>0</v>
      </c>
      <c r="K1445" s="164"/>
      <c r="L1445" s="34"/>
      <c r="M1445" s="215" t="s">
        <v>1</v>
      </c>
      <c r="N1445" s="216" t="s">
        <v>41</v>
      </c>
      <c r="O1445" s="217"/>
      <c r="P1445" s="218">
        <f>O1445*H1445</f>
        <v>0</v>
      </c>
      <c r="Q1445" s="218">
        <v>0</v>
      </c>
      <c r="R1445" s="218">
        <f>Q1445*H1445</f>
        <v>0</v>
      </c>
      <c r="S1445" s="218">
        <v>0</v>
      </c>
      <c r="T1445" s="219">
        <f>S1445*H1445</f>
        <v>0</v>
      </c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R1445" s="169" t="s">
        <v>479</v>
      </c>
      <c r="AT1445" s="169" t="s">
        <v>176</v>
      </c>
      <c r="AU1445" s="169" t="s">
        <v>82</v>
      </c>
      <c r="AY1445" s="18" t="s">
        <v>173</v>
      </c>
      <c r="BE1445" s="170">
        <f>IF(N1445="základná",J1445,0)</f>
        <v>0</v>
      </c>
      <c r="BF1445" s="170">
        <f>IF(N1445="znížená",J1445,0)</f>
        <v>0</v>
      </c>
      <c r="BG1445" s="170">
        <f>IF(N1445="zákl. prenesená",J1445,0)</f>
        <v>0</v>
      </c>
      <c r="BH1445" s="170">
        <f>IF(N1445="zníž. prenesená",J1445,0)</f>
        <v>0</v>
      </c>
      <c r="BI1445" s="170">
        <f>IF(N1445="nulová",J1445,0)</f>
        <v>0</v>
      </c>
      <c r="BJ1445" s="18" t="s">
        <v>88</v>
      </c>
      <c r="BK1445" s="170">
        <f>ROUND(I1445*H1445,2)</f>
        <v>0</v>
      </c>
      <c r="BL1445" s="18" t="s">
        <v>479</v>
      </c>
      <c r="BM1445" s="169" t="s">
        <v>2162</v>
      </c>
    </row>
    <row r="1446" spans="1:65" s="2" customFormat="1" ht="6.95" customHeight="1">
      <c r="A1446" s="33"/>
      <c r="B1446" s="51"/>
      <c r="C1446" s="52"/>
      <c r="D1446" s="52"/>
      <c r="E1446" s="52"/>
      <c r="F1446" s="52"/>
      <c r="G1446" s="52"/>
      <c r="H1446" s="52"/>
      <c r="I1446" s="52"/>
      <c r="J1446" s="52"/>
      <c r="K1446" s="52"/>
      <c r="L1446" s="34"/>
      <c r="M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</row>
  </sheetData>
  <autoFilter ref="C150:K1445"/>
  <mergeCells count="12">
    <mergeCell ref="E143:H143"/>
    <mergeCell ref="L2:V2"/>
    <mergeCell ref="E85:H85"/>
    <mergeCell ref="E87:H87"/>
    <mergeCell ref="E89:H89"/>
    <mergeCell ref="E139:H139"/>
    <mergeCell ref="E141:H14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3"/>
  <sheetViews>
    <sheetView showGridLines="0" tabSelected="1" topLeftCell="A253" zoomScale="115" zoomScaleNormal="115" workbookViewId="0">
      <selection activeCell="F272" sqref="F27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106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2163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ROUND(J126,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ROUND((SUM(BE126:BE322)),  2)</f>
        <v>0</v>
      </c>
      <c r="G35" s="109"/>
      <c r="H35" s="109"/>
      <c r="I35" s="110">
        <v>0.2</v>
      </c>
      <c r="J35" s="108">
        <f>ROUND(((SUM(BE126:BE322))*I35),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ROUND((SUM(BF126:BF322)),  2)</f>
        <v>0</v>
      </c>
      <c r="G36" s="109"/>
      <c r="H36" s="109"/>
      <c r="I36" s="110">
        <v>0.2</v>
      </c>
      <c r="J36" s="108">
        <f>ROUND(((SUM(BF126:BF322))*I36),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ROUND((SUM(BG126:BG322)),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ROUND((SUM(BH126:BH322)),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ROUND((SUM(BI126:BI322)),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SO01.02 - SO01.02  Rekonštrukcia priestorov na ul. J.M.Hurbana 6 - Vnútorné silnoprúdové rozvody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J126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J127</f>
        <v>0</v>
      </c>
      <c r="L99" s="124"/>
    </row>
    <row r="100" spans="1:47" s="10" customFormat="1" ht="19.899999999999999" customHeight="1">
      <c r="B100" s="128"/>
      <c r="D100" s="129" t="s">
        <v>491</v>
      </c>
      <c r="E100" s="130"/>
      <c r="F100" s="130"/>
      <c r="G100" s="130"/>
      <c r="H100" s="130"/>
      <c r="I100" s="130"/>
      <c r="J100" s="131">
        <f>J128</f>
        <v>0</v>
      </c>
      <c r="L100" s="128"/>
    </row>
    <row r="101" spans="1:47" s="10" customFormat="1" ht="19.899999999999999" customHeight="1">
      <c r="B101" s="128"/>
      <c r="D101" s="129" t="s">
        <v>2164</v>
      </c>
      <c r="E101" s="130"/>
      <c r="F101" s="130"/>
      <c r="G101" s="130"/>
      <c r="H101" s="130"/>
      <c r="I101" s="130"/>
      <c r="J101" s="131">
        <f>J232</f>
        <v>0</v>
      </c>
      <c r="L101" s="128"/>
    </row>
    <row r="102" spans="1:47" s="10" customFormat="1" ht="19.899999999999999" customHeight="1">
      <c r="B102" s="128"/>
      <c r="D102" s="129" t="s">
        <v>2165</v>
      </c>
      <c r="E102" s="130"/>
      <c r="F102" s="130"/>
      <c r="G102" s="130"/>
      <c r="H102" s="130"/>
      <c r="I102" s="130"/>
      <c r="J102" s="131">
        <f>J237</f>
        <v>0</v>
      </c>
      <c r="L102" s="128"/>
    </row>
    <row r="103" spans="1:47" s="10" customFormat="1" ht="19.899999999999999" customHeight="1">
      <c r="B103" s="128"/>
      <c r="D103" s="129" t="s">
        <v>2166</v>
      </c>
      <c r="E103" s="130"/>
      <c r="F103" s="130"/>
      <c r="G103" s="130"/>
      <c r="H103" s="130"/>
      <c r="I103" s="130"/>
      <c r="J103" s="131">
        <f>J289</f>
        <v>0</v>
      </c>
      <c r="L103" s="128"/>
    </row>
    <row r="104" spans="1:47" s="9" customFormat="1" ht="24.95" customHeight="1">
      <c r="B104" s="124"/>
      <c r="D104" s="125" t="s">
        <v>492</v>
      </c>
      <c r="E104" s="126"/>
      <c r="F104" s="126"/>
      <c r="G104" s="126"/>
      <c r="H104" s="126"/>
      <c r="I104" s="126"/>
      <c r="J104" s="127">
        <f>J321</f>
        <v>0</v>
      </c>
      <c r="L104" s="124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159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6.25" customHeight="1">
      <c r="A114" s="33"/>
      <c r="B114" s="34"/>
      <c r="C114" s="33"/>
      <c r="D114" s="33"/>
      <c r="E114" s="272" t="str">
        <f>E7</f>
        <v>Rekonštrukcia - Kreatívne centrum RTVS Banská Bystrica - zmena č.1</v>
      </c>
      <c r="F114" s="273"/>
      <c r="G114" s="273"/>
      <c r="H114" s="27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138</v>
      </c>
      <c r="L115" s="21"/>
    </row>
    <row r="116" spans="1:63" s="2" customFormat="1" ht="23.25" customHeight="1">
      <c r="A116" s="33"/>
      <c r="B116" s="34"/>
      <c r="C116" s="33"/>
      <c r="D116" s="33"/>
      <c r="E116" s="272" t="s">
        <v>657</v>
      </c>
      <c r="F116" s="274"/>
      <c r="G116" s="274"/>
      <c r="H116" s="274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140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45" customHeight="1">
      <c r="A118" s="33"/>
      <c r="B118" s="34"/>
      <c r="C118" s="33"/>
      <c r="D118" s="33"/>
      <c r="E118" s="231" t="str">
        <f>E11</f>
        <v>SO01.02 - SO01.02  Rekonštrukcia priestorov na ul. J.M.Hurbana 6 - Vnútorné silnoprúdové rozvody - zmena č.1</v>
      </c>
      <c r="F118" s="274"/>
      <c r="G118" s="274"/>
      <c r="H118" s="274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Banská Bystrica</v>
      </c>
      <c r="G120" s="33"/>
      <c r="H120" s="33"/>
      <c r="I120" s="28" t="s">
        <v>21</v>
      </c>
      <c r="J120" s="59" t="str">
        <f>IF(J14="","",J14)</f>
        <v>25. 5. 2021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25.7" customHeight="1">
      <c r="A122" s="33"/>
      <c r="B122" s="34"/>
      <c r="C122" s="28" t="s">
        <v>23</v>
      </c>
      <c r="D122" s="33"/>
      <c r="E122" s="33"/>
      <c r="F122" s="26" t="str">
        <f>E17</f>
        <v>RTVS Mlynská dolina, 845 45 Bratislava</v>
      </c>
      <c r="G122" s="33"/>
      <c r="H122" s="33"/>
      <c r="I122" s="28" t="s">
        <v>29</v>
      </c>
      <c r="J122" s="31" t="str">
        <f>E23</f>
        <v>akad. arch. Jaroslava Kubániová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32</v>
      </c>
      <c r="J123" s="31" t="str">
        <f>E26</f>
        <v>Ing.Jedlička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32"/>
      <c r="B125" s="133"/>
      <c r="C125" s="134" t="s">
        <v>160</v>
      </c>
      <c r="D125" s="135" t="s">
        <v>60</v>
      </c>
      <c r="E125" s="135" t="s">
        <v>56</v>
      </c>
      <c r="F125" s="135" t="s">
        <v>57</v>
      </c>
      <c r="G125" s="135" t="s">
        <v>161</v>
      </c>
      <c r="H125" s="135" t="s">
        <v>162</v>
      </c>
      <c r="I125" s="135" t="s">
        <v>163</v>
      </c>
      <c r="J125" s="136" t="s">
        <v>144</v>
      </c>
      <c r="K125" s="137" t="s">
        <v>164</v>
      </c>
      <c r="L125" s="138"/>
      <c r="M125" s="66" t="s">
        <v>1</v>
      </c>
      <c r="N125" s="67" t="s">
        <v>39</v>
      </c>
      <c r="O125" s="67" t="s">
        <v>165</v>
      </c>
      <c r="P125" s="67" t="s">
        <v>166</v>
      </c>
      <c r="Q125" s="67" t="s">
        <v>167</v>
      </c>
      <c r="R125" s="67" t="s">
        <v>168</v>
      </c>
      <c r="S125" s="67" t="s">
        <v>169</v>
      </c>
      <c r="T125" s="68" t="s">
        <v>170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9" customHeight="1">
      <c r="A126" s="33"/>
      <c r="B126" s="34"/>
      <c r="C126" s="73" t="s">
        <v>145</v>
      </c>
      <c r="D126" s="33"/>
      <c r="E126" s="33"/>
      <c r="F126" s="33"/>
      <c r="G126" s="33"/>
      <c r="H126" s="33"/>
      <c r="I126" s="33"/>
      <c r="J126" s="139">
        <f>BK126</f>
        <v>0</v>
      </c>
      <c r="K126" s="33"/>
      <c r="L126" s="34"/>
      <c r="M126" s="69"/>
      <c r="N126" s="60"/>
      <c r="O126" s="70"/>
      <c r="P126" s="140">
        <f>P127+P321</f>
        <v>0</v>
      </c>
      <c r="Q126" s="70"/>
      <c r="R126" s="140">
        <f>R127+R321</f>
        <v>0</v>
      </c>
      <c r="S126" s="70"/>
      <c r="T126" s="141">
        <f>T127+T321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146</v>
      </c>
      <c r="BK126" s="142">
        <f>BK127+BK321</f>
        <v>0</v>
      </c>
    </row>
    <row r="127" spans="1:63" s="12" customFormat="1" ht="25.9" customHeight="1">
      <c r="B127" s="143"/>
      <c r="D127" s="144" t="s">
        <v>74</v>
      </c>
      <c r="E127" s="145" t="s">
        <v>186</v>
      </c>
      <c r="F127" s="145" t="s">
        <v>493</v>
      </c>
      <c r="I127" s="146"/>
      <c r="J127" s="147">
        <f>BK127</f>
        <v>0</v>
      </c>
      <c r="L127" s="143"/>
      <c r="M127" s="148"/>
      <c r="N127" s="149"/>
      <c r="O127" s="149"/>
      <c r="P127" s="150">
        <f>P128+P232+P237+P289</f>
        <v>0</v>
      </c>
      <c r="Q127" s="149"/>
      <c r="R127" s="150">
        <f>R128+R232+R237+R289</f>
        <v>0</v>
      </c>
      <c r="S127" s="149"/>
      <c r="T127" s="151">
        <f>T128+T232+T237+T289</f>
        <v>0</v>
      </c>
      <c r="AR127" s="144" t="s">
        <v>174</v>
      </c>
      <c r="AT127" s="152" t="s">
        <v>74</v>
      </c>
      <c r="AU127" s="152" t="s">
        <v>75</v>
      </c>
      <c r="AY127" s="144" t="s">
        <v>173</v>
      </c>
      <c r="BK127" s="153">
        <f>BK128+BK232+BK237+BK289</f>
        <v>0</v>
      </c>
    </row>
    <row r="128" spans="1:63" s="12" customFormat="1" ht="22.9" customHeight="1">
      <c r="B128" s="143"/>
      <c r="D128" s="144" t="s">
        <v>74</v>
      </c>
      <c r="E128" s="154" t="s">
        <v>494</v>
      </c>
      <c r="F128" s="154" t="s">
        <v>495</v>
      </c>
      <c r="I128" s="146"/>
      <c r="J128" s="155">
        <f>BK128</f>
        <v>0</v>
      </c>
      <c r="L128" s="143"/>
      <c r="M128" s="148"/>
      <c r="N128" s="149"/>
      <c r="O128" s="149"/>
      <c r="P128" s="150">
        <f>SUM(P129:P231)</f>
        <v>0</v>
      </c>
      <c r="Q128" s="149"/>
      <c r="R128" s="150">
        <f>SUM(R129:R231)</f>
        <v>0</v>
      </c>
      <c r="S128" s="149"/>
      <c r="T128" s="151">
        <f>SUM(T129:T231)</f>
        <v>0</v>
      </c>
      <c r="AR128" s="144" t="s">
        <v>174</v>
      </c>
      <c r="AT128" s="152" t="s">
        <v>74</v>
      </c>
      <c r="AU128" s="152" t="s">
        <v>82</v>
      </c>
      <c r="AY128" s="144" t="s">
        <v>173</v>
      </c>
      <c r="BK128" s="153">
        <f>SUM(BK129:BK231)</f>
        <v>0</v>
      </c>
    </row>
    <row r="129" spans="1:65" s="2" customFormat="1" ht="24.2" customHeight="1">
      <c r="A129" s="33"/>
      <c r="B129" s="156"/>
      <c r="C129" s="157" t="s">
        <v>82</v>
      </c>
      <c r="D129" s="157" t="s">
        <v>176</v>
      </c>
      <c r="E129" s="158" t="s">
        <v>2167</v>
      </c>
      <c r="F129" s="159" t="s">
        <v>2168</v>
      </c>
      <c r="G129" s="160" t="s">
        <v>232</v>
      </c>
      <c r="H129" s="161">
        <v>220</v>
      </c>
      <c r="I129" s="162"/>
      <c r="J129" s="163">
        <f t="shared" ref="J129:J160" si="0">ROUND(I129*H129,2)</f>
        <v>0</v>
      </c>
      <c r="K129" s="164"/>
      <c r="L129" s="34"/>
      <c r="M129" s="165" t="s">
        <v>1</v>
      </c>
      <c r="N129" s="166" t="s">
        <v>41</v>
      </c>
      <c r="O129" s="62"/>
      <c r="P129" s="167">
        <f t="shared" ref="P129:P160" si="1">O129*H129</f>
        <v>0</v>
      </c>
      <c r="Q129" s="167">
        <v>0</v>
      </c>
      <c r="R129" s="167">
        <f t="shared" ref="R129:R160" si="2">Q129*H129</f>
        <v>0</v>
      </c>
      <c r="S129" s="167">
        <v>0</v>
      </c>
      <c r="T129" s="168">
        <f t="shared" ref="T129:T160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498</v>
      </c>
      <c r="AT129" s="169" t="s">
        <v>176</v>
      </c>
      <c r="AU129" s="169" t="s">
        <v>88</v>
      </c>
      <c r="AY129" s="18" t="s">
        <v>173</v>
      </c>
      <c r="BE129" s="170">
        <f t="shared" ref="BE129:BE160" si="4">IF(N129="základná",J129,0)</f>
        <v>0</v>
      </c>
      <c r="BF129" s="170">
        <f t="shared" ref="BF129:BF160" si="5">IF(N129="znížená",J129,0)</f>
        <v>0</v>
      </c>
      <c r="BG129" s="170">
        <f t="shared" ref="BG129:BG160" si="6">IF(N129="zákl. prenesená",J129,0)</f>
        <v>0</v>
      </c>
      <c r="BH129" s="170">
        <f t="shared" ref="BH129:BH160" si="7">IF(N129="zníž. prenesená",J129,0)</f>
        <v>0</v>
      </c>
      <c r="BI129" s="170">
        <f t="shared" ref="BI129:BI160" si="8">IF(N129="nulová",J129,0)</f>
        <v>0</v>
      </c>
      <c r="BJ129" s="18" t="s">
        <v>88</v>
      </c>
      <c r="BK129" s="170">
        <f t="shared" ref="BK129:BK160" si="9">ROUND(I129*H129,2)</f>
        <v>0</v>
      </c>
      <c r="BL129" s="18" t="s">
        <v>498</v>
      </c>
      <c r="BM129" s="169" t="s">
        <v>2169</v>
      </c>
    </row>
    <row r="130" spans="1:65" s="2" customFormat="1" ht="16.5" customHeight="1">
      <c r="A130" s="33"/>
      <c r="B130" s="156"/>
      <c r="C130" s="195" t="s">
        <v>88</v>
      </c>
      <c r="D130" s="195" t="s">
        <v>186</v>
      </c>
      <c r="E130" s="196" t="s">
        <v>2170</v>
      </c>
      <c r="F130" s="197" t="s">
        <v>2171</v>
      </c>
      <c r="G130" s="198" t="s">
        <v>232</v>
      </c>
      <c r="H130" s="199">
        <v>231</v>
      </c>
      <c r="I130" s="200"/>
      <c r="J130" s="201">
        <f t="shared" si="0"/>
        <v>0</v>
      </c>
      <c r="K130" s="202"/>
      <c r="L130" s="203"/>
      <c r="M130" s="204" t="s">
        <v>1</v>
      </c>
      <c r="N130" s="205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502</v>
      </c>
      <c r="AT130" s="169" t="s">
        <v>186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2172</v>
      </c>
    </row>
    <row r="131" spans="1:65" s="2" customFormat="1" ht="24.2" customHeight="1">
      <c r="A131" s="33"/>
      <c r="B131" s="156"/>
      <c r="C131" s="157" t="s">
        <v>174</v>
      </c>
      <c r="D131" s="157" t="s">
        <v>176</v>
      </c>
      <c r="E131" s="158" t="s">
        <v>2173</v>
      </c>
      <c r="F131" s="159" t="s">
        <v>2174</v>
      </c>
      <c r="G131" s="160" t="s">
        <v>232</v>
      </c>
      <c r="H131" s="161">
        <v>180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498</v>
      </c>
      <c r="AT131" s="169" t="s">
        <v>176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2175</v>
      </c>
    </row>
    <row r="132" spans="1:65" s="2" customFormat="1" ht="16.5" customHeight="1">
      <c r="A132" s="33"/>
      <c r="B132" s="156"/>
      <c r="C132" s="195" t="s">
        <v>180</v>
      </c>
      <c r="D132" s="195" t="s">
        <v>186</v>
      </c>
      <c r="E132" s="196" t="s">
        <v>2176</v>
      </c>
      <c r="F132" s="197" t="s">
        <v>2177</v>
      </c>
      <c r="G132" s="198" t="s">
        <v>232</v>
      </c>
      <c r="H132" s="199">
        <v>189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502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2178</v>
      </c>
    </row>
    <row r="133" spans="1:65" s="2" customFormat="1" ht="21.75" customHeight="1">
      <c r="A133" s="33"/>
      <c r="B133" s="156"/>
      <c r="C133" s="157" t="s">
        <v>203</v>
      </c>
      <c r="D133" s="157" t="s">
        <v>176</v>
      </c>
      <c r="E133" s="158" t="s">
        <v>496</v>
      </c>
      <c r="F133" s="159" t="s">
        <v>497</v>
      </c>
      <c r="G133" s="160" t="s">
        <v>179</v>
      </c>
      <c r="H133" s="161">
        <v>208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498</v>
      </c>
      <c r="AT133" s="169" t="s">
        <v>176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2179</v>
      </c>
    </row>
    <row r="134" spans="1:65" s="2" customFormat="1" ht="16.5" customHeight="1">
      <c r="A134" s="33"/>
      <c r="B134" s="156"/>
      <c r="C134" s="195" t="s">
        <v>208</v>
      </c>
      <c r="D134" s="195" t="s">
        <v>186</v>
      </c>
      <c r="E134" s="196" t="s">
        <v>500</v>
      </c>
      <c r="F134" s="197" t="s">
        <v>501</v>
      </c>
      <c r="G134" s="198" t="s">
        <v>179</v>
      </c>
      <c r="H134" s="199">
        <v>208</v>
      </c>
      <c r="I134" s="200"/>
      <c r="J134" s="201">
        <f t="shared" si="0"/>
        <v>0</v>
      </c>
      <c r="K134" s="202"/>
      <c r="L134" s="203"/>
      <c r="M134" s="204" t="s">
        <v>1</v>
      </c>
      <c r="N134" s="205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502</v>
      </c>
      <c r="AT134" s="169" t="s">
        <v>186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2180</v>
      </c>
    </row>
    <row r="135" spans="1:65" s="2" customFormat="1" ht="24.2" customHeight="1">
      <c r="A135" s="33"/>
      <c r="B135" s="156"/>
      <c r="C135" s="157" t="s">
        <v>213</v>
      </c>
      <c r="D135" s="157" t="s">
        <v>176</v>
      </c>
      <c r="E135" s="158" t="s">
        <v>2181</v>
      </c>
      <c r="F135" s="159" t="s">
        <v>2182</v>
      </c>
      <c r="G135" s="160" t="s">
        <v>179</v>
      </c>
      <c r="H135" s="161">
        <v>54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498</v>
      </c>
      <c r="AT135" s="169" t="s">
        <v>176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2183</v>
      </c>
    </row>
    <row r="136" spans="1:65" s="2" customFormat="1" ht="24.2" customHeight="1">
      <c r="A136" s="33"/>
      <c r="B136" s="156"/>
      <c r="C136" s="195" t="s">
        <v>189</v>
      </c>
      <c r="D136" s="195" t="s">
        <v>186</v>
      </c>
      <c r="E136" s="196" t="s">
        <v>2184</v>
      </c>
      <c r="F136" s="197" t="s">
        <v>2185</v>
      </c>
      <c r="G136" s="198" t="s">
        <v>179</v>
      </c>
      <c r="H136" s="199">
        <v>54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502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2186</v>
      </c>
    </row>
    <row r="137" spans="1:65" s="2" customFormat="1" ht="24.2" customHeight="1">
      <c r="A137" s="33"/>
      <c r="B137" s="156"/>
      <c r="C137" s="157" t="s">
        <v>192</v>
      </c>
      <c r="D137" s="157" t="s">
        <v>176</v>
      </c>
      <c r="E137" s="158" t="s">
        <v>504</v>
      </c>
      <c r="F137" s="159" t="s">
        <v>505</v>
      </c>
      <c r="G137" s="160" t="s">
        <v>179</v>
      </c>
      <c r="H137" s="161">
        <v>270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498</v>
      </c>
      <c r="AT137" s="169" t="s">
        <v>176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2187</v>
      </c>
    </row>
    <row r="138" spans="1:65" s="2" customFormat="1" ht="24.2" customHeight="1">
      <c r="A138" s="33"/>
      <c r="B138" s="156"/>
      <c r="C138" s="157" t="s">
        <v>229</v>
      </c>
      <c r="D138" s="157" t="s">
        <v>176</v>
      </c>
      <c r="E138" s="158" t="s">
        <v>2188</v>
      </c>
      <c r="F138" s="159" t="s">
        <v>2189</v>
      </c>
      <c r="G138" s="160" t="s">
        <v>179</v>
      </c>
      <c r="H138" s="161">
        <v>1728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498</v>
      </c>
      <c r="AT138" s="169" t="s">
        <v>176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2190</v>
      </c>
    </row>
    <row r="139" spans="1:65" s="2" customFormat="1" ht="16.5" customHeight="1">
      <c r="A139" s="33"/>
      <c r="B139" s="156"/>
      <c r="C139" s="195" t="s">
        <v>237</v>
      </c>
      <c r="D139" s="195" t="s">
        <v>186</v>
      </c>
      <c r="E139" s="196" t="s">
        <v>2191</v>
      </c>
      <c r="F139" s="197" t="s">
        <v>2192</v>
      </c>
      <c r="G139" s="198" t="s">
        <v>179</v>
      </c>
      <c r="H139" s="199">
        <v>175</v>
      </c>
      <c r="I139" s="200"/>
      <c r="J139" s="201">
        <f t="shared" si="0"/>
        <v>0</v>
      </c>
      <c r="K139" s="202"/>
      <c r="L139" s="203"/>
      <c r="M139" s="204" t="s">
        <v>1</v>
      </c>
      <c r="N139" s="205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502</v>
      </c>
      <c r="AT139" s="169" t="s">
        <v>186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498</v>
      </c>
      <c r="BM139" s="169" t="s">
        <v>2193</v>
      </c>
    </row>
    <row r="140" spans="1:65" s="2" customFormat="1" ht="24.2" customHeight="1">
      <c r="A140" s="33"/>
      <c r="B140" s="156"/>
      <c r="C140" s="157" t="s">
        <v>241</v>
      </c>
      <c r="D140" s="157" t="s">
        <v>176</v>
      </c>
      <c r="E140" s="158" t="s">
        <v>2194</v>
      </c>
      <c r="F140" s="159" t="s">
        <v>2195</v>
      </c>
      <c r="G140" s="160" t="s">
        <v>232</v>
      </c>
      <c r="H140" s="161">
        <v>75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498</v>
      </c>
      <c r="AT140" s="169" t="s">
        <v>176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2196</v>
      </c>
    </row>
    <row r="141" spans="1:65" s="2" customFormat="1" ht="24.2" customHeight="1">
      <c r="A141" s="33"/>
      <c r="B141" s="156"/>
      <c r="C141" s="195" t="s">
        <v>245</v>
      </c>
      <c r="D141" s="195" t="s">
        <v>186</v>
      </c>
      <c r="E141" s="196" t="s">
        <v>2197</v>
      </c>
      <c r="F141" s="197" t="s">
        <v>2198</v>
      </c>
      <c r="G141" s="198" t="s">
        <v>232</v>
      </c>
      <c r="H141" s="199">
        <v>78</v>
      </c>
      <c r="I141" s="200"/>
      <c r="J141" s="201">
        <f t="shared" si="0"/>
        <v>0</v>
      </c>
      <c r="K141" s="202"/>
      <c r="L141" s="203"/>
      <c r="M141" s="204" t="s">
        <v>1</v>
      </c>
      <c r="N141" s="205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502</v>
      </c>
      <c r="AT141" s="169" t="s">
        <v>186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498</v>
      </c>
      <c r="BM141" s="169" t="s">
        <v>2199</v>
      </c>
    </row>
    <row r="142" spans="1:65" s="2" customFormat="1" ht="24.2" customHeight="1">
      <c r="A142" s="33"/>
      <c r="B142" s="156"/>
      <c r="C142" s="157" t="s">
        <v>250</v>
      </c>
      <c r="D142" s="157" t="s">
        <v>176</v>
      </c>
      <c r="E142" s="158" t="s">
        <v>2200</v>
      </c>
      <c r="F142" s="159" t="s">
        <v>2201</v>
      </c>
      <c r="G142" s="160" t="s">
        <v>232</v>
      </c>
      <c r="H142" s="161">
        <v>60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498</v>
      </c>
      <c r="AT142" s="169" t="s">
        <v>176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2202</v>
      </c>
    </row>
    <row r="143" spans="1:65" s="2" customFormat="1" ht="24.2" customHeight="1">
      <c r="A143" s="33"/>
      <c r="B143" s="156"/>
      <c r="C143" s="195" t="s">
        <v>255</v>
      </c>
      <c r="D143" s="195" t="s">
        <v>186</v>
      </c>
      <c r="E143" s="196" t="s">
        <v>2203</v>
      </c>
      <c r="F143" s="197" t="s">
        <v>2204</v>
      </c>
      <c r="G143" s="198" t="s">
        <v>232</v>
      </c>
      <c r="H143" s="199">
        <v>63</v>
      </c>
      <c r="I143" s="200"/>
      <c r="J143" s="201">
        <f t="shared" si="0"/>
        <v>0</v>
      </c>
      <c r="K143" s="202"/>
      <c r="L143" s="203"/>
      <c r="M143" s="204" t="s">
        <v>1</v>
      </c>
      <c r="N143" s="205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502</v>
      </c>
      <c r="AT143" s="169" t="s">
        <v>186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498</v>
      </c>
      <c r="BM143" s="169" t="s">
        <v>2205</v>
      </c>
    </row>
    <row r="144" spans="1:65" s="2" customFormat="1" ht="16.5" customHeight="1">
      <c r="A144" s="33"/>
      <c r="B144" s="156"/>
      <c r="C144" s="157" t="s">
        <v>259</v>
      </c>
      <c r="D144" s="157" t="s">
        <v>176</v>
      </c>
      <c r="E144" s="158" t="s">
        <v>2206</v>
      </c>
      <c r="F144" s="159" t="s">
        <v>2207</v>
      </c>
      <c r="G144" s="160" t="s">
        <v>232</v>
      </c>
      <c r="H144" s="161">
        <v>50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41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498</v>
      </c>
      <c r="AT144" s="169" t="s">
        <v>176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498</v>
      </c>
      <c r="BM144" s="169" t="s">
        <v>2208</v>
      </c>
    </row>
    <row r="145" spans="1:65" s="2" customFormat="1" ht="24.2" customHeight="1">
      <c r="A145" s="33"/>
      <c r="B145" s="156"/>
      <c r="C145" s="195" t="s">
        <v>264</v>
      </c>
      <c r="D145" s="195" t="s">
        <v>186</v>
      </c>
      <c r="E145" s="196" t="s">
        <v>2209</v>
      </c>
      <c r="F145" s="197" t="s">
        <v>2210</v>
      </c>
      <c r="G145" s="198" t="s">
        <v>232</v>
      </c>
      <c r="H145" s="199">
        <v>52.5</v>
      </c>
      <c r="I145" s="200"/>
      <c r="J145" s="201">
        <f t="shared" si="0"/>
        <v>0</v>
      </c>
      <c r="K145" s="202"/>
      <c r="L145" s="203"/>
      <c r="M145" s="204" t="s">
        <v>1</v>
      </c>
      <c r="N145" s="205" t="s">
        <v>41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502</v>
      </c>
      <c r="AT145" s="169" t="s">
        <v>186</v>
      </c>
      <c r="AU145" s="169" t="s">
        <v>88</v>
      </c>
      <c r="AY145" s="18" t="s">
        <v>173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88</v>
      </c>
      <c r="BK145" s="170">
        <f t="shared" si="9"/>
        <v>0</v>
      </c>
      <c r="BL145" s="18" t="s">
        <v>498</v>
      </c>
      <c r="BM145" s="169" t="s">
        <v>2211</v>
      </c>
    </row>
    <row r="146" spans="1:65" s="2" customFormat="1" ht="16.5" customHeight="1">
      <c r="A146" s="33"/>
      <c r="B146" s="156"/>
      <c r="C146" s="157" t="s">
        <v>269</v>
      </c>
      <c r="D146" s="157" t="s">
        <v>176</v>
      </c>
      <c r="E146" s="158" t="s">
        <v>2212</v>
      </c>
      <c r="F146" s="159" t="s">
        <v>2213</v>
      </c>
      <c r="G146" s="160" t="s">
        <v>179</v>
      </c>
      <c r="H146" s="161">
        <v>2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41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498</v>
      </c>
      <c r="AT146" s="169" t="s">
        <v>176</v>
      </c>
      <c r="AU146" s="169" t="s">
        <v>88</v>
      </c>
      <c r="AY146" s="18" t="s">
        <v>173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88</v>
      </c>
      <c r="BK146" s="170">
        <f t="shared" si="9"/>
        <v>0</v>
      </c>
      <c r="BL146" s="18" t="s">
        <v>498</v>
      </c>
      <c r="BM146" s="169" t="s">
        <v>2214</v>
      </c>
    </row>
    <row r="147" spans="1:65" s="2" customFormat="1" ht="21.75" customHeight="1">
      <c r="A147" s="33"/>
      <c r="B147" s="156"/>
      <c r="C147" s="157" t="s">
        <v>274</v>
      </c>
      <c r="D147" s="157" t="s">
        <v>176</v>
      </c>
      <c r="E147" s="158" t="s">
        <v>2215</v>
      </c>
      <c r="F147" s="159" t="s">
        <v>2216</v>
      </c>
      <c r="G147" s="160" t="s">
        <v>232</v>
      </c>
      <c r="H147" s="161">
        <v>120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41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498</v>
      </c>
      <c r="AT147" s="169" t="s">
        <v>176</v>
      </c>
      <c r="AU147" s="169" t="s">
        <v>88</v>
      </c>
      <c r="AY147" s="18" t="s">
        <v>173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88</v>
      </c>
      <c r="BK147" s="170">
        <f t="shared" si="9"/>
        <v>0</v>
      </c>
      <c r="BL147" s="18" t="s">
        <v>498</v>
      </c>
      <c r="BM147" s="169" t="s">
        <v>2217</v>
      </c>
    </row>
    <row r="148" spans="1:65" s="2" customFormat="1" ht="21.75" customHeight="1">
      <c r="A148" s="33"/>
      <c r="B148" s="156"/>
      <c r="C148" s="157" t="s">
        <v>7</v>
      </c>
      <c r="D148" s="157" t="s">
        <v>176</v>
      </c>
      <c r="E148" s="158" t="s">
        <v>2218</v>
      </c>
      <c r="F148" s="159" t="s">
        <v>2219</v>
      </c>
      <c r="G148" s="160" t="s">
        <v>232</v>
      </c>
      <c r="H148" s="161">
        <v>65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41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498</v>
      </c>
      <c r="AT148" s="169" t="s">
        <v>176</v>
      </c>
      <c r="AU148" s="169" t="s">
        <v>88</v>
      </c>
      <c r="AY148" s="18" t="s">
        <v>173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88</v>
      </c>
      <c r="BK148" s="170">
        <f t="shared" si="9"/>
        <v>0</v>
      </c>
      <c r="BL148" s="18" t="s">
        <v>498</v>
      </c>
      <c r="BM148" s="169" t="s">
        <v>2220</v>
      </c>
    </row>
    <row r="149" spans="1:65" s="2" customFormat="1" ht="21.75" customHeight="1">
      <c r="A149" s="33"/>
      <c r="B149" s="156"/>
      <c r="C149" s="157" t="s">
        <v>283</v>
      </c>
      <c r="D149" s="157" t="s">
        <v>176</v>
      </c>
      <c r="E149" s="158" t="s">
        <v>2221</v>
      </c>
      <c r="F149" s="159" t="s">
        <v>2222</v>
      </c>
      <c r="G149" s="160" t="s">
        <v>232</v>
      </c>
      <c r="H149" s="161">
        <v>30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41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498</v>
      </c>
      <c r="AT149" s="169" t="s">
        <v>176</v>
      </c>
      <c r="AU149" s="169" t="s">
        <v>88</v>
      </c>
      <c r="AY149" s="18" t="s">
        <v>173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88</v>
      </c>
      <c r="BK149" s="170">
        <f t="shared" si="9"/>
        <v>0</v>
      </c>
      <c r="BL149" s="18" t="s">
        <v>498</v>
      </c>
      <c r="BM149" s="169" t="s">
        <v>2223</v>
      </c>
    </row>
    <row r="150" spans="1:65" s="2" customFormat="1" ht="16.5" customHeight="1">
      <c r="A150" s="33"/>
      <c r="B150" s="156"/>
      <c r="C150" s="157" t="s">
        <v>291</v>
      </c>
      <c r="D150" s="157" t="s">
        <v>176</v>
      </c>
      <c r="E150" s="158" t="s">
        <v>2224</v>
      </c>
      <c r="F150" s="159" t="s">
        <v>2225</v>
      </c>
      <c r="G150" s="160" t="s">
        <v>179</v>
      </c>
      <c r="H150" s="161">
        <v>255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41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498</v>
      </c>
      <c r="AT150" s="169" t="s">
        <v>176</v>
      </c>
      <c r="AU150" s="169" t="s">
        <v>88</v>
      </c>
      <c r="AY150" s="18" t="s">
        <v>173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88</v>
      </c>
      <c r="BK150" s="170">
        <f t="shared" si="9"/>
        <v>0</v>
      </c>
      <c r="BL150" s="18" t="s">
        <v>498</v>
      </c>
      <c r="BM150" s="169" t="s">
        <v>2226</v>
      </c>
    </row>
    <row r="151" spans="1:65" s="2" customFormat="1" ht="16.5" customHeight="1">
      <c r="A151" s="33"/>
      <c r="B151" s="156"/>
      <c r="C151" s="157" t="s">
        <v>302</v>
      </c>
      <c r="D151" s="157" t="s">
        <v>176</v>
      </c>
      <c r="E151" s="158" t="s">
        <v>2227</v>
      </c>
      <c r="F151" s="159" t="s">
        <v>2228</v>
      </c>
      <c r="G151" s="160" t="s">
        <v>179</v>
      </c>
      <c r="H151" s="161">
        <v>50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41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498</v>
      </c>
      <c r="AT151" s="169" t="s">
        <v>176</v>
      </c>
      <c r="AU151" s="169" t="s">
        <v>88</v>
      </c>
      <c r="AY151" s="18" t="s">
        <v>173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88</v>
      </c>
      <c r="BK151" s="170">
        <f t="shared" si="9"/>
        <v>0</v>
      </c>
      <c r="BL151" s="18" t="s">
        <v>498</v>
      </c>
      <c r="BM151" s="169" t="s">
        <v>2229</v>
      </c>
    </row>
    <row r="152" spans="1:65" s="2" customFormat="1" ht="16.5" customHeight="1">
      <c r="A152" s="33"/>
      <c r="B152" s="156"/>
      <c r="C152" s="157" t="s">
        <v>306</v>
      </c>
      <c r="D152" s="157" t="s">
        <v>176</v>
      </c>
      <c r="E152" s="158" t="s">
        <v>2230</v>
      </c>
      <c r="F152" s="159" t="s">
        <v>2231</v>
      </c>
      <c r="G152" s="160" t="s">
        <v>179</v>
      </c>
      <c r="H152" s="161">
        <v>390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41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498</v>
      </c>
      <c r="AT152" s="169" t="s">
        <v>176</v>
      </c>
      <c r="AU152" s="169" t="s">
        <v>88</v>
      </c>
      <c r="AY152" s="18" t="s">
        <v>173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88</v>
      </c>
      <c r="BK152" s="170">
        <f t="shared" si="9"/>
        <v>0</v>
      </c>
      <c r="BL152" s="18" t="s">
        <v>498</v>
      </c>
      <c r="BM152" s="169" t="s">
        <v>2232</v>
      </c>
    </row>
    <row r="153" spans="1:65" s="2" customFormat="1" ht="24.2" customHeight="1">
      <c r="A153" s="33"/>
      <c r="B153" s="156"/>
      <c r="C153" s="195" t="s">
        <v>311</v>
      </c>
      <c r="D153" s="195" t="s">
        <v>186</v>
      </c>
      <c r="E153" s="196" t="s">
        <v>2233</v>
      </c>
      <c r="F153" s="197" t="s">
        <v>2234</v>
      </c>
      <c r="G153" s="198" t="s">
        <v>1173</v>
      </c>
      <c r="H153" s="199">
        <v>55</v>
      </c>
      <c r="I153" s="200"/>
      <c r="J153" s="201">
        <f t="shared" si="0"/>
        <v>0</v>
      </c>
      <c r="K153" s="202"/>
      <c r="L153" s="203"/>
      <c r="M153" s="204" t="s">
        <v>1</v>
      </c>
      <c r="N153" s="205" t="s">
        <v>41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502</v>
      </c>
      <c r="AT153" s="169" t="s">
        <v>186</v>
      </c>
      <c r="AU153" s="169" t="s">
        <v>88</v>
      </c>
      <c r="AY153" s="18" t="s">
        <v>173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88</v>
      </c>
      <c r="BK153" s="170">
        <f t="shared" si="9"/>
        <v>0</v>
      </c>
      <c r="BL153" s="18" t="s">
        <v>498</v>
      </c>
      <c r="BM153" s="169" t="s">
        <v>2235</v>
      </c>
    </row>
    <row r="154" spans="1:65" s="2" customFormat="1" ht="24.2" customHeight="1">
      <c r="A154" s="33"/>
      <c r="B154" s="156"/>
      <c r="C154" s="157" t="s">
        <v>327</v>
      </c>
      <c r="D154" s="157" t="s">
        <v>176</v>
      </c>
      <c r="E154" s="158" t="s">
        <v>2236</v>
      </c>
      <c r="F154" s="159" t="s">
        <v>2237</v>
      </c>
      <c r="G154" s="160" t="s">
        <v>179</v>
      </c>
      <c r="H154" s="161">
        <v>18</v>
      </c>
      <c r="I154" s="162"/>
      <c r="J154" s="163">
        <f t="shared" si="0"/>
        <v>0</v>
      </c>
      <c r="K154" s="164"/>
      <c r="L154" s="34"/>
      <c r="M154" s="165" t="s">
        <v>1</v>
      </c>
      <c r="N154" s="166" t="s">
        <v>41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498</v>
      </c>
      <c r="AT154" s="169" t="s">
        <v>176</v>
      </c>
      <c r="AU154" s="169" t="s">
        <v>88</v>
      </c>
      <c r="AY154" s="18" t="s">
        <v>173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88</v>
      </c>
      <c r="BK154" s="170">
        <f t="shared" si="9"/>
        <v>0</v>
      </c>
      <c r="BL154" s="18" t="s">
        <v>498</v>
      </c>
      <c r="BM154" s="169" t="s">
        <v>2238</v>
      </c>
    </row>
    <row r="155" spans="1:65" s="2" customFormat="1" ht="21.75" customHeight="1">
      <c r="A155" s="33"/>
      <c r="B155" s="156"/>
      <c r="C155" s="195" t="s">
        <v>332</v>
      </c>
      <c r="D155" s="195" t="s">
        <v>186</v>
      </c>
      <c r="E155" s="196" t="s">
        <v>2239</v>
      </c>
      <c r="F155" s="197" t="s">
        <v>2240</v>
      </c>
      <c r="G155" s="198" t="s">
        <v>179</v>
      </c>
      <c r="H155" s="199">
        <v>18</v>
      </c>
      <c r="I155" s="200"/>
      <c r="J155" s="201">
        <f t="shared" si="0"/>
        <v>0</v>
      </c>
      <c r="K155" s="202"/>
      <c r="L155" s="203"/>
      <c r="M155" s="204" t="s">
        <v>1</v>
      </c>
      <c r="N155" s="205" t="s">
        <v>41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502</v>
      </c>
      <c r="AT155" s="169" t="s">
        <v>186</v>
      </c>
      <c r="AU155" s="169" t="s">
        <v>88</v>
      </c>
      <c r="AY155" s="18" t="s">
        <v>173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88</v>
      </c>
      <c r="BK155" s="170">
        <f t="shared" si="9"/>
        <v>0</v>
      </c>
      <c r="BL155" s="18" t="s">
        <v>498</v>
      </c>
      <c r="BM155" s="169" t="s">
        <v>2241</v>
      </c>
    </row>
    <row r="156" spans="1:65" s="2" customFormat="1" ht="24.2" customHeight="1">
      <c r="A156" s="33"/>
      <c r="B156" s="156"/>
      <c r="C156" s="157" t="s">
        <v>336</v>
      </c>
      <c r="D156" s="157" t="s">
        <v>176</v>
      </c>
      <c r="E156" s="158" t="s">
        <v>507</v>
      </c>
      <c r="F156" s="159" t="s">
        <v>508</v>
      </c>
      <c r="G156" s="160" t="s">
        <v>179</v>
      </c>
      <c r="H156" s="161">
        <v>6</v>
      </c>
      <c r="I156" s="162"/>
      <c r="J156" s="163">
        <f t="shared" si="0"/>
        <v>0</v>
      </c>
      <c r="K156" s="164"/>
      <c r="L156" s="34"/>
      <c r="M156" s="165" t="s">
        <v>1</v>
      </c>
      <c r="N156" s="166" t="s">
        <v>41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498</v>
      </c>
      <c r="AT156" s="169" t="s">
        <v>176</v>
      </c>
      <c r="AU156" s="169" t="s">
        <v>88</v>
      </c>
      <c r="AY156" s="18" t="s">
        <v>173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88</v>
      </c>
      <c r="BK156" s="170">
        <f t="shared" si="9"/>
        <v>0</v>
      </c>
      <c r="BL156" s="18" t="s">
        <v>498</v>
      </c>
      <c r="BM156" s="169" t="s">
        <v>2242</v>
      </c>
    </row>
    <row r="157" spans="1:65" s="2" customFormat="1" ht="16.5" customHeight="1">
      <c r="A157" s="33"/>
      <c r="B157" s="156"/>
      <c r="C157" s="195" t="s">
        <v>343</v>
      </c>
      <c r="D157" s="195" t="s">
        <v>186</v>
      </c>
      <c r="E157" s="196" t="s">
        <v>510</v>
      </c>
      <c r="F157" s="197" t="s">
        <v>511</v>
      </c>
      <c r="G157" s="198" t="s">
        <v>179</v>
      </c>
      <c r="H157" s="199">
        <v>6</v>
      </c>
      <c r="I157" s="200"/>
      <c r="J157" s="201">
        <f t="shared" si="0"/>
        <v>0</v>
      </c>
      <c r="K157" s="202"/>
      <c r="L157" s="203"/>
      <c r="M157" s="204" t="s">
        <v>1</v>
      </c>
      <c r="N157" s="205" t="s">
        <v>41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502</v>
      </c>
      <c r="AT157" s="169" t="s">
        <v>186</v>
      </c>
      <c r="AU157" s="169" t="s">
        <v>88</v>
      </c>
      <c r="AY157" s="18" t="s">
        <v>173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88</v>
      </c>
      <c r="BK157" s="170">
        <f t="shared" si="9"/>
        <v>0</v>
      </c>
      <c r="BL157" s="18" t="s">
        <v>498</v>
      </c>
      <c r="BM157" s="169" t="s">
        <v>2243</v>
      </c>
    </row>
    <row r="158" spans="1:65" s="2" customFormat="1" ht="24.2" customHeight="1">
      <c r="A158" s="33"/>
      <c r="B158" s="156"/>
      <c r="C158" s="157" t="s">
        <v>350</v>
      </c>
      <c r="D158" s="157" t="s">
        <v>176</v>
      </c>
      <c r="E158" s="158" t="s">
        <v>507</v>
      </c>
      <c r="F158" s="159" t="s">
        <v>508</v>
      </c>
      <c r="G158" s="160" t="s">
        <v>179</v>
      </c>
      <c r="H158" s="161">
        <v>9</v>
      </c>
      <c r="I158" s="162"/>
      <c r="J158" s="163">
        <f t="shared" si="0"/>
        <v>0</v>
      </c>
      <c r="K158" s="164"/>
      <c r="L158" s="34"/>
      <c r="M158" s="165" t="s">
        <v>1</v>
      </c>
      <c r="N158" s="166" t="s">
        <v>41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498</v>
      </c>
      <c r="AT158" s="169" t="s">
        <v>176</v>
      </c>
      <c r="AU158" s="169" t="s">
        <v>88</v>
      </c>
      <c r="AY158" s="18" t="s">
        <v>173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88</v>
      </c>
      <c r="BK158" s="170">
        <f t="shared" si="9"/>
        <v>0</v>
      </c>
      <c r="BL158" s="18" t="s">
        <v>498</v>
      </c>
      <c r="BM158" s="169" t="s">
        <v>2244</v>
      </c>
    </row>
    <row r="159" spans="1:65" s="2" customFormat="1" ht="16.5" customHeight="1">
      <c r="A159" s="33"/>
      <c r="B159" s="156"/>
      <c r="C159" s="195" t="s">
        <v>355</v>
      </c>
      <c r="D159" s="195" t="s">
        <v>186</v>
      </c>
      <c r="E159" s="196" t="s">
        <v>2245</v>
      </c>
      <c r="F159" s="197" t="s">
        <v>2246</v>
      </c>
      <c r="G159" s="198" t="s">
        <v>179</v>
      </c>
      <c r="H159" s="199">
        <v>9</v>
      </c>
      <c r="I159" s="200"/>
      <c r="J159" s="201">
        <f t="shared" si="0"/>
        <v>0</v>
      </c>
      <c r="K159" s="202"/>
      <c r="L159" s="203"/>
      <c r="M159" s="204" t="s">
        <v>1</v>
      </c>
      <c r="N159" s="205" t="s">
        <v>41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502</v>
      </c>
      <c r="AT159" s="169" t="s">
        <v>186</v>
      </c>
      <c r="AU159" s="169" t="s">
        <v>88</v>
      </c>
      <c r="AY159" s="18" t="s">
        <v>173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88</v>
      </c>
      <c r="BK159" s="170">
        <f t="shared" si="9"/>
        <v>0</v>
      </c>
      <c r="BL159" s="18" t="s">
        <v>498</v>
      </c>
      <c r="BM159" s="169" t="s">
        <v>2247</v>
      </c>
    </row>
    <row r="160" spans="1:65" s="2" customFormat="1" ht="24.2" customHeight="1">
      <c r="A160" s="33"/>
      <c r="B160" s="156"/>
      <c r="C160" s="157" t="s">
        <v>314</v>
      </c>
      <c r="D160" s="157" t="s">
        <v>176</v>
      </c>
      <c r="E160" s="158" t="s">
        <v>2248</v>
      </c>
      <c r="F160" s="159" t="s">
        <v>2249</v>
      </c>
      <c r="G160" s="160" t="s">
        <v>179</v>
      </c>
      <c r="H160" s="161">
        <v>4</v>
      </c>
      <c r="I160" s="162"/>
      <c r="J160" s="163">
        <f t="shared" si="0"/>
        <v>0</v>
      </c>
      <c r="K160" s="164"/>
      <c r="L160" s="34"/>
      <c r="M160" s="165" t="s">
        <v>1</v>
      </c>
      <c r="N160" s="166" t="s">
        <v>41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498</v>
      </c>
      <c r="AT160" s="169" t="s">
        <v>176</v>
      </c>
      <c r="AU160" s="169" t="s">
        <v>88</v>
      </c>
      <c r="AY160" s="18" t="s">
        <v>173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88</v>
      </c>
      <c r="BK160" s="170">
        <f t="shared" si="9"/>
        <v>0</v>
      </c>
      <c r="BL160" s="18" t="s">
        <v>498</v>
      </c>
      <c r="BM160" s="169" t="s">
        <v>2250</v>
      </c>
    </row>
    <row r="161" spans="1:65" s="2" customFormat="1" ht="16.5" customHeight="1">
      <c r="A161" s="33"/>
      <c r="B161" s="156"/>
      <c r="C161" s="195" t="s">
        <v>363</v>
      </c>
      <c r="D161" s="195" t="s">
        <v>186</v>
      </c>
      <c r="E161" s="196" t="s">
        <v>2251</v>
      </c>
      <c r="F161" s="197" t="s">
        <v>2252</v>
      </c>
      <c r="G161" s="198" t="s">
        <v>179</v>
      </c>
      <c r="H161" s="199">
        <v>4</v>
      </c>
      <c r="I161" s="200"/>
      <c r="J161" s="201">
        <f t="shared" ref="J161:J192" si="10">ROUND(I161*H161,2)</f>
        <v>0</v>
      </c>
      <c r="K161" s="202"/>
      <c r="L161" s="203"/>
      <c r="M161" s="204" t="s">
        <v>1</v>
      </c>
      <c r="N161" s="205" t="s">
        <v>41</v>
      </c>
      <c r="O161" s="62"/>
      <c r="P161" s="167">
        <f t="shared" ref="P161:P192" si="11">O161*H161</f>
        <v>0</v>
      </c>
      <c r="Q161" s="167">
        <v>0</v>
      </c>
      <c r="R161" s="167">
        <f t="shared" ref="R161:R192" si="12">Q161*H161</f>
        <v>0</v>
      </c>
      <c r="S161" s="167">
        <v>0</v>
      </c>
      <c r="T161" s="168">
        <f t="shared" ref="T161:T192" si="1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502</v>
      </c>
      <c r="AT161" s="169" t="s">
        <v>186</v>
      </c>
      <c r="AU161" s="169" t="s">
        <v>88</v>
      </c>
      <c r="AY161" s="18" t="s">
        <v>173</v>
      </c>
      <c r="BE161" s="170">
        <f t="shared" ref="BE161:BE192" si="14">IF(N161="základná",J161,0)</f>
        <v>0</v>
      </c>
      <c r="BF161" s="170">
        <f t="shared" ref="BF161:BF192" si="15">IF(N161="znížená",J161,0)</f>
        <v>0</v>
      </c>
      <c r="BG161" s="170">
        <f t="shared" ref="BG161:BG192" si="16">IF(N161="zákl. prenesená",J161,0)</f>
        <v>0</v>
      </c>
      <c r="BH161" s="170">
        <f t="shared" ref="BH161:BH192" si="17">IF(N161="zníž. prenesená",J161,0)</f>
        <v>0</v>
      </c>
      <c r="BI161" s="170">
        <f t="shared" ref="BI161:BI192" si="18">IF(N161="nulová",J161,0)</f>
        <v>0</v>
      </c>
      <c r="BJ161" s="18" t="s">
        <v>88</v>
      </c>
      <c r="BK161" s="170">
        <f t="shared" ref="BK161:BK192" si="19">ROUND(I161*H161,2)</f>
        <v>0</v>
      </c>
      <c r="BL161" s="18" t="s">
        <v>498</v>
      </c>
      <c r="BM161" s="169" t="s">
        <v>2253</v>
      </c>
    </row>
    <row r="162" spans="1:65" s="2" customFormat="1" ht="24.2" customHeight="1">
      <c r="A162" s="33"/>
      <c r="B162" s="156"/>
      <c r="C162" s="157" t="s">
        <v>368</v>
      </c>
      <c r="D162" s="157" t="s">
        <v>176</v>
      </c>
      <c r="E162" s="158" t="s">
        <v>2254</v>
      </c>
      <c r="F162" s="159" t="s">
        <v>2255</v>
      </c>
      <c r="G162" s="160" t="s">
        <v>179</v>
      </c>
      <c r="H162" s="161">
        <v>5</v>
      </c>
      <c r="I162" s="162"/>
      <c r="J162" s="163">
        <f t="shared" si="10"/>
        <v>0</v>
      </c>
      <c r="K162" s="164"/>
      <c r="L162" s="34"/>
      <c r="M162" s="165" t="s">
        <v>1</v>
      </c>
      <c r="N162" s="166" t="s">
        <v>41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498</v>
      </c>
      <c r="AT162" s="169" t="s">
        <v>176</v>
      </c>
      <c r="AU162" s="169" t="s">
        <v>88</v>
      </c>
      <c r="AY162" s="18" t="s">
        <v>173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88</v>
      </c>
      <c r="BK162" s="170">
        <f t="shared" si="19"/>
        <v>0</v>
      </c>
      <c r="BL162" s="18" t="s">
        <v>498</v>
      </c>
      <c r="BM162" s="169" t="s">
        <v>2256</v>
      </c>
    </row>
    <row r="163" spans="1:65" s="2" customFormat="1" ht="21.75" customHeight="1">
      <c r="A163" s="33"/>
      <c r="B163" s="156"/>
      <c r="C163" s="195" t="s">
        <v>374</v>
      </c>
      <c r="D163" s="195" t="s">
        <v>186</v>
      </c>
      <c r="E163" s="196" t="s">
        <v>2257</v>
      </c>
      <c r="F163" s="197" t="s">
        <v>2258</v>
      </c>
      <c r="G163" s="198" t="s">
        <v>179</v>
      </c>
      <c r="H163" s="199">
        <v>5</v>
      </c>
      <c r="I163" s="200"/>
      <c r="J163" s="201">
        <f t="shared" si="10"/>
        <v>0</v>
      </c>
      <c r="K163" s="202"/>
      <c r="L163" s="203"/>
      <c r="M163" s="204" t="s">
        <v>1</v>
      </c>
      <c r="N163" s="205" t="s">
        <v>41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502</v>
      </c>
      <c r="AT163" s="169" t="s">
        <v>186</v>
      </c>
      <c r="AU163" s="169" t="s">
        <v>88</v>
      </c>
      <c r="AY163" s="18" t="s">
        <v>173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88</v>
      </c>
      <c r="BK163" s="170">
        <f t="shared" si="19"/>
        <v>0</v>
      </c>
      <c r="BL163" s="18" t="s">
        <v>498</v>
      </c>
      <c r="BM163" s="169" t="s">
        <v>2259</v>
      </c>
    </row>
    <row r="164" spans="1:65" s="2" customFormat="1" ht="24.2" customHeight="1">
      <c r="A164" s="33"/>
      <c r="B164" s="156"/>
      <c r="C164" s="157" t="s">
        <v>381</v>
      </c>
      <c r="D164" s="157" t="s">
        <v>176</v>
      </c>
      <c r="E164" s="158" t="s">
        <v>513</v>
      </c>
      <c r="F164" s="159" t="s">
        <v>514</v>
      </c>
      <c r="G164" s="160" t="s">
        <v>179</v>
      </c>
      <c r="H164" s="161">
        <v>166</v>
      </c>
      <c r="I164" s="162"/>
      <c r="J164" s="163">
        <f t="shared" si="10"/>
        <v>0</v>
      </c>
      <c r="K164" s="164"/>
      <c r="L164" s="34"/>
      <c r="M164" s="165" t="s">
        <v>1</v>
      </c>
      <c r="N164" s="166" t="s">
        <v>41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498</v>
      </c>
      <c r="AT164" s="169" t="s">
        <v>176</v>
      </c>
      <c r="AU164" s="169" t="s">
        <v>88</v>
      </c>
      <c r="AY164" s="18" t="s">
        <v>173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88</v>
      </c>
      <c r="BK164" s="170">
        <f t="shared" si="19"/>
        <v>0</v>
      </c>
      <c r="BL164" s="18" t="s">
        <v>498</v>
      </c>
      <c r="BM164" s="169" t="s">
        <v>2260</v>
      </c>
    </row>
    <row r="165" spans="1:65" s="2" customFormat="1" ht="24.2" customHeight="1">
      <c r="A165" s="33"/>
      <c r="B165" s="156"/>
      <c r="C165" s="195" t="s">
        <v>387</v>
      </c>
      <c r="D165" s="195" t="s">
        <v>186</v>
      </c>
      <c r="E165" s="196" t="s">
        <v>516</v>
      </c>
      <c r="F165" s="197" t="s">
        <v>517</v>
      </c>
      <c r="G165" s="198" t="s">
        <v>179</v>
      </c>
      <c r="H165" s="199">
        <v>166</v>
      </c>
      <c r="I165" s="200"/>
      <c r="J165" s="201">
        <f t="shared" si="10"/>
        <v>0</v>
      </c>
      <c r="K165" s="202"/>
      <c r="L165" s="203"/>
      <c r="M165" s="204" t="s">
        <v>1</v>
      </c>
      <c r="N165" s="205" t="s">
        <v>41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502</v>
      </c>
      <c r="AT165" s="169" t="s">
        <v>186</v>
      </c>
      <c r="AU165" s="169" t="s">
        <v>88</v>
      </c>
      <c r="AY165" s="18" t="s">
        <v>173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88</v>
      </c>
      <c r="BK165" s="170">
        <f t="shared" si="19"/>
        <v>0</v>
      </c>
      <c r="BL165" s="18" t="s">
        <v>498</v>
      </c>
      <c r="BM165" s="169" t="s">
        <v>2261</v>
      </c>
    </row>
    <row r="166" spans="1:65" s="2" customFormat="1" ht="24.2" customHeight="1">
      <c r="A166" s="33"/>
      <c r="B166" s="156"/>
      <c r="C166" s="157" t="s">
        <v>392</v>
      </c>
      <c r="D166" s="157" t="s">
        <v>176</v>
      </c>
      <c r="E166" s="158" t="s">
        <v>2262</v>
      </c>
      <c r="F166" s="159" t="s">
        <v>2263</v>
      </c>
      <c r="G166" s="160" t="s">
        <v>179</v>
      </c>
      <c r="H166" s="161">
        <v>9</v>
      </c>
      <c r="I166" s="162"/>
      <c r="J166" s="163">
        <f t="shared" si="10"/>
        <v>0</v>
      </c>
      <c r="K166" s="164"/>
      <c r="L166" s="34"/>
      <c r="M166" s="165" t="s">
        <v>1</v>
      </c>
      <c r="N166" s="166" t="s">
        <v>41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498</v>
      </c>
      <c r="AT166" s="169" t="s">
        <v>176</v>
      </c>
      <c r="AU166" s="169" t="s">
        <v>88</v>
      </c>
      <c r="AY166" s="18" t="s">
        <v>173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88</v>
      </c>
      <c r="BK166" s="170">
        <f t="shared" si="19"/>
        <v>0</v>
      </c>
      <c r="BL166" s="18" t="s">
        <v>498</v>
      </c>
      <c r="BM166" s="169" t="s">
        <v>2264</v>
      </c>
    </row>
    <row r="167" spans="1:65" s="2" customFormat="1" ht="24.2" customHeight="1">
      <c r="A167" s="33"/>
      <c r="B167" s="156"/>
      <c r="C167" s="195" t="s">
        <v>397</v>
      </c>
      <c r="D167" s="195" t="s">
        <v>186</v>
      </c>
      <c r="E167" s="196" t="s">
        <v>2265</v>
      </c>
      <c r="F167" s="197" t="s">
        <v>2266</v>
      </c>
      <c r="G167" s="198" t="s">
        <v>179</v>
      </c>
      <c r="H167" s="199">
        <v>9</v>
      </c>
      <c r="I167" s="200"/>
      <c r="J167" s="201">
        <f t="shared" si="10"/>
        <v>0</v>
      </c>
      <c r="K167" s="202"/>
      <c r="L167" s="203"/>
      <c r="M167" s="204" t="s">
        <v>1</v>
      </c>
      <c r="N167" s="205" t="s">
        <v>41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502</v>
      </c>
      <c r="AT167" s="169" t="s">
        <v>186</v>
      </c>
      <c r="AU167" s="169" t="s">
        <v>88</v>
      </c>
      <c r="AY167" s="18" t="s">
        <v>173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88</v>
      </c>
      <c r="BK167" s="170">
        <f t="shared" si="19"/>
        <v>0</v>
      </c>
      <c r="BL167" s="18" t="s">
        <v>498</v>
      </c>
      <c r="BM167" s="169" t="s">
        <v>2267</v>
      </c>
    </row>
    <row r="168" spans="1:65" s="2" customFormat="1" ht="16.5" customHeight="1">
      <c r="A168" s="33"/>
      <c r="B168" s="156"/>
      <c r="C168" s="157" t="s">
        <v>403</v>
      </c>
      <c r="D168" s="157" t="s">
        <v>176</v>
      </c>
      <c r="E168" s="158" t="s">
        <v>2268</v>
      </c>
      <c r="F168" s="159" t="s">
        <v>2269</v>
      </c>
      <c r="G168" s="160" t="s">
        <v>179</v>
      </c>
      <c r="H168" s="161">
        <v>3</v>
      </c>
      <c r="I168" s="162"/>
      <c r="J168" s="163">
        <f t="shared" si="10"/>
        <v>0</v>
      </c>
      <c r="K168" s="164"/>
      <c r="L168" s="34"/>
      <c r="M168" s="165" t="s">
        <v>1</v>
      </c>
      <c r="N168" s="166" t="s">
        <v>41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498</v>
      </c>
      <c r="AT168" s="169" t="s">
        <v>176</v>
      </c>
      <c r="AU168" s="169" t="s">
        <v>88</v>
      </c>
      <c r="AY168" s="18" t="s">
        <v>173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88</v>
      </c>
      <c r="BK168" s="170">
        <f t="shared" si="19"/>
        <v>0</v>
      </c>
      <c r="BL168" s="18" t="s">
        <v>498</v>
      </c>
      <c r="BM168" s="169" t="s">
        <v>2270</v>
      </c>
    </row>
    <row r="169" spans="1:65" s="2" customFormat="1" ht="21.75" customHeight="1">
      <c r="A169" s="33"/>
      <c r="B169" s="156"/>
      <c r="C169" s="195" t="s">
        <v>409</v>
      </c>
      <c r="D169" s="195" t="s">
        <v>186</v>
      </c>
      <c r="E169" s="196" t="s">
        <v>2271</v>
      </c>
      <c r="F169" s="197" t="s">
        <v>2272</v>
      </c>
      <c r="G169" s="198" t="s">
        <v>179</v>
      </c>
      <c r="H169" s="199">
        <v>3</v>
      </c>
      <c r="I169" s="200"/>
      <c r="J169" s="201">
        <f t="shared" si="10"/>
        <v>0</v>
      </c>
      <c r="K169" s="202"/>
      <c r="L169" s="203"/>
      <c r="M169" s="204" t="s">
        <v>1</v>
      </c>
      <c r="N169" s="205" t="s">
        <v>41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502</v>
      </c>
      <c r="AT169" s="169" t="s">
        <v>186</v>
      </c>
      <c r="AU169" s="169" t="s">
        <v>88</v>
      </c>
      <c r="AY169" s="18" t="s">
        <v>173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88</v>
      </c>
      <c r="BK169" s="170">
        <f t="shared" si="19"/>
        <v>0</v>
      </c>
      <c r="BL169" s="18" t="s">
        <v>498</v>
      </c>
      <c r="BM169" s="169" t="s">
        <v>2273</v>
      </c>
    </row>
    <row r="170" spans="1:65" s="2" customFormat="1" ht="16.5" customHeight="1">
      <c r="A170" s="33"/>
      <c r="B170" s="156"/>
      <c r="C170" s="157" t="s">
        <v>413</v>
      </c>
      <c r="D170" s="157" t="s">
        <v>176</v>
      </c>
      <c r="E170" s="158" t="s">
        <v>519</v>
      </c>
      <c r="F170" s="159" t="s">
        <v>520</v>
      </c>
      <c r="G170" s="160" t="s">
        <v>179</v>
      </c>
      <c r="H170" s="161">
        <v>37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41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498</v>
      </c>
      <c r="AT170" s="169" t="s">
        <v>176</v>
      </c>
      <c r="AU170" s="169" t="s">
        <v>88</v>
      </c>
      <c r="AY170" s="18" t="s">
        <v>173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88</v>
      </c>
      <c r="BK170" s="170">
        <f t="shared" si="19"/>
        <v>0</v>
      </c>
      <c r="BL170" s="18" t="s">
        <v>498</v>
      </c>
      <c r="BM170" s="169" t="s">
        <v>2274</v>
      </c>
    </row>
    <row r="171" spans="1:65" s="2" customFormat="1" ht="16.5" customHeight="1">
      <c r="A171" s="33"/>
      <c r="B171" s="156"/>
      <c r="C171" s="195" t="s">
        <v>418</v>
      </c>
      <c r="D171" s="195" t="s">
        <v>186</v>
      </c>
      <c r="E171" s="196" t="s">
        <v>522</v>
      </c>
      <c r="F171" s="197" t="s">
        <v>523</v>
      </c>
      <c r="G171" s="198" t="s">
        <v>179</v>
      </c>
      <c r="H171" s="199">
        <v>37</v>
      </c>
      <c r="I171" s="200"/>
      <c r="J171" s="201">
        <f t="shared" si="10"/>
        <v>0</v>
      </c>
      <c r="K171" s="202"/>
      <c r="L171" s="203"/>
      <c r="M171" s="204" t="s">
        <v>1</v>
      </c>
      <c r="N171" s="205" t="s">
        <v>41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502</v>
      </c>
      <c r="AT171" s="169" t="s">
        <v>186</v>
      </c>
      <c r="AU171" s="169" t="s">
        <v>88</v>
      </c>
      <c r="AY171" s="18" t="s">
        <v>173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88</v>
      </c>
      <c r="BK171" s="170">
        <f t="shared" si="19"/>
        <v>0</v>
      </c>
      <c r="BL171" s="18" t="s">
        <v>498</v>
      </c>
      <c r="BM171" s="169" t="s">
        <v>2275</v>
      </c>
    </row>
    <row r="172" spans="1:65" s="2" customFormat="1" ht="16.5" customHeight="1">
      <c r="A172" s="33"/>
      <c r="B172" s="156"/>
      <c r="C172" s="157" t="s">
        <v>424</v>
      </c>
      <c r="D172" s="157" t="s">
        <v>176</v>
      </c>
      <c r="E172" s="158" t="s">
        <v>525</v>
      </c>
      <c r="F172" s="159" t="s">
        <v>526</v>
      </c>
      <c r="G172" s="160" t="s">
        <v>179</v>
      </c>
      <c r="H172" s="161">
        <v>9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41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498</v>
      </c>
      <c r="AT172" s="169" t="s">
        <v>176</v>
      </c>
      <c r="AU172" s="169" t="s">
        <v>88</v>
      </c>
      <c r="AY172" s="18" t="s">
        <v>173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88</v>
      </c>
      <c r="BK172" s="170">
        <f t="shared" si="19"/>
        <v>0</v>
      </c>
      <c r="BL172" s="18" t="s">
        <v>498</v>
      </c>
      <c r="BM172" s="169" t="s">
        <v>2276</v>
      </c>
    </row>
    <row r="173" spans="1:65" s="2" customFormat="1" ht="21.75" customHeight="1">
      <c r="A173" s="33"/>
      <c r="B173" s="156"/>
      <c r="C173" s="195" t="s">
        <v>429</v>
      </c>
      <c r="D173" s="195" t="s">
        <v>186</v>
      </c>
      <c r="E173" s="196" t="s">
        <v>528</v>
      </c>
      <c r="F173" s="197" t="s">
        <v>529</v>
      </c>
      <c r="G173" s="198" t="s">
        <v>179</v>
      </c>
      <c r="H173" s="199">
        <v>9</v>
      </c>
      <c r="I173" s="200"/>
      <c r="J173" s="201">
        <f t="shared" si="10"/>
        <v>0</v>
      </c>
      <c r="K173" s="202"/>
      <c r="L173" s="203"/>
      <c r="M173" s="204" t="s">
        <v>1</v>
      </c>
      <c r="N173" s="205" t="s">
        <v>41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502</v>
      </c>
      <c r="AT173" s="169" t="s">
        <v>186</v>
      </c>
      <c r="AU173" s="169" t="s">
        <v>88</v>
      </c>
      <c r="AY173" s="18" t="s">
        <v>173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88</v>
      </c>
      <c r="BK173" s="170">
        <f t="shared" si="19"/>
        <v>0</v>
      </c>
      <c r="BL173" s="18" t="s">
        <v>498</v>
      </c>
      <c r="BM173" s="169" t="s">
        <v>2277</v>
      </c>
    </row>
    <row r="174" spans="1:65" s="2" customFormat="1" ht="16.5" customHeight="1">
      <c r="A174" s="33"/>
      <c r="B174" s="156"/>
      <c r="C174" s="157" t="s">
        <v>434</v>
      </c>
      <c r="D174" s="157" t="s">
        <v>176</v>
      </c>
      <c r="E174" s="158" t="s">
        <v>2278</v>
      </c>
      <c r="F174" s="159" t="s">
        <v>2279</v>
      </c>
      <c r="G174" s="160" t="s">
        <v>179</v>
      </c>
      <c r="H174" s="161">
        <v>5</v>
      </c>
      <c r="I174" s="162"/>
      <c r="J174" s="163">
        <f t="shared" si="10"/>
        <v>0</v>
      </c>
      <c r="K174" s="164"/>
      <c r="L174" s="34"/>
      <c r="M174" s="165" t="s">
        <v>1</v>
      </c>
      <c r="N174" s="166" t="s">
        <v>41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498</v>
      </c>
      <c r="AT174" s="169" t="s">
        <v>176</v>
      </c>
      <c r="AU174" s="169" t="s">
        <v>88</v>
      </c>
      <c r="AY174" s="18" t="s">
        <v>173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88</v>
      </c>
      <c r="BK174" s="170">
        <f t="shared" si="19"/>
        <v>0</v>
      </c>
      <c r="BL174" s="18" t="s">
        <v>498</v>
      </c>
      <c r="BM174" s="169" t="s">
        <v>2280</v>
      </c>
    </row>
    <row r="175" spans="1:65" s="2" customFormat="1" ht="21.75" customHeight="1">
      <c r="A175" s="33"/>
      <c r="B175" s="156"/>
      <c r="C175" s="195" t="s">
        <v>438</v>
      </c>
      <c r="D175" s="195" t="s">
        <v>186</v>
      </c>
      <c r="E175" s="196" t="s">
        <v>2281</v>
      </c>
      <c r="F175" s="197" t="s">
        <v>2282</v>
      </c>
      <c r="G175" s="198" t="s">
        <v>179</v>
      </c>
      <c r="H175" s="199">
        <v>5</v>
      </c>
      <c r="I175" s="200"/>
      <c r="J175" s="201">
        <f t="shared" si="10"/>
        <v>0</v>
      </c>
      <c r="K175" s="202"/>
      <c r="L175" s="203"/>
      <c r="M175" s="204" t="s">
        <v>1</v>
      </c>
      <c r="N175" s="205" t="s">
        <v>41</v>
      </c>
      <c r="O175" s="62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502</v>
      </c>
      <c r="AT175" s="169" t="s">
        <v>186</v>
      </c>
      <c r="AU175" s="169" t="s">
        <v>88</v>
      </c>
      <c r="AY175" s="18" t="s">
        <v>173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8" t="s">
        <v>88</v>
      </c>
      <c r="BK175" s="170">
        <f t="shared" si="19"/>
        <v>0</v>
      </c>
      <c r="BL175" s="18" t="s">
        <v>498</v>
      </c>
      <c r="BM175" s="169" t="s">
        <v>2283</v>
      </c>
    </row>
    <row r="176" spans="1:65" s="2" customFormat="1" ht="16.5" customHeight="1">
      <c r="A176" s="33"/>
      <c r="B176" s="156"/>
      <c r="C176" s="157" t="s">
        <v>444</v>
      </c>
      <c r="D176" s="157" t="s">
        <v>176</v>
      </c>
      <c r="E176" s="158" t="s">
        <v>2284</v>
      </c>
      <c r="F176" s="159" t="s">
        <v>2285</v>
      </c>
      <c r="G176" s="160" t="s">
        <v>179</v>
      </c>
      <c r="H176" s="161">
        <v>33</v>
      </c>
      <c r="I176" s="162"/>
      <c r="J176" s="163">
        <f t="shared" si="10"/>
        <v>0</v>
      </c>
      <c r="K176" s="164"/>
      <c r="L176" s="34"/>
      <c r="M176" s="165" t="s">
        <v>1</v>
      </c>
      <c r="N176" s="166" t="s">
        <v>41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498</v>
      </c>
      <c r="AT176" s="169" t="s">
        <v>176</v>
      </c>
      <c r="AU176" s="169" t="s">
        <v>88</v>
      </c>
      <c r="AY176" s="18" t="s">
        <v>173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88</v>
      </c>
      <c r="BK176" s="170">
        <f t="shared" si="19"/>
        <v>0</v>
      </c>
      <c r="BL176" s="18" t="s">
        <v>498</v>
      </c>
      <c r="BM176" s="169" t="s">
        <v>2286</v>
      </c>
    </row>
    <row r="177" spans="1:65" s="2" customFormat="1" ht="21.75" customHeight="1">
      <c r="A177" s="33"/>
      <c r="B177" s="156"/>
      <c r="C177" s="195" t="s">
        <v>449</v>
      </c>
      <c r="D177" s="195" t="s">
        <v>186</v>
      </c>
      <c r="E177" s="196" t="s">
        <v>2287</v>
      </c>
      <c r="F177" s="197" t="s">
        <v>2288</v>
      </c>
      <c r="G177" s="198" t="s">
        <v>179</v>
      </c>
      <c r="H177" s="199">
        <v>33</v>
      </c>
      <c r="I177" s="200"/>
      <c r="J177" s="201">
        <f t="shared" si="10"/>
        <v>0</v>
      </c>
      <c r="K177" s="202"/>
      <c r="L177" s="203"/>
      <c r="M177" s="204" t="s">
        <v>1</v>
      </c>
      <c r="N177" s="205" t="s">
        <v>41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502</v>
      </c>
      <c r="AT177" s="169" t="s">
        <v>186</v>
      </c>
      <c r="AU177" s="169" t="s">
        <v>88</v>
      </c>
      <c r="AY177" s="18" t="s">
        <v>173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88</v>
      </c>
      <c r="BK177" s="170">
        <f t="shared" si="19"/>
        <v>0</v>
      </c>
      <c r="BL177" s="18" t="s">
        <v>498</v>
      </c>
      <c r="BM177" s="169" t="s">
        <v>2289</v>
      </c>
    </row>
    <row r="178" spans="1:65" s="2" customFormat="1" ht="16.5" customHeight="1">
      <c r="A178" s="33"/>
      <c r="B178" s="156"/>
      <c r="C178" s="157" t="s">
        <v>456</v>
      </c>
      <c r="D178" s="157" t="s">
        <v>176</v>
      </c>
      <c r="E178" s="158" t="s">
        <v>2290</v>
      </c>
      <c r="F178" s="159" t="s">
        <v>2291</v>
      </c>
      <c r="G178" s="160" t="s">
        <v>179</v>
      </c>
      <c r="H178" s="161">
        <v>18</v>
      </c>
      <c r="I178" s="162"/>
      <c r="J178" s="163">
        <f t="shared" si="10"/>
        <v>0</v>
      </c>
      <c r="K178" s="164"/>
      <c r="L178" s="34"/>
      <c r="M178" s="165" t="s">
        <v>1</v>
      </c>
      <c r="N178" s="166" t="s">
        <v>41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498</v>
      </c>
      <c r="AT178" s="169" t="s">
        <v>176</v>
      </c>
      <c r="AU178" s="169" t="s">
        <v>88</v>
      </c>
      <c r="AY178" s="18" t="s">
        <v>173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88</v>
      </c>
      <c r="BK178" s="170">
        <f t="shared" si="19"/>
        <v>0</v>
      </c>
      <c r="BL178" s="18" t="s">
        <v>498</v>
      </c>
      <c r="BM178" s="169" t="s">
        <v>2292</v>
      </c>
    </row>
    <row r="179" spans="1:65" s="2" customFormat="1" ht="33" customHeight="1">
      <c r="A179" s="33"/>
      <c r="B179" s="156"/>
      <c r="C179" s="195" t="s">
        <v>464</v>
      </c>
      <c r="D179" s="195" t="s">
        <v>186</v>
      </c>
      <c r="E179" s="196" t="s">
        <v>2293</v>
      </c>
      <c r="F179" s="197" t="s">
        <v>2294</v>
      </c>
      <c r="G179" s="198" t="s">
        <v>179</v>
      </c>
      <c r="H179" s="199">
        <v>2</v>
      </c>
      <c r="I179" s="200"/>
      <c r="J179" s="201">
        <f t="shared" si="10"/>
        <v>0</v>
      </c>
      <c r="K179" s="202"/>
      <c r="L179" s="203"/>
      <c r="M179" s="204" t="s">
        <v>1</v>
      </c>
      <c r="N179" s="205" t="s">
        <v>41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502</v>
      </c>
      <c r="AT179" s="169" t="s">
        <v>186</v>
      </c>
      <c r="AU179" s="169" t="s">
        <v>88</v>
      </c>
      <c r="AY179" s="18" t="s">
        <v>173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88</v>
      </c>
      <c r="BK179" s="170">
        <f t="shared" si="19"/>
        <v>0</v>
      </c>
      <c r="BL179" s="18" t="s">
        <v>498</v>
      </c>
      <c r="BM179" s="169" t="s">
        <v>2295</v>
      </c>
    </row>
    <row r="180" spans="1:65" s="2" customFormat="1" ht="33" customHeight="1">
      <c r="A180" s="33"/>
      <c r="B180" s="156"/>
      <c r="C180" s="195" t="s">
        <v>469</v>
      </c>
      <c r="D180" s="195" t="s">
        <v>186</v>
      </c>
      <c r="E180" s="196" t="s">
        <v>2296</v>
      </c>
      <c r="F180" s="197" t="s">
        <v>2297</v>
      </c>
      <c r="G180" s="198" t="s">
        <v>179</v>
      </c>
      <c r="H180" s="199">
        <v>8</v>
      </c>
      <c r="I180" s="200"/>
      <c r="J180" s="201">
        <f t="shared" si="10"/>
        <v>0</v>
      </c>
      <c r="K180" s="202"/>
      <c r="L180" s="203"/>
      <c r="M180" s="204" t="s">
        <v>1</v>
      </c>
      <c r="N180" s="205" t="s">
        <v>41</v>
      </c>
      <c r="O180" s="62"/>
      <c r="P180" s="167">
        <f t="shared" si="11"/>
        <v>0</v>
      </c>
      <c r="Q180" s="167">
        <v>0</v>
      </c>
      <c r="R180" s="167">
        <f t="shared" si="12"/>
        <v>0</v>
      </c>
      <c r="S180" s="167">
        <v>0</v>
      </c>
      <c r="T180" s="168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502</v>
      </c>
      <c r="AT180" s="169" t="s">
        <v>186</v>
      </c>
      <c r="AU180" s="169" t="s">
        <v>88</v>
      </c>
      <c r="AY180" s="18" t="s">
        <v>173</v>
      </c>
      <c r="BE180" s="170">
        <f t="shared" si="14"/>
        <v>0</v>
      </c>
      <c r="BF180" s="170">
        <f t="shared" si="15"/>
        <v>0</v>
      </c>
      <c r="BG180" s="170">
        <f t="shared" si="16"/>
        <v>0</v>
      </c>
      <c r="BH180" s="170">
        <f t="shared" si="17"/>
        <v>0</v>
      </c>
      <c r="BI180" s="170">
        <f t="shared" si="18"/>
        <v>0</v>
      </c>
      <c r="BJ180" s="18" t="s">
        <v>88</v>
      </c>
      <c r="BK180" s="170">
        <f t="shared" si="19"/>
        <v>0</v>
      </c>
      <c r="BL180" s="18" t="s">
        <v>498</v>
      </c>
      <c r="BM180" s="169" t="s">
        <v>2298</v>
      </c>
    </row>
    <row r="181" spans="1:65" s="2" customFormat="1" ht="37.9" customHeight="1">
      <c r="A181" s="33"/>
      <c r="B181" s="156"/>
      <c r="C181" s="195" t="s">
        <v>475</v>
      </c>
      <c r="D181" s="195" t="s">
        <v>186</v>
      </c>
      <c r="E181" s="196" t="s">
        <v>2299</v>
      </c>
      <c r="F181" s="197" t="s">
        <v>2300</v>
      </c>
      <c r="G181" s="198" t="s">
        <v>179</v>
      </c>
      <c r="H181" s="199">
        <v>8</v>
      </c>
      <c r="I181" s="200"/>
      <c r="J181" s="201">
        <f t="shared" si="10"/>
        <v>0</v>
      </c>
      <c r="K181" s="202"/>
      <c r="L181" s="203"/>
      <c r="M181" s="204" t="s">
        <v>1</v>
      </c>
      <c r="N181" s="205" t="s">
        <v>41</v>
      </c>
      <c r="O181" s="62"/>
      <c r="P181" s="167">
        <f t="shared" si="11"/>
        <v>0</v>
      </c>
      <c r="Q181" s="167">
        <v>0</v>
      </c>
      <c r="R181" s="167">
        <f t="shared" si="12"/>
        <v>0</v>
      </c>
      <c r="S181" s="167">
        <v>0</v>
      </c>
      <c r="T181" s="168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502</v>
      </c>
      <c r="AT181" s="169" t="s">
        <v>186</v>
      </c>
      <c r="AU181" s="169" t="s">
        <v>88</v>
      </c>
      <c r="AY181" s="18" t="s">
        <v>173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8" t="s">
        <v>88</v>
      </c>
      <c r="BK181" s="170">
        <f t="shared" si="19"/>
        <v>0</v>
      </c>
      <c r="BL181" s="18" t="s">
        <v>498</v>
      </c>
      <c r="BM181" s="169" t="s">
        <v>2301</v>
      </c>
    </row>
    <row r="182" spans="1:65" s="2" customFormat="1" ht="16.5" customHeight="1">
      <c r="A182" s="33"/>
      <c r="B182" s="156"/>
      <c r="C182" s="157" t="s">
        <v>481</v>
      </c>
      <c r="D182" s="157" t="s">
        <v>176</v>
      </c>
      <c r="E182" s="158" t="s">
        <v>2302</v>
      </c>
      <c r="F182" s="159" t="s">
        <v>2303</v>
      </c>
      <c r="G182" s="160" t="s">
        <v>179</v>
      </c>
      <c r="H182" s="161">
        <v>42</v>
      </c>
      <c r="I182" s="162"/>
      <c r="J182" s="163">
        <f t="shared" si="10"/>
        <v>0</v>
      </c>
      <c r="K182" s="164"/>
      <c r="L182" s="34"/>
      <c r="M182" s="165" t="s">
        <v>1</v>
      </c>
      <c r="N182" s="166" t="s">
        <v>41</v>
      </c>
      <c r="O182" s="62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498</v>
      </c>
      <c r="AT182" s="169" t="s">
        <v>176</v>
      </c>
      <c r="AU182" s="169" t="s">
        <v>88</v>
      </c>
      <c r="AY182" s="18" t="s">
        <v>173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8" t="s">
        <v>88</v>
      </c>
      <c r="BK182" s="170">
        <f t="shared" si="19"/>
        <v>0</v>
      </c>
      <c r="BL182" s="18" t="s">
        <v>498</v>
      </c>
      <c r="BM182" s="169" t="s">
        <v>2304</v>
      </c>
    </row>
    <row r="183" spans="1:65" s="2" customFormat="1" ht="33" customHeight="1">
      <c r="A183" s="33"/>
      <c r="B183" s="156"/>
      <c r="C183" s="195" t="s">
        <v>485</v>
      </c>
      <c r="D183" s="195" t="s">
        <v>186</v>
      </c>
      <c r="E183" s="196" t="s">
        <v>2305</v>
      </c>
      <c r="F183" s="197" t="s">
        <v>2306</v>
      </c>
      <c r="G183" s="198" t="s">
        <v>179</v>
      </c>
      <c r="H183" s="199">
        <v>35</v>
      </c>
      <c r="I183" s="200"/>
      <c r="J183" s="201">
        <f t="shared" si="10"/>
        <v>0</v>
      </c>
      <c r="K183" s="202"/>
      <c r="L183" s="203"/>
      <c r="M183" s="204" t="s">
        <v>1</v>
      </c>
      <c r="N183" s="205" t="s">
        <v>41</v>
      </c>
      <c r="O183" s="62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502</v>
      </c>
      <c r="AT183" s="169" t="s">
        <v>186</v>
      </c>
      <c r="AU183" s="169" t="s">
        <v>88</v>
      </c>
      <c r="AY183" s="18" t="s">
        <v>173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8" t="s">
        <v>88</v>
      </c>
      <c r="BK183" s="170">
        <f t="shared" si="19"/>
        <v>0</v>
      </c>
      <c r="BL183" s="18" t="s">
        <v>498</v>
      </c>
      <c r="BM183" s="169" t="s">
        <v>2307</v>
      </c>
    </row>
    <row r="184" spans="1:65" s="2" customFormat="1" ht="33" customHeight="1">
      <c r="A184" s="33"/>
      <c r="B184" s="156"/>
      <c r="C184" s="195" t="s">
        <v>973</v>
      </c>
      <c r="D184" s="195" t="s">
        <v>186</v>
      </c>
      <c r="E184" s="196" t="s">
        <v>2308</v>
      </c>
      <c r="F184" s="197" t="s">
        <v>2309</v>
      </c>
      <c r="G184" s="198" t="s">
        <v>179</v>
      </c>
      <c r="H184" s="199">
        <v>7</v>
      </c>
      <c r="I184" s="200"/>
      <c r="J184" s="201">
        <f t="shared" si="10"/>
        <v>0</v>
      </c>
      <c r="K184" s="202"/>
      <c r="L184" s="203"/>
      <c r="M184" s="204" t="s">
        <v>1</v>
      </c>
      <c r="N184" s="205" t="s">
        <v>41</v>
      </c>
      <c r="O184" s="62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502</v>
      </c>
      <c r="AT184" s="169" t="s">
        <v>186</v>
      </c>
      <c r="AU184" s="169" t="s">
        <v>88</v>
      </c>
      <c r="AY184" s="18" t="s">
        <v>173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8" t="s">
        <v>88</v>
      </c>
      <c r="BK184" s="170">
        <f t="shared" si="19"/>
        <v>0</v>
      </c>
      <c r="BL184" s="18" t="s">
        <v>498</v>
      </c>
      <c r="BM184" s="169" t="s">
        <v>2310</v>
      </c>
    </row>
    <row r="185" spans="1:65" s="2" customFormat="1" ht="33" customHeight="1">
      <c r="A185" s="33"/>
      <c r="B185" s="156"/>
      <c r="C185" s="195" t="s">
        <v>977</v>
      </c>
      <c r="D185" s="195" t="s">
        <v>186</v>
      </c>
      <c r="E185" s="196" t="s">
        <v>2311</v>
      </c>
      <c r="F185" s="197" t="s">
        <v>2312</v>
      </c>
      <c r="G185" s="198" t="s">
        <v>179</v>
      </c>
      <c r="H185" s="199">
        <v>0</v>
      </c>
      <c r="I185" s="200"/>
      <c r="J185" s="201">
        <f t="shared" si="10"/>
        <v>0</v>
      </c>
      <c r="K185" s="202"/>
      <c r="L185" s="203"/>
      <c r="M185" s="204" t="s">
        <v>1</v>
      </c>
      <c r="N185" s="205" t="s">
        <v>41</v>
      </c>
      <c r="O185" s="62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502</v>
      </c>
      <c r="AT185" s="169" t="s">
        <v>186</v>
      </c>
      <c r="AU185" s="169" t="s">
        <v>88</v>
      </c>
      <c r="AY185" s="18" t="s">
        <v>173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8" t="s">
        <v>88</v>
      </c>
      <c r="BK185" s="170">
        <f t="shared" si="19"/>
        <v>0</v>
      </c>
      <c r="BL185" s="18" t="s">
        <v>498</v>
      </c>
      <c r="BM185" s="169" t="s">
        <v>2313</v>
      </c>
    </row>
    <row r="186" spans="1:65" s="2" customFormat="1" ht="33" customHeight="1">
      <c r="A186" s="33"/>
      <c r="B186" s="156"/>
      <c r="C186" s="195" t="s">
        <v>981</v>
      </c>
      <c r="D186" s="195" t="s">
        <v>186</v>
      </c>
      <c r="E186" s="196" t="s">
        <v>2314</v>
      </c>
      <c r="F186" s="197" t="s">
        <v>2315</v>
      </c>
      <c r="G186" s="198" t="s">
        <v>179</v>
      </c>
      <c r="H186" s="199">
        <v>0</v>
      </c>
      <c r="I186" s="200"/>
      <c r="J186" s="201">
        <f t="shared" si="10"/>
        <v>0</v>
      </c>
      <c r="K186" s="202"/>
      <c r="L186" s="203"/>
      <c r="M186" s="204" t="s">
        <v>1</v>
      </c>
      <c r="N186" s="205" t="s">
        <v>41</v>
      </c>
      <c r="O186" s="62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502</v>
      </c>
      <c r="AT186" s="169" t="s">
        <v>186</v>
      </c>
      <c r="AU186" s="169" t="s">
        <v>88</v>
      </c>
      <c r="AY186" s="18" t="s">
        <v>173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8" t="s">
        <v>88</v>
      </c>
      <c r="BK186" s="170">
        <f t="shared" si="19"/>
        <v>0</v>
      </c>
      <c r="BL186" s="18" t="s">
        <v>498</v>
      </c>
      <c r="BM186" s="169" t="s">
        <v>2316</v>
      </c>
    </row>
    <row r="187" spans="1:65" s="2" customFormat="1" ht="16.5" customHeight="1">
      <c r="A187" s="33"/>
      <c r="B187" s="156"/>
      <c r="C187" s="157" t="s">
        <v>987</v>
      </c>
      <c r="D187" s="157" t="s">
        <v>176</v>
      </c>
      <c r="E187" s="158" t="s">
        <v>2317</v>
      </c>
      <c r="F187" s="159" t="s">
        <v>2318</v>
      </c>
      <c r="G187" s="160" t="s">
        <v>179</v>
      </c>
      <c r="H187" s="161">
        <v>34</v>
      </c>
      <c r="I187" s="162"/>
      <c r="J187" s="163">
        <f t="shared" si="10"/>
        <v>0</v>
      </c>
      <c r="K187" s="164"/>
      <c r="L187" s="34"/>
      <c r="M187" s="165" t="s">
        <v>1</v>
      </c>
      <c r="N187" s="166" t="s">
        <v>41</v>
      </c>
      <c r="O187" s="62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498</v>
      </c>
      <c r="AT187" s="169" t="s">
        <v>176</v>
      </c>
      <c r="AU187" s="169" t="s">
        <v>88</v>
      </c>
      <c r="AY187" s="18" t="s">
        <v>173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8" t="s">
        <v>88</v>
      </c>
      <c r="BK187" s="170">
        <f t="shared" si="19"/>
        <v>0</v>
      </c>
      <c r="BL187" s="18" t="s">
        <v>498</v>
      </c>
      <c r="BM187" s="169" t="s">
        <v>2319</v>
      </c>
    </row>
    <row r="188" spans="1:65" s="2" customFormat="1" ht="37.9" customHeight="1">
      <c r="A188" s="33"/>
      <c r="B188" s="156"/>
      <c r="C188" s="195" t="s">
        <v>990</v>
      </c>
      <c r="D188" s="195" t="s">
        <v>186</v>
      </c>
      <c r="E188" s="196" t="s">
        <v>2320</v>
      </c>
      <c r="F188" s="197" t="s">
        <v>2321</v>
      </c>
      <c r="G188" s="198" t="s">
        <v>179</v>
      </c>
      <c r="H188" s="199">
        <v>20</v>
      </c>
      <c r="I188" s="200"/>
      <c r="J188" s="201">
        <f t="shared" si="10"/>
        <v>0</v>
      </c>
      <c r="K188" s="202"/>
      <c r="L188" s="203"/>
      <c r="M188" s="204" t="s">
        <v>1</v>
      </c>
      <c r="N188" s="205" t="s">
        <v>41</v>
      </c>
      <c r="O188" s="62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502</v>
      </c>
      <c r="AT188" s="169" t="s">
        <v>186</v>
      </c>
      <c r="AU188" s="169" t="s">
        <v>88</v>
      </c>
      <c r="AY188" s="18" t="s">
        <v>173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8" t="s">
        <v>88</v>
      </c>
      <c r="BK188" s="170">
        <f t="shared" si="19"/>
        <v>0</v>
      </c>
      <c r="BL188" s="18" t="s">
        <v>498</v>
      </c>
      <c r="BM188" s="169" t="s">
        <v>2322</v>
      </c>
    </row>
    <row r="189" spans="1:65" s="2" customFormat="1" ht="24.2" customHeight="1">
      <c r="A189" s="33"/>
      <c r="B189" s="156"/>
      <c r="C189" s="195" t="s">
        <v>993</v>
      </c>
      <c r="D189" s="195" t="s">
        <v>186</v>
      </c>
      <c r="E189" s="196" t="s">
        <v>2323</v>
      </c>
      <c r="F189" s="197" t="s">
        <v>2324</v>
      </c>
      <c r="G189" s="198" t="s">
        <v>179</v>
      </c>
      <c r="H189" s="199">
        <v>14</v>
      </c>
      <c r="I189" s="200"/>
      <c r="J189" s="201">
        <f t="shared" si="10"/>
        <v>0</v>
      </c>
      <c r="K189" s="202"/>
      <c r="L189" s="203"/>
      <c r="M189" s="204" t="s">
        <v>1</v>
      </c>
      <c r="N189" s="205" t="s">
        <v>41</v>
      </c>
      <c r="O189" s="62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502</v>
      </c>
      <c r="AT189" s="169" t="s">
        <v>186</v>
      </c>
      <c r="AU189" s="169" t="s">
        <v>88</v>
      </c>
      <c r="AY189" s="18" t="s">
        <v>173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8" t="s">
        <v>88</v>
      </c>
      <c r="BK189" s="170">
        <f t="shared" si="19"/>
        <v>0</v>
      </c>
      <c r="BL189" s="18" t="s">
        <v>498</v>
      </c>
      <c r="BM189" s="169" t="s">
        <v>2325</v>
      </c>
    </row>
    <row r="190" spans="1:65" s="2" customFormat="1" ht="16.5" customHeight="1">
      <c r="A190" s="33"/>
      <c r="B190" s="156"/>
      <c r="C190" s="157" t="s">
        <v>996</v>
      </c>
      <c r="D190" s="157" t="s">
        <v>176</v>
      </c>
      <c r="E190" s="158" t="s">
        <v>2326</v>
      </c>
      <c r="F190" s="159" t="s">
        <v>2327</v>
      </c>
      <c r="G190" s="160" t="s">
        <v>179</v>
      </c>
      <c r="H190" s="161">
        <v>43</v>
      </c>
      <c r="I190" s="162"/>
      <c r="J190" s="163">
        <f t="shared" si="10"/>
        <v>0</v>
      </c>
      <c r="K190" s="164"/>
      <c r="L190" s="34"/>
      <c r="M190" s="165" t="s">
        <v>1</v>
      </c>
      <c r="N190" s="166" t="s">
        <v>41</v>
      </c>
      <c r="O190" s="62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498</v>
      </c>
      <c r="AT190" s="169" t="s">
        <v>176</v>
      </c>
      <c r="AU190" s="169" t="s">
        <v>88</v>
      </c>
      <c r="AY190" s="18" t="s">
        <v>173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8" t="s">
        <v>88</v>
      </c>
      <c r="BK190" s="170">
        <f t="shared" si="19"/>
        <v>0</v>
      </c>
      <c r="BL190" s="18" t="s">
        <v>498</v>
      </c>
      <c r="BM190" s="169" t="s">
        <v>2328</v>
      </c>
    </row>
    <row r="191" spans="1:65" s="2" customFormat="1" ht="33" customHeight="1">
      <c r="A191" s="33"/>
      <c r="B191" s="156"/>
      <c r="C191" s="195" t="s">
        <v>1007</v>
      </c>
      <c r="D191" s="195" t="s">
        <v>186</v>
      </c>
      <c r="E191" s="196" t="s">
        <v>2329</v>
      </c>
      <c r="F191" s="197" t="s">
        <v>2330</v>
      </c>
      <c r="G191" s="198" t="s">
        <v>179</v>
      </c>
      <c r="H191" s="199">
        <v>43</v>
      </c>
      <c r="I191" s="200"/>
      <c r="J191" s="201">
        <f t="shared" si="10"/>
        <v>0</v>
      </c>
      <c r="K191" s="202"/>
      <c r="L191" s="203"/>
      <c r="M191" s="204" t="s">
        <v>1</v>
      </c>
      <c r="N191" s="205" t="s">
        <v>41</v>
      </c>
      <c r="O191" s="62"/>
      <c r="P191" s="167">
        <f t="shared" si="11"/>
        <v>0</v>
      </c>
      <c r="Q191" s="167">
        <v>0</v>
      </c>
      <c r="R191" s="167">
        <f t="shared" si="12"/>
        <v>0</v>
      </c>
      <c r="S191" s="167">
        <v>0</v>
      </c>
      <c r="T191" s="168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502</v>
      </c>
      <c r="AT191" s="169" t="s">
        <v>186</v>
      </c>
      <c r="AU191" s="169" t="s">
        <v>88</v>
      </c>
      <c r="AY191" s="18" t="s">
        <v>173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8" t="s">
        <v>88</v>
      </c>
      <c r="BK191" s="170">
        <f t="shared" si="19"/>
        <v>0</v>
      </c>
      <c r="BL191" s="18" t="s">
        <v>498</v>
      </c>
      <c r="BM191" s="169" t="s">
        <v>2331</v>
      </c>
    </row>
    <row r="192" spans="1:65" s="2" customFormat="1" ht="16.5" customHeight="1">
      <c r="A192" s="33"/>
      <c r="B192" s="156"/>
      <c r="C192" s="157" t="s">
        <v>498</v>
      </c>
      <c r="D192" s="157" t="s">
        <v>176</v>
      </c>
      <c r="E192" s="158" t="s">
        <v>531</v>
      </c>
      <c r="F192" s="159" t="s">
        <v>532</v>
      </c>
      <c r="G192" s="160" t="s">
        <v>179</v>
      </c>
      <c r="H192" s="161">
        <v>22</v>
      </c>
      <c r="I192" s="162"/>
      <c r="J192" s="163">
        <f t="shared" si="10"/>
        <v>0</v>
      </c>
      <c r="K192" s="164"/>
      <c r="L192" s="34"/>
      <c r="M192" s="165" t="s">
        <v>1</v>
      </c>
      <c r="N192" s="166" t="s">
        <v>41</v>
      </c>
      <c r="O192" s="62"/>
      <c r="P192" s="167">
        <f t="shared" si="11"/>
        <v>0</v>
      </c>
      <c r="Q192" s="167">
        <v>0</v>
      </c>
      <c r="R192" s="167">
        <f t="shared" si="12"/>
        <v>0</v>
      </c>
      <c r="S192" s="167">
        <v>0</v>
      </c>
      <c r="T192" s="168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498</v>
      </c>
      <c r="AT192" s="169" t="s">
        <v>176</v>
      </c>
      <c r="AU192" s="169" t="s">
        <v>88</v>
      </c>
      <c r="AY192" s="18" t="s">
        <v>173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8" t="s">
        <v>88</v>
      </c>
      <c r="BK192" s="170">
        <f t="shared" si="19"/>
        <v>0</v>
      </c>
      <c r="BL192" s="18" t="s">
        <v>498</v>
      </c>
      <c r="BM192" s="169" t="s">
        <v>2332</v>
      </c>
    </row>
    <row r="193" spans="1:65" s="2" customFormat="1" ht="33" customHeight="1">
      <c r="A193" s="33"/>
      <c r="B193" s="156"/>
      <c r="C193" s="195" t="s">
        <v>1016</v>
      </c>
      <c r="D193" s="195" t="s">
        <v>186</v>
      </c>
      <c r="E193" s="196" t="s">
        <v>534</v>
      </c>
      <c r="F193" s="197" t="s">
        <v>535</v>
      </c>
      <c r="G193" s="198" t="s">
        <v>179</v>
      </c>
      <c r="H193" s="199">
        <v>22</v>
      </c>
      <c r="I193" s="200"/>
      <c r="J193" s="201">
        <f t="shared" ref="J193:J224" si="20">ROUND(I193*H193,2)</f>
        <v>0</v>
      </c>
      <c r="K193" s="202"/>
      <c r="L193" s="203"/>
      <c r="M193" s="204" t="s">
        <v>1</v>
      </c>
      <c r="N193" s="205" t="s">
        <v>41</v>
      </c>
      <c r="O193" s="62"/>
      <c r="P193" s="167">
        <f t="shared" ref="P193:P224" si="21">O193*H193</f>
        <v>0</v>
      </c>
      <c r="Q193" s="167">
        <v>0</v>
      </c>
      <c r="R193" s="167">
        <f t="shared" ref="R193:R224" si="22">Q193*H193</f>
        <v>0</v>
      </c>
      <c r="S193" s="167">
        <v>0</v>
      </c>
      <c r="T193" s="168">
        <f t="shared" ref="T193:T224" si="23"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502</v>
      </c>
      <c r="AT193" s="169" t="s">
        <v>186</v>
      </c>
      <c r="AU193" s="169" t="s">
        <v>88</v>
      </c>
      <c r="AY193" s="18" t="s">
        <v>173</v>
      </c>
      <c r="BE193" s="170">
        <f t="shared" ref="BE193:BE224" si="24">IF(N193="základná",J193,0)</f>
        <v>0</v>
      </c>
      <c r="BF193" s="170">
        <f t="shared" ref="BF193:BF224" si="25">IF(N193="znížená",J193,0)</f>
        <v>0</v>
      </c>
      <c r="BG193" s="170">
        <f t="shared" ref="BG193:BG224" si="26">IF(N193="zákl. prenesená",J193,0)</f>
        <v>0</v>
      </c>
      <c r="BH193" s="170">
        <f t="shared" ref="BH193:BH224" si="27">IF(N193="zníž. prenesená",J193,0)</f>
        <v>0</v>
      </c>
      <c r="BI193" s="170">
        <f t="shared" ref="BI193:BI224" si="28">IF(N193="nulová",J193,0)</f>
        <v>0</v>
      </c>
      <c r="BJ193" s="18" t="s">
        <v>88</v>
      </c>
      <c r="BK193" s="170">
        <f t="shared" ref="BK193:BK224" si="29">ROUND(I193*H193,2)</f>
        <v>0</v>
      </c>
      <c r="BL193" s="18" t="s">
        <v>498</v>
      </c>
      <c r="BM193" s="169" t="s">
        <v>2333</v>
      </c>
    </row>
    <row r="194" spans="1:65" s="2" customFormat="1" ht="16.5" customHeight="1">
      <c r="A194" s="33"/>
      <c r="B194" s="156"/>
      <c r="C194" s="157" t="s">
        <v>1022</v>
      </c>
      <c r="D194" s="157" t="s">
        <v>176</v>
      </c>
      <c r="E194" s="158" t="s">
        <v>537</v>
      </c>
      <c r="F194" s="159" t="s">
        <v>538</v>
      </c>
      <c r="G194" s="160" t="s">
        <v>179</v>
      </c>
      <c r="H194" s="161">
        <v>24</v>
      </c>
      <c r="I194" s="162"/>
      <c r="J194" s="163">
        <f t="shared" si="20"/>
        <v>0</v>
      </c>
      <c r="K194" s="164"/>
      <c r="L194" s="34"/>
      <c r="M194" s="165" t="s">
        <v>1</v>
      </c>
      <c r="N194" s="166" t="s">
        <v>41</v>
      </c>
      <c r="O194" s="62"/>
      <c r="P194" s="167">
        <f t="shared" si="21"/>
        <v>0</v>
      </c>
      <c r="Q194" s="167">
        <v>0</v>
      </c>
      <c r="R194" s="167">
        <f t="shared" si="22"/>
        <v>0</v>
      </c>
      <c r="S194" s="167">
        <v>0</v>
      </c>
      <c r="T194" s="168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498</v>
      </c>
      <c r="AT194" s="169" t="s">
        <v>176</v>
      </c>
      <c r="AU194" s="169" t="s">
        <v>88</v>
      </c>
      <c r="AY194" s="18" t="s">
        <v>173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8" t="s">
        <v>88</v>
      </c>
      <c r="BK194" s="170">
        <f t="shared" si="29"/>
        <v>0</v>
      </c>
      <c r="BL194" s="18" t="s">
        <v>498</v>
      </c>
      <c r="BM194" s="169" t="s">
        <v>2334</v>
      </c>
    </row>
    <row r="195" spans="1:65" s="2" customFormat="1" ht="24.2" customHeight="1">
      <c r="A195" s="33"/>
      <c r="B195" s="156"/>
      <c r="C195" s="195" t="s">
        <v>1026</v>
      </c>
      <c r="D195" s="195" t="s">
        <v>186</v>
      </c>
      <c r="E195" s="196" t="s">
        <v>540</v>
      </c>
      <c r="F195" s="197" t="s">
        <v>541</v>
      </c>
      <c r="G195" s="198" t="s">
        <v>179</v>
      </c>
      <c r="H195" s="199">
        <v>24</v>
      </c>
      <c r="I195" s="200"/>
      <c r="J195" s="201">
        <f t="shared" si="20"/>
        <v>0</v>
      </c>
      <c r="K195" s="202"/>
      <c r="L195" s="203"/>
      <c r="M195" s="204" t="s">
        <v>1</v>
      </c>
      <c r="N195" s="205" t="s">
        <v>41</v>
      </c>
      <c r="O195" s="62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502</v>
      </c>
      <c r="AT195" s="169" t="s">
        <v>186</v>
      </c>
      <c r="AU195" s="169" t="s">
        <v>88</v>
      </c>
      <c r="AY195" s="18" t="s">
        <v>173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8" t="s">
        <v>88</v>
      </c>
      <c r="BK195" s="170">
        <f t="shared" si="29"/>
        <v>0</v>
      </c>
      <c r="BL195" s="18" t="s">
        <v>498</v>
      </c>
      <c r="BM195" s="169" t="s">
        <v>2335</v>
      </c>
    </row>
    <row r="196" spans="1:65" s="2" customFormat="1" ht="16.5" customHeight="1">
      <c r="A196" s="33"/>
      <c r="B196" s="156"/>
      <c r="C196" s="157" t="s">
        <v>1032</v>
      </c>
      <c r="D196" s="157" t="s">
        <v>176</v>
      </c>
      <c r="E196" s="158" t="s">
        <v>2336</v>
      </c>
      <c r="F196" s="159" t="s">
        <v>2337</v>
      </c>
      <c r="G196" s="160" t="s">
        <v>179</v>
      </c>
      <c r="H196" s="161">
        <v>9</v>
      </c>
      <c r="I196" s="162"/>
      <c r="J196" s="163">
        <f t="shared" si="20"/>
        <v>0</v>
      </c>
      <c r="K196" s="164"/>
      <c r="L196" s="34"/>
      <c r="M196" s="165" t="s">
        <v>1</v>
      </c>
      <c r="N196" s="166" t="s">
        <v>41</v>
      </c>
      <c r="O196" s="62"/>
      <c r="P196" s="167">
        <f t="shared" si="21"/>
        <v>0</v>
      </c>
      <c r="Q196" s="167">
        <v>0</v>
      </c>
      <c r="R196" s="167">
        <f t="shared" si="22"/>
        <v>0</v>
      </c>
      <c r="S196" s="167">
        <v>0</v>
      </c>
      <c r="T196" s="168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498</v>
      </c>
      <c r="AT196" s="169" t="s">
        <v>176</v>
      </c>
      <c r="AU196" s="169" t="s">
        <v>88</v>
      </c>
      <c r="AY196" s="18" t="s">
        <v>173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8" t="s">
        <v>88</v>
      </c>
      <c r="BK196" s="170">
        <f t="shared" si="29"/>
        <v>0</v>
      </c>
      <c r="BL196" s="18" t="s">
        <v>498</v>
      </c>
      <c r="BM196" s="169" t="s">
        <v>2338</v>
      </c>
    </row>
    <row r="197" spans="1:65" s="2" customFormat="1" ht="24.2" customHeight="1">
      <c r="A197" s="33"/>
      <c r="B197" s="156"/>
      <c r="C197" s="195" t="s">
        <v>1037</v>
      </c>
      <c r="D197" s="195" t="s">
        <v>186</v>
      </c>
      <c r="E197" s="196" t="s">
        <v>2339</v>
      </c>
      <c r="F197" s="197" t="s">
        <v>2340</v>
      </c>
      <c r="G197" s="198" t="s">
        <v>179</v>
      </c>
      <c r="H197" s="199">
        <v>9</v>
      </c>
      <c r="I197" s="200"/>
      <c r="J197" s="201">
        <f t="shared" si="20"/>
        <v>0</v>
      </c>
      <c r="K197" s="202"/>
      <c r="L197" s="203"/>
      <c r="M197" s="204" t="s">
        <v>1</v>
      </c>
      <c r="N197" s="205" t="s">
        <v>41</v>
      </c>
      <c r="O197" s="62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502</v>
      </c>
      <c r="AT197" s="169" t="s">
        <v>186</v>
      </c>
      <c r="AU197" s="169" t="s">
        <v>88</v>
      </c>
      <c r="AY197" s="18" t="s">
        <v>173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8" t="s">
        <v>88</v>
      </c>
      <c r="BK197" s="170">
        <f t="shared" si="29"/>
        <v>0</v>
      </c>
      <c r="BL197" s="18" t="s">
        <v>498</v>
      </c>
      <c r="BM197" s="169" t="s">
        <v>2341</v>
      </c>
    </row>
    <row r="198" spans="1:65" s="2" customFormat="1" ht="16.5" customHeight="1">
      <c r="A198" s="33"/>
      <c r="B198" s="156"/>
      <c r="C198" s="157" t="s">
        <v>1040</v>
      </c>
      <c r="D198" s="157" t="s">
        <v>176</v>
      </c>
      <c r="E198" s="158" t="s">
        <v>2342</v>
      </c>
      <c r="F198" s="159" t="s">
        <v>2343</v>
      </c>
      <c r="G198" s="160" t="s">
        <v>179</v>
      </c>
      <c r="H198" s="161">
        <v>47</v>
      </c>
      <c r="I198" s="162"/>
      <c r="J198" s="163">
        <f t="shared" si="20"/>
        <v>0</v>
      </c>
      <c r="K198" s="164"/>
      <c r="L198" s="34"/>
      <c r="M198" s="165" t="s">
        <v>1</v>
      </c>
      <c r="N198" s="166" t="s">
        <v>41</v>
      </c>
      <c r="O198" s="62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498</v>
      </c>
      <c r="AT198" s="169" t="s">
        <v>176</v>
      </c>
      <c r="AU198" s="169" t="s">
        <v>88</v>
      </c>
      <c r="AY198" s="18" t="s">
        <v>173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8" t="s">
        <v>88</v>
      </c>
      <c r="BK198" s="170">
        <f t="shared" si="29"/>
        <v>0</v>
      </c>
      <c r="BL198" s="18" t="s">
        <v>498</v>
      </c>
      <c r="BM198" s="169" t="s">
        <v>2344</v>
      </c>
    </row>
    <row r="199" spans="1:65" s="2" customFormat="1" ht="24.2" customHeight="1">
      <c r="A199" s="33"/>
      <c r="B199" s="156"/>
      <c r="C199" s="195" t="s">
        <v>1045</v>
      </c>
      <c r="D199" s="195" t="s">
        <v>186</v>
      </c>
      <c r="E199" s="196" t="s">
        <v>2345</v>
      </c>
      <c r="F199" s="197" t="s">
        <v>2346</v>
      </c>
      <c r="G199" s="198" t="s">
        <v>179</v>
      </c>
      <c r="H199" s="199">
        <v>47</v>
      </c>
      <c r="I199" s="200"/>
      <c r="J199" s="201">
        <f t="shared" si="20"/>
        <v>0</v>
      </c>
      <c r="K199" s="202"/>
      <c r="L199" s="203"/>
      <c r="M199" s="204" t="s">
        <v>1</v>
      </c>
      <c r="N199" s="205" t="s">
        <v>41</v>
      </c>
      <c r="O199" s="62"/>
      <c r="P199" s="167">
        <f t="shared" si="21"/>
        <v>0</v>
      </c>
      <c r="Q199" s="167">
        <v>0</v>
      </c>
      <c r="R199" s="167">
        <f t="shared" si="22"/>
        <v>0</v>
      </c>
      <c r="S199" s="167">
        <v>0</v>
      </c>
      <c r="T199" s="168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502</v>
      </c>
      <c r="AT199" s="169" t="s">
        <v>186</v>
      </c>
      <c r="AU199" s="169" t="s">
        <v>88</v>
      </c>
      <c r="AY199" s="18" t="s">
        <v>173</v>
      </c>
      <c r="BE199" s="170">
        <f t="shared" si="24"/>
        <v>0</v>
      </c>
      <c r="BF199" s="170">
        <f t="shared" si="25"/>
        <v>0</v>
      </c>
      <c r="BG199" s="170">
        <f t="shared" si="26"/>
        <v>0</v>
      </c>
      <c r="BH199" s="170">
        <f t="shared" si="27"/>
        <v>0</v>
      </c>
      <c r="BI199" s="170">
        <f t="shared" si="28"/>
        <v>0</v>
      </c>
      <c r="BJ199" s="18" t="s">
        <v>88</v>
      </c>
      <c r="BK199" s="170">
        <f t="shared" si="29"/>
        <v>0</v>
      </c>
      <c r="BL199" s="18" t="s">
        <v>498</v>
      </c>
      <c r="BM199" s="169" t="s">
        <v>2347</v>
      </c>
    </row>
    <row r="200" spans="1:65" s="2" customFormat="1" ht="24.2" customHeight="1">
      <c r="A200" s="33"/>
      <c r="B200" s="156"/>
      <c r="C200" s="157" t="s">
        <v>1057</v>
      </c>
      <c r="D200" s="157" t="s">
        <v>176</v>
      </c>
      <c r="E200" s="158" t="s">
        <v>2348</v>
      </c>
      <c r="F200" s="159" t="s">
        <v>2349</v>
      </c>
      <c r="G200" s="160" t="s">
        <v>232</v>
      </c>
      <c r="H200" s="161">
        <v>220</v>
      </c>
      <c r="I200" s="162"/>
      <c r="J200" s="163">
        <f t="shared" si="20"/>
        <v>0</v>
      </c>
      <c r="K200" s="164"/>
      <c r="L200" s="34"/>
      <c r="M200" s="165" t="s">
        <v>1</v>
      </c>
      <c r="N200" s="166" t="s">
        <v>41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498</v>
      </c>
      <c r="AT200" s="169" t="s">
        <v>176</v>
      </c>
      <c r="AU200" s="169" t="s">
        <v>88</v>
      </c>
      <c r="AY200" s="18" t="s">
        <v>173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88</v>
      </c>
      <c r="BK200" s="170">
        <f t="shared" si="29"/>
        <v>0</v>
      </c>
      <c r="BL200" s="18" t="s">
        <v>498</v>
      </c>
      <c r="BM200" s="169" t="s">
        <v>2350</v>
      </c>
    </row>
    <row r="201" spans="1:65" s="2" customFormat="1" ht="16.5" customHeight="1">
      <c r="A201" s="33"/>
      <c r="B201" s="156"/>
      <c r="C201" s="195" t="s">
        <v>1060</v>
      </c>
      <c r="D201" s="195" t="s">
        <v>186</v>
      </c>
      <c r="E201" s="196" t="s">
        <v>2351</v>
      </c>
      <c r="F201" s="197" t="s">
        <v>2352</v>
      </c>
      <c r="G201" s="198" t="s">
        <v>232</v>
      </c>
      <c r="H201" s="199">
        <v>231</v>
      </c>
      <c r="I201" s="200"/>
      <c r="J201" s="201">
        <f t="shared" si="20"/>
        <v>0</v>
      </c>
      <c r="K201" s="202"/>
      <c r="L201" s="203"/>
      <c r="M201" s="204" t="s">
        <v>1</v>
      </c>
      <c r="N201" s="205" t="s">
        <v>41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502</v>
      </c>
      <c r="AT201" s="169" t="s">
        <v>186</v>
      </c>
      <c r="AU201" s="169" t="s">
        <v>88</v>
      </c>
      <c r="AY201" s="18" t="s">
        <v>173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88</v>
      </c>
      <c r="BK201" s="170">
        <f t="shared" si="29"/>
        <v>0</v>
      </c>
      <c r="BL201" s="18" t="s">
        <v>498</v>
      </c>
      <c r="BM201" s="169" t="s">
        <v>2353</v>
      </c>
    </row>
    <row r="202" spans="1:65" s="2" customFormat="1" ht="24.2" customHeight="1">
      <c r="A202" s="33"/>
      <c r="B202" s="156"/>
      <c r="C202" s="157" t="s">
        <v>1066</v>
      </c>
      <c r="D202" s="157" t="s">
        <v>176</v>
      </c>
      <c r="E202" s="158" t="s">
        <v>2354</v>
      </c>
      <c r="F202" s="159" t="s">
        <v>2355</v>
      </c>
      <c r="G202" s="160" t="s">
        <v>232</v>
      </c>
      <c r="H202" s="161">
        <v>40</v>
      </c>
      <c r="I202" s="162"/>
      <c r="J202" s="163">
        <f t="shared" si="20"/>
        <v>0</v>
      </c>
      <c r="K202" s="164"/>
      <c r="L202" s="34"/>
      <c r="M202" s="165" t="s">
        <v>1</v>
      </c>
      <c r="N202" s="166" t="s">
        <v>41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498</v>
      </c>
      <c r="AT202" s="169" t="s">
        <v>176</v>
      </c>
      <c r="AU202" s="169" t="s">
        <v>88</v>
      </c>
      <c r="AY202" s="18" t="s">
        <v>173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88</v>
      </c>
      <c r="BK202" s="170">
        <f t="shared" si="29"/>
        <v>0</v>
      </c>
      <c r="BL202" s="18" t="s">
        <v>498</v>
      </c>
      <c r="BM202" s="169" t="s">
        <v>2356</v>
      </c>
    </row>
    <row r="203" spans="1:65" s="2" customFormat="1" ht="16.5" customHeight="1">
      <c r="A203" s="33"/>
      <c r="B203" s="156"/>
      <c r="C203" s="195" t="s">
        <v>1071</v>
      </c>
      <c r="D203" s="195" t="s">
        <v>186</v>
      </c>
      <c r="E203" s="196" t="s">
        <v>2357</v>
      </c>
      <c r="F203" s="197" t="s">
        <v>2358</v>
      </c>
      <c r="G203" s="198" t="s">
        <v>232</v>
      </c>
      <c r="H203" s="199">
        <v>42</v>
      </c>
      <c r="I203" s="200"/>
      <c r="J203" s="201">
        <f t="shared" si="20"/>
        <v>0</v>
      </c>
      <c r="K203" s="202"/>
      <c r="L203" s="203"/>
      <c r="M203" s="204" t="s">
        <v>1</v>
      </c>
      <c r="N203" s="205" t="s">
        <v>41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502</v>
      </c>
      <c r="AT203" s="169" t="s">
        <v>186</v>
      </c>
      <c r="AU203" s="169" t="s">
        <v>88</v>
      </c>
      <c r="AY203" s="18" t="s">
        <v>173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88</v>
      </c>
      <c r="BK203" s="170">
        <f t="shared" si="29"/>
        <v>0</v>
      </c>
      <c r="BL203" s="18" t="s">
        <v>498</v>
      </c>
      <c r="BM203" s="169" t="s">
        <v>2359</v>
      </c>
    </row>
    <row r="204" spans="1:65" s="2" customFormat="1" ht="24.2" customHeight="1">
      <c r="A204" s="33"/>
      <c r="B204" s="156"/>
      <c r="C204" s="157" t="s">
        <v>1078</v>
      </c>
      <c r="D204" s="157" t="s">
        <v>176</v>
      </c>
      <c r="E204" s="158" t="s">
        <v>2360</v>
      </c>
      <c r="F204" s="159" t="s">
        <v>2361</v>
      </c>
      <c r="G204" s="160" t="s">
        <v>232</v>
      </c>
      <c r="H204" s="161">
        <v>75</v>
      </c>
      <c r="I204" s="162"/>
      <c r="J204" s="163">
        <f t="shared" si="20"/>
        <v>0</v>
      </c>
      <c r="K204" s="164"/>
      <c r="L204" s="34"/>
      <c r="M204" s="165" t="s">
        <v>1</v>
      </c>
      <c r="N204" s="166" t="s">
        <v>41</v>
      </c>
      <c r="O204" s="62"/>
      <c r="P204" s="167">
        <f t="shared" si="21"/>
        <v>0</v>
      </c>
      <c r="Q204" s="167">
        <v>0</v>
      </c>
      <c r="R204" s="167">
        <f t="shared" si="22"/>
        <v>0</v>
      </c>
      <c r="S204" s="167">
        <v>0</v>
      </c>
      <c r="T204" s="168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498</v>
      </c>
      <c r="AT204" s="169" t="s">
        <v>176</v>
      </c>
      <c r="AU204" s="169" t="s">
        <v>88</v>
      </c>
      <c r="AY204" s="18" t="s">
        <v>173</v>
      </c>
      <c r="BE204" s="170">
        <f t="shared" si="24"/>
        <v>0</v>
      </c>
      <c r="BF204" s="170">
        <f t="shared" si="25"/>
        <v>0</v>
      </c>
      <c r="BG204" s="170">
        <f t="shared" si="26"/>
        <v>0</v>
      </c>
      <c r="BH204" s="170">
        <f t="shared" si="27"/>
        <v>0</v>
      </c>
      <c r="BI204" s="170">
        <f t="shared" si="28"/>
        <v>0</v>
      </c>
      <c r="BJ204" s="18" t="s">
        <v>88</v>
      </c>
      <c r="BK204" s="170">
        <f t="shared" si="29"/>
        <v>0</v>
      </c>
      <c r="BL204" s="18" t="s">
        <v>498</v>
      </c>
      <c r="BM204" s="169" t="s">
        <v>2362</v>
      </c>
    </row>
    <row r="205" spans="1:65" s="2" customFormat="1" ht="16.5" customHeight="1">
      <c r="A205" s="33"/>
      <c r="B205" s="156"/>
      <c r="C205" s="195" t="s">
        <v>1080</v>
      </c>
      <c r="D205" s="195" t="s">
        <v>186</v>
      </c>
      <c r="E205" s="196" t="s">
        <v>2363</v>
      </c>
      <c r="F205" s="197" t="s">
        <v>2364</v>
      </c>
      <c r="G205" s="198" t="s">
        <v>232</v>
      </c>
      <c r="H205" s="199">
        <v>79</v>
      </c>
      <c r="I205" s="200"/>
      <c r="J205" s="201">
        <f t="shared" si="20"/>
        <v>0</v>
      </c>
      <c r="K205" s="202"/>
      <c r="L205" s="203"/>
      <c r="M205" s="204" t="s">
        <v>1</v>
      </c>
      <c r="N205" s="205" t="s">
        <v>41</v>
      </c>
      <c r="O205" s="62"/>
      <c r="P205" s="167">
        <f t="shared" si="21"/>
        <v>0</v>
      </c>
      <c r="Q205" s="167">
        <v>0</v>
      </c>
      <c r="R205" s="167">
        <f t="shared" si="22"/>
        <v>0</v>
      </c>
      <c r="S205" s="167">
        <v>0</v>
      </c>
      <c r="T205" s="168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502</v>
      </c>
      <c r="AT205" s="169" t="s">
        <v>186</v>
      </c>
      <c r="AU205" s="169" t="s">
        <v>88</v>
      </c>
      <c r="AY205" s="18" t="s">
        <v>173</v>
      </c>
      <c r="BE205" s="170">
        <f t="shared" si="24"/>
        <v>0</v>
      </c>
      <c r="BF205" s="170">
        <f t="shared" si="25"/>
        <v>0</v>
      </c>
      <c r="BG205" s="170">
        <f t="shared" si="26"/>
        <v>0</v>
      </c>
      <c r="BH205" s="170">
        <f t="shared" si="27"/>
        <v>0</v>
      </c>
      <c r="BI205" s="170">
        <f t="shared" si="28"/>
        <v>0</v>
      </c>
      <c r="BJ205" s="18" t="s">
        <v>88</v>
      </c>
      <c r="BK205" s="170">
        <f t="shared" si="29"/>
        <v>0</v>
      </c>
      <c r="BL205" s="18" t="s">
        <v>498</v>
      </c>
      <c r="BM205" s="169" t="s">
        <v>2365</v>
      </c>
    </row>
    <row r="206" spans="1:65" s="2" customFormat="1" ht="24.2" customHeight="1">
      <c r="A206" s="33"/>
      <c r="B206" s="156"/>
      <c r="C206" s="157" t="s">
        <v>1082</v>
      </c>
      <c r="D206" s="157" t="s">
        <v>176</v>
      </c>
      <c r="E206" s="158" t="s">
        <v>2366</v>
      </c>
      <c r="F206" s="159" t="s">
        <v>2367</v>
      </c>
      <c r="G206" s="160" t="s">
        <v>232</v>
      </c>
      <c r="H206" s="161">
        <v>110</v>
      </c>
      <c r="I206" s="162"/>
      <c r="J206" s="163">
        <f t="shared" si="20"/>
        <v>0</v>
      </c>
      <c r="K206" s="164"/>
      <c r="L206" s="34"/>
      <c r="M206" s="165" t="s">
        <v>1</v>
      </c>
      <c r="N206" s="166" t="s">
        <v>41</v>
      </c>
      <c r="O206" s="62"/>
      <c r="P206" s="167">
        <f t="shared" si="21"/>
        <v>0</v>
      </c>
      <c r="Q206" s="167">
        <v>0</v>
      </c>
      <c r="R206" s="167">
        <f t="shared" si="22"/>
        <v>0</v>
      </c>
      <c r="S206" s="167">
        <v>0</v>
      </c>
      <c r="T206" s="168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498</v>
      </c>
      <c r="AT206" s="169" t="s">
        <v>176</v>
      </c>
      <c r="AU206" s="169" t="s">
        <v>88</v>
      </c>
      <c r="AY206" s="18" t="s">
        <v>173</v>
      </c>
      <c r="BE206" s="170">
        <f t="shared" si="24"/>
        <v>0</v>
      </c>
      <c r="BF206" s="170">
        <f t="shared" si="25"/>
        <v>0</v>
      </c>
      <c r="BG206" s="170">
        <f t="shared" si="26"/>
        <v>0</v>
      </c>
      <c r="BH206" s="170">
        <f t="shared" si="27"/>
        <v>0</v>
      </c>
      <c r="BI206" s="170">
        <f t="shared" si="28"/>
        <v>0</v>
      </c>
      <c r="BJ206" s="18" t="s">
        <v>88</v>
      </c>
      <c r="BK206" s="170">
        <f t="shared" si="29"/>
        <v>0</v>
      </c>
      <c r="BL206" s="18" t="s">
        <v>498</v>
      </c>
      <c r="BM206" s="169" t="s">
        <v>2368</v>
      </c>
    </row>
    <row r="207" spans="1:65" s="2" customFormat="1" ht="16.5" customHeight="1">
      <c r="A207" s="33"/>
      <c r="B207" s="156"/>
      <c r="C207" s="195" t="s">
        <v>1084</v>
      </c>
      <c r="D207" s="195" t="s">
        <v>186</v>
      </c>
      <c r="E207" s="196" t="s">
        <v>2369</v>
      </c>
      <c r="F207" s="197" t="s">
        <v>2370</v>
      </c>
      <c r="G207" s="198" t="s">
        <v>232</v>
      </c>
      <c r="H207" s="199">
        <v>116</v>
      </c>
      <c r="I207" s="200"/>
      <c r="J207" s="201">
        <f t="shared" si="20"/>
        <v>0</v>
      </c>
      <c r="K207" s="202"/>
      <c r="L207" s="203"/>
      <c r="M207" s="204" t="s">
        <v>1</v>
      </c>
      <c r="N207" s="205" t="s">
        <v>41</v>
      </c>
      <c r="O207" s="62"/>
      <c r="P207" s="167">
        <f t="shared" si="21"/>
        <v>0</v>
      </c>
      <c r="Q207" s="167">
        <v>0</v>
      </c>
      <c r="R207" s="167">
        <f t="shared" si="22"/>
        <v>0</v>
      </c>
      <c r="S207" s="167">
        <v>0</v>
      </c>
      <c r="T207" s="168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502</v>
      </c>
      <c r="AT207" s="169" t="s">
        <v>186</v>
      </c>
      <c r="AU207" s="169" t="s">
        <v>88</v>
      </c>
      <c r="AY207" s="18" t="s">
        <v>173</v>
      </c>
      <c r="BE207" s="170">
        <f t="shared" si="24"/>
        <v>0</v>
      </c>
      <c r="BF207" s="170">
        <f t="shared" si="25"/>
        <v>0</v>
      </c>
      <c r="BG207" s="170">
        <f t="shared" si="26"/>
        <v>0</v>
      </c>
      <c r="BH207" s="170">
        <f t="shared" si="27"/>
        <v>0</v>
      </c>
      <c r="BI207" s="170">
        <f t="shared" si="28"/>
        <v>0</v>
      </c>
      <c r="BJ207" s="18" t="s">
        <v>88</v>
      </c>
      <c r="BK207" s="170">
        <f t="shared" si="29"/>
        <v>0</v>
      </c>
      <c r="BL207" s="18" t="s">
        <v>498</v>
      </c>
      <c r="BM207" s="169" t="s">
        <v>2371</v>
      </c>
    </row>
    <row r="208" spans="1:65" s="2" customFormat="1" ht="24.2" customHeight="1">
      <c r="A208" s="33"/>
      <c r="B208" s="156"/>
      <c r="C208" s="157" t="s">
        <v>1087</v>
      </c>
      <c r="D208" s="157" t="s">
        <v>176</v>
      </c>
      <c r="E208" s="158" t="s">
        <v>2372</v>
      </c>
      <c r="F208" s="159" t="s">
        <v>2373</v>
      </c>
      <c r="G208" s="160" t="s">
        <v>232</v>
      </c>
      <c r="H208" s="161">
        <v>80</v>
      </c>
      <c r="I208" s="162"/>
      <c r="J208" s="163">
        <f t="shared" si="20"/>
        <v>0</v>
      </c>
      <c r="K208" s="164"/>
      <c r="L208" s="34"/>
      <c r="M208" s="165" t="s">
        <v>1</v>
      </c>
      <c r="N208" s="166" t="s">
        <v>41</v>
      </c>
      <c r="O208" s="62"/>
      <c r="P208" s="167">
        <f t="shared" si="21"/>
        <v>0</v>
      </c>
      <c r="Q208" s="167">
        <v>0</v>
      </c>
      <c r="R208" s="167">
        <f t="shared" si="22"/>
        <v>0</v>
      </c>
      <c r="S208" s="167">
        <v>0</v>
      </c>
      <c r="T208" s="168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498</v>
      </c>
      <c r="AT208" s="169" t="s">
        <v>176</v>
      </c>
      <c r="AU208" s="169" t="s">
        <v>88</v>
      </c>
      <c r="AY208" s="18" t="s">
        <v>173</v>
      </c>
      <c r="BE208" s="170">
        <f t="shared" si="24"/>
        <v>0</v>
      </c>
      <c r="BF208" s="170">
        <f t="shared" si="25"/>
        <v>0</v>
      </c>
      <c r="BG208" s="170">
        <f t="shared" si="26"/>
        <v>0</v>
      </c>
      <c r="BH208" s="170">
        <f t="shared" si="27"/>
        <v>0</v>
      </c>
      <c r="BI208" s="170">
        <f t="shared" si="28"/>
        <v>0</v>
      </c>
      <c r="BJ208" s="18" t="s">
        <v>88</v>
      </c>
      <c r="BK208" s="170">
        <f t="shared" si="29"/>
        <v>0</v>
      </c>
      <c r="BL208" s="18" t="s">
        <v>498</v>
      </c>
      <c r="BM208" s="169" t="s">
        <v>2374</v>
      </c>
    </row>
    <row r="209" spans="1:65" s="2" customFormat="1" ht="16.5" customHeight="1">
      <c r="A209" s="33"/>
      <c r="B209" s="156"/>
      <c r="C209" s="195" t="s">
        <v>1089</v>
      </c>
      <c r="D209" s="195" t="s">
        <v>186</v>
      </c>
      <c r="E209" s="196" t="s">
        <v>2375</v>
      </c>
      <c r="F209" s="197" t="s">
        <v>2376</v>
      </c>
      <c r="G209" s="198" t="s">
        <v>232</v>
      </c>
      <c r="H209" s="199">
        <v>84</v>
      </c>
      <c r="I209" s="200"/>
      <c r="J209" s="201">
        <f t="shared" si="20"/>
        <v>0</v>
      </c>
      <c r="K209" s="202"/>
      <c r="L209" s="203"/>
      <c r="M209" s="204" t="s">
        <v>1</v>
      </c>
      <c r="N209" s="205" t="s">
        <v>41</v>
      </c>
      <c r="O209" s="62"/>
      <c r="P209" s="167">
        <f t="shared" si="21"/>
        <v>0</v>
      </c>
      <c r="Q209" s="167">
        <v>0</v>
      </c>
      <c r="R209" s="167">
        <f t="shared" si="22"/>
        <v>0</v>
      </c>
      <c r="S209" s="167">
        <v>0</v>
      </c>
      <c r="T209" s="168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502</v>
      </c>
      <c r="AT209" s="169" t="s">
        <v>186</v>
      </c>
      <c r="AU209" s="169" t="s">
        <v>88</v>
      </c>
      <c r="AY209" s="18" t="s">
        <v>173</v>
      </c>
      <c r="BE209" s="170">
        <f t="shared" si="24"/>
        <v>0</v>
      </c>
      <c r="BF209" s="170">
        <f t="shared" si="25"/>
        <v>0</v>
      </c>
      <c r="BG209" s="170">
        <f t="shared" si="26"/>
        <v>0</v>
      </c>
      <c r="BH209" s="170">
        <f t="shared" si="27"/>
        <v>0</v>
      </c>
      <c r="BI209" s="170">
        <f t="shared" si="28"/>
        <v>0</v>
      </c>
      <c r="BJ209" s="18" t="s">
        <v>88</v>
      </c>
      <c r="BK209" s="170">
        <f t="shared" si="29"/>
        <v>0</v>
      </c>
      <c r="BL209" s="18" t="s">
        <v>498</v>
      </c>
      <c r="BM209" s="169" t="s">
        <v>2377</v>
      </c>
    </row>
    <row r="210" spans="1:65" s="2" customFormat="1" ht="24.2" customHeight="1">
      <c r="A210" s="33"/>
      <c r="B210" s="156"/>
      <c r="C210" s="157" t="s">
        <v>1092</v>
      </c>
      <c r="D210" s="157" t="s">
        <v>176</v>
      </c>
      <c r="E210" s="158" t="s">
        <v>2378</v>
      </c>
      <c r="F210" s="159" t="s">
        <v>2379</v>
      </c>
      <c r="G210" s="160" t="s">
        <v>232</v>
      </c>
      <c r="H210" s="161">
        <v>120</v>
      </c>
      <c r="I210" s="162"/>
      <c r="J210" s="163">
        <f t="shared" si="20"/>
        <v>0</v>
      </c>
      <c r="K210" s="164"/>
      <c r="L210" s="34"/>
      <c r="M210" s="165" t="s">
        <v>1</v>
      </c>
      <c r="N210" s="166" t="s">
        <v>41</v>
      </c>
      <c r="O210" s="62"/>
      <c r="P210" s="167">
        <f t="shared" si="21"/>
        <v>0</v>
      </c>
      <c r="Q210" s="167">
        <v>0</v>
      </c>
      <c r="R210" s="167">
        <f t="shared" si="22"/>
        <v>0</v>
      </c>
      <c r="S210" s="167">
        <v>0</v>
      </c>
      <c r="T210" s="168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498</v>
      </c>
      <c r="AT210" s="169" t="s">
        <v>176</v>
      </c>
      <c r="AU210" s="169" t="s">
        <v>88</v>
      </c>
      <c r="AY210" s="18" t="s">
        <v>173</v>
      </c>
      <c r="BE210" s="170">
        <f t="shared" si="24"/>
        <v>0</v>
      </c>
      <c r="BF210" s="170">
        <f t="shared" si="25"/>
        <v>0</v>
      </c>
      <c r="BG210" s="170">
        <f t="shared" si="26"/>
        <v>0</v>
      </c>
      <c r="BH210" s="170">
        <f t="shared" si="27"/>
        <v>0</v>
      </c>
      <c r="BI210" s="170">
        <f t="shared" si="28"/>
        <v>0</v>
      </c>
      <c r="BJ210" s="18" t="s">
        <v>88</v>
      </c>
      <c r="BK210" s="170">
        <f t="shared" si="29"/>
        <v>0</v>
      </c>
      <c r="BL210" s="18" t="s">
        <v>498</v>
      </c>
      <c r="BM210" s="169" t="s">
        <v>2380</v>
      </c>
    </row>
    <row r="211" spans="1:65" s="2" customFormat="1" ht="16.5" customHeight="1">
      <c r="A211" s="33"/>
      <c r="B211" s="156"/>
      <c r="C211" s="195" t="s">
        <v>1094</v>
      </c>
      <c r="D211" s="195" t="s">
        <v>186</v>
      </c>
      <c r="E211" s="196" t="s">
        <v>2381</v>
      </c>
      <c r="F211" s="197" t="s">
        <v>2382</v>
      </c>
      <c r="G211" s="198" t="s">
        <v>232</v>
      </c>
      <c r="H211" s="199">
        <v>126</v>
      </c>
      <c r="I211" s="200"/>
      <c r="J211" s="201">
        <f t="shared" si="20"/>
        <v>0</v>
      </c>
      <c r="K211" s="202"/>
      <c r="L211" s="203"/>
      <c r="M211" s="204" t="s">
        <v>1</v>
      </c>
      <c r="N211" s="205" t="s">
        <v>41</v>
      </c>
      <c r="O211" s="62"/>
      <c r="P211" s="167">
        <f t="shared" si="21"/>
        <v>0</v>
      </c>
      <c r="Q211" s="167">
        <v>0</v>
      </c>
      <c r="R211" s="167">
        <f t="shared" si="22"/>
        <v>0</v>
      </c>
      <c r="S211" s="167">
        <v>0</v>
      </c>
      <c r="T211" s="168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502</v>
      </c>
      <c r="AT211" s="169" t="s">
        <v>186</v>
      </c>
      <c r="AU211" s="169" t="s">
        <v>88</v>
      </c>
      <c r="AY211" s="18" t="s">
        <v>173</v>
      </c>
      <c r="BE211" s="170">
        <f t="shared" si="24"/>
        <v>0</v>
      </c>
      <c r="BF211" s="170">
        <f t="shared" si="25"/>
        <v>0</v>
      </c>
      <c r="BG211" s="170">
        <f t="shared" si="26"/>
        <v>0</v>
      </c>
      <c r="BH211" s="170">
        <f t="shared" si="27"/>
        <v>0</v>
      </c>
      <c r="BI211" s="170">
        <f t="shared" si="28"/>
        <v>0</v>
      </c>
      <c r="BJ211" s="18" t="s">
        <v>88</v>
      </c>
      <c r="BK211" s="170">
        <f t="shared" si="29"/>
        <v>0</v>
      </c>
      <c r="BL211" s="18" t="s">
        <v>498</v>
      </c>
      <c r="BM211" s="169" t="s">
        <v>2383</v>
      </c>
    </row>
    <row r="212" spans="1:65" s="2" customFormat="1" ht="24.2" customHeight="1">
      <c r="A212" s="33"/>
      <c r="B212" s="156"/>
      <c r="C212" s="157" t="s">
        <v>1101</v>
      </c>
      <c r="D212" s="157" t="s">
        <v>176</v>
      </c>
      <c r="E212" s="158" t="s">
        <v>2378</v>
      </c>
      <c r="F212" s="159" t="s">
        <v>2379</v>
      </c>
      <c r="G212" s="160" t="s">
        <v>232</v>
      </c>
      <c r="H212" s="161">
        <v>1450</v>
      </c>
      <c r="I212" s="162"/>
      <c r="J212" s="163">
        <f t="shared" si="20"/>
        <v>0</v>
      </c>
      <c r="K212" s="164"/>
      <c r="L212" s="34"/>
      <c r="M212" s="165" t="s">
        <v>1</v>
      </c>
      <c r="N212" s="166" t="s">
        <v>41</v>
      </c>
      <c r="O212" s="62"/>
      <c r="P212" s="167">
        <f t="shared" si="21"/>
        <v>0</v>
      </c>
      <c r="Q212" s="167">
        <v>0</v>
      </c>
      <c r="R212" s="167">
        <f t="shared" si="22"/>
        <v>0</v>
      </c>
      <c r="S212" s="167">
        <v>0</v>
      </c>
      <c r="T212" s="168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498</v>
      </c>
      <c r="AT212" s="169" t="s">
        <v>176</v>
      </c>
      <c r="AU212" s="169" t="s">
        <v>88</v>
      </c>
      <c r="AY212" s="18" t="s">
        <v>173</v>
      </c>
      <c r="BE212" s="170">
        <f t="shared" si="24"/>
        <v>0</v>
      </c>
      <c r="BF212" s="170">
        <f t="shared" si="25"/>
        <v>0</v>
      </c>
      <c r="BG212" s="170">
        <f t="shared" si="26"/>
        <v>0</v>
      </c>
      <c r="BH212" s="170">
        <f t="shared" si="27"/>
        <v>0</v>
      </c>
      <c r="BI212" s="170">
        <f t="shared" si="28"/>
        <v>0</v>
      </c>
      <c r="BJ212" s="18" t="s">
        <v>88</v>
      </c>
      <c r="BK212" s="170">
        <f t="shared" si="29"/>
        <v>0</v>
      </c>
      <c r="BL212" s="18" t="s">
        <v>498</v>
      </c>
      <c r="BM212" s="169" t="s">
        <v>2384</v>
      </c>
    </row>
    <row r="213" spans="1:65" s="2" customFormat="1" ht="16.5" customHeight="1">
      <c r="A213" s="33"/>
      <c r="B213" s="156"/>
      <c r="C213" s="195" t="s">
        <v>1106</v>
      </c>
      <c r="D213" s="195" t="s">
        <v>186</v>
      </c>
      <c r="E213" s="196" t="s">
        <v>2385</v>
      </c>
      <c r="F213" s="197" t="s">
        <v>2386</v>
      </c>
      <c r="G213" s="198" t="s">
        <v>232</v>
      </c>
      <c r="H213" s="199">
        <v>1523</v>
      </c>
      <c r="I213" s="200"/>
      <c r="J213" s="201">
        <f t="shared" si="20"/>
        <v>0</v>
      </c>
      <c r="K213" s="202"/>
      <c r="L213" s="203"/>
      <c r="M213" s="204" t="s">
        <v>1</v>
      </c>
      <c r="N213" s="205" t="s">
        <v>41</v>
      </c>
      <c r="O213" s="62"/>
      <c r="P213" s="167">
        <f t="shared" si="21"/>
        <v>0</v>
      </c>
      <c r="Q213" s="167">
        <v>0</v>
      </c>
      <c r="R213" s="167">
        <f t="shared" si="22"/>
        <v>0</v>
      </c>
      <c r="S213" s="167">
        <v>0</v>
      </c>
      <c r="T213" s="168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502</v>
      </c>
      <c r="AT213" s="169" t="s">
        <v>186</v>
      </c>
      <c r="AU213" s="169" t="s">
        <v>88</v>
      </c>
      <c r="AY213" s="18" t="s">
        <v>173</v>
      </c>
      <c r="BE213" s="170">
        <f t="shared" si="24"/>
        <v>0</v>
      </c>
      <c r="BF213" s="170">
        <f t="shared" si="25"/>
        <v>0</v>
      </c>
      <c r="BG213" s="170">
        <f t="shared" si="26"/>
        <v>0</v>
      </c>
      <c r="BH213" s="170">
        <f t="shared" si="27"/>
        <v>0</v>
      </c>
      <c r="BI213" s="170">
        <f t="shared" si="28"/>
        <v>0</v>
      </c>
      <c r="BJ213" s="18" t="s">
        <v>88</v>
      </c>
      <c r="BK213" s="170">
        <f t="shared" si="29"/>
        <v>0</v>
      </c>
      <c r="BL213" s="18" t="s">
        <v>498</v>
      </c>
      <c r="BM213" s="169" t="s">
        <v>2387</v>
      </c>
    </row>
    <row r="214" spans="1:65" s="2" customFormat="1" ht="24.2" customHeight="1">
      <c r="A214" s="33"/>
      <c r="B214" s="156"/>
      <c r="C214" s="157" t="s">
        <v>1114</v>
      </c>
      <c r="D214" s="157" t="s">
        <v>176</v>
      </c>
      <c r="E214" s="158" t="s">
        <v>2388</v>
      </c>
      <c r="F214" s="159" t="s">
        <v>2389</v>
      </c>
      <c r="G214" s="160" t="s">
        <v>232</v>
      </c>
      <c r="H214" s="161">
        <v>70</v>
      </c>
      <c r="I214" s="162"/>
      <c r="J214" s="163">
        <f t="shared" si="20"/>
        <v>0</v>
      </c>
      <c r="K214" s="164"/>
      <c r="L214" s="34"/>
      <c r="M214" s="165" t="s">
        <v>1</v>
      </c>
      <c r="N214" s="166" t="s">
        <v>41</v>
      </c>
      <c r="O214" s="62"/>
      <c r="P214" s="167">
        <f t="shared" si="21"/>
        <v>0</v>
      </c>
      <c r="Q214" s="167">
        <v>0</v>
      </c>
      <c r="R214" s="167">
        <f t="shared" si="22"/>
        <v>0</v>
      </c>
      <c r="S214" s="167">
        <v>0</v>
      </c>
      <c r="T214" s="168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498</v>
      </c>
      <c r="AT214" s="169" t="s">
        <v>176</v>
      </c>
      <c r="AU214" s="169" t="s">
        <v>88</v>
      </c>
      <c r="AY214" s="18" t="s">
        <v>173</v>
      </c>
      <c r="BE214" s="170">
        <f t="shared" si="24"/>
        <v>0</v>
      </c>
      <c r="BF214" s="170">
        <f t="shared" si="25"/>
        <v>0</v>
      </c>
      <c r="BG214" s="170">
        <f t="shared" si="26"/>
        <v>0</v>
      </c>
      <c r="BH214" s="170">
        <f t="shared" si="27"/>
        <v>0</v>
      </c>
      <c r="BI214" s="170">
        <f t="shared" si="28"/>
        <v>0</v>
      </c>
      <c r="BJ214" s="18" t="s">
        <v>88</v>
      </c>
      <c r="BK214" s="170">
        <f t="shared" si="29"/>
        <v>0</v>
      </c>
      <c r="BL214" s="18" t="s">
        <v>498</v>
      </c>
      <c r="BM214" s="169" t="s">
        <v>2390</v>
      </c>
    </row>
    <row r="215" spans="1:65" s="2" customFormat="1" ht="16.5" customHeight="1">
      <c r="A215" s="33"/>
      <c r="B215" s="156"/>
      <c r="C215" s="195" t="s">
        <v>1119</v>
      </c>
      <c r="D215" s="195" t="s">
        <v>186</v>
      </c>
      <c r="E215" s="196" t="s">
        <v>2391</v>
      </c>
      <c r="F215" s="197" t="s">
        <v>2392</v>
      </c>
      <c r="G215" s="198" t="s">
        <v>232</v>
      </c>
      <c r="H215" s="199">
        <v>74</v>
      </c>
      <c r="I215" s="200"/>
      <c r="J215" s="201">
        <f t="shared" si="20"/>
        <v>0</v>
      </c>
      <c r="K215" s="202"/>
      <c r="L215" s="203"/>
      <c r="M215" s="204" t="s">
        <v>1</v>
      </c>
      <c r="N215" s="205" t="s">
        <v>41</v>
      </c>
      <c r="O215" s="62"/>
      <c r="P215" s="167">
        <f t="shared" si="21"/>
        <v>0</v>
      </c>
      <c r="Q215" s="167">
        <v>0</v>
      </c>
      <c r="R215" s="167">
        <f t="shared" si="22"/>
        <v>0</v>
      </c>
      <c r="S215" s="167">
        <v>0</v>
      </c>
      <c r="T215" s="168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502</v>
      </c>
      <c r="AT215" s="169" t="s">
        <v>186</v>
      </c>
      <c r="AU215" s="169" t="s">
        <v>88</v>
      </c>
      <c r="AY215" s="18" t="s">
        <v>173</v>
      </c>
      <c r="BE215" s="170">
        <f t="shared" si="24"/>
        <v>0</v>
      </c>
      <c r="BF215" s="170">
        <f t="shared" si="25"/>
        <v>0</v>
      </c>
      <c r="BG215" s="170">
        <f t="shared" si="26"/>
        <v>0</v>
      </c>
      <c r="BH215" s="170">
        <f t="shared" si="27"/>
        <v>0</v>
      </c>
      <c r="BI215" s="170">
        <f t="shared" si="28"/>
        <v>0</v>
      </c>
      <c r="BJ215" s="18" t="s">
        <v>88</v>
      </c>
      <c r="BK215" s="170">
        <f t="shared" si="29"/>
        <v>0</v>
      </c>
      <c r="BL215" s="18" t="s">
        <v>498</v>
      </c>
      <c r="BM215" s="169" t="s">
        <v>2393</v>
      </c>
    </row>
    <row r="216" spans="1:65" s="2" customFormat="1" ht="24.2" customHeight="1">
      <c r="A216" s="33"/>
      <c r="B216" s="156"/>
      <c r="C216" s="157" t="s">
        <v>1123</v>
      </c>
      <c r="D216" s="157" t="s">
        <v>176</v>
      </c>
      <c r="E216" s="158" t="s">
        <v>2394</v>
      </c>
      <c r="F216" s="159" t="s">
        <v>2395</v>
      </c>
      <c r="G216" s="160" t="s">
        <v>232</v>
      </c>
      <c r="H216" s="161">
        <v>75</v>
      </c>
      <c r="I216" s="162"/>
      <c r="J216" s="163">
        <f t="shared" si="20"/>
        <v>0</v>
      </c>
      <c r="K216" s="164"/>
      <c r="L216" s="34"/>
      <c r="M216" s="165" t="s">
        <v>1</v>
      </c>
      <c r="N216" s="166" t="s">
        <v>41</v>
      </c>
      <c r="O216" s="62"/>
      <c r="P216" s="167">
        <f t="shared" si="21"/>
        <v>0</v>
      </c>
      <c r="Q216" s="167">
        <v>0</v>
      </c>
      <c r="R216" s="167">
        <f t="shared" si="22"/>
        <v>0</v>
      </c>
      <c r="S216" s="167">
        <v>0</v>
      </c>
      <c r="T216" s="168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498</v>
      </c>
      <c r="AT216" s="169" t="s">
        <v>176</v>
      </c>
      <c r="AU216" s="169" t="s">
        <v>88</v>
      </c>
      <c r="AY216" s="18" t="s">
        <v>173</v>
      </c>
      <c r="BE216" s="170">
        <f t="shared" si="24"/>
        <v>0</v>
      </c>
      <c r="BF216" s="170">
        <f t="shared" si="25"/>
        <v>0</v>
      </c>
      <c r="BG216" s="170">
        <f t="shared" si="26"/>
        <v>0</v>
      </c>
      <c r="BH216" s="170">
        <f t="shared" si="27"/>
        <v>0</v>
      </c>
      <c r="BI216" s="170">
        <f t="shared" si="28"/>
        <v>0</v>
      </c>
      <c r="BJ216" s="18" t="s">
        <v>88</v>
      </c>
      <c r="BK216" s="170">
        <f t="shared" si="29"/>
        <v>0</v>
      </c>
      <c r="BL216" s="18" t="s">
        <v>498</v>
      </c>
      <c r="BM216" s="169" t="s">
        <v>2396</v>
      </c>
    </row>
    <row r="217" spans="1:65" s="2" customFormat="1" ht="16.5" customHeight="1">
      <c r="A217" s="33"/>
      <c r="B217" s="156"/>
      <c r="C217" s="195" t="s">
        <v>1125</v>
      </c>
      <c r="D217" s="195" t="s">
        <v>186</v>
      </c>
      <c r="E217" s="196" t="s">
        <v>2397</v>
      </c>
      <c r="F217" s="197" t="s">
        <v>2398</v>
      </c>
      <c r="G217" s="198" t="s">
        <v>232</v>
      </c>
      <c r="H217" s="199">
        <v>79</v>
      </c>
      <c r="I217" s="200"/>
      <c r="J217" s="201">
        <f t="shared" si="20"/>
        <v>0</v>
      </c>
      <c r="K217" s="202"/>
      <c r="L217" s="203"/>
      <c r="M217" s="204" t="s">
        <v>1</v>
      </c>
      <c r="N217" s="205" t="s">
        <v>41</v>
      </c>
      <c r="O217" s="62"/>
      <c r="P217" s="167">
        <f t="shared" si="21"/>
        <v>0</v>
      </c>
      <c r="Q217" s="167">
        <v>0</v>
      </c>
      <c r="R217" s="167">
        <f t="shared" si="22"/>
        <v>0</v>
      </c>
      <c r="S217" s="167">
        <v>0</v>
      </c>
      <c r="T217" s="168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502</v>
      </c>
      <c r="AT217" s="169" t="s">
        <v>186</v>
      </c>
      <c r="AU217" s="169" t="s">
        <v>88</v>
      </c>
      <c r="AY217" s="18" t="s">
        <v>173</v>
      </c>
      <c r="BE217" s="170">
        <f t="shared" si="24"/>
        <v>0</v>
      </c>
      <c r="BF217" s="170">
        <f t="shared" si="25"/>
        <v>0</v>
      </c>
      <c r="BG217" s="170">
        <f t="shared" si="26"/>
        <v>0</v>
      </c>
      <c r="BH217" s="170">
        <f t="shared" si="27"/>
        <v>0</v>
      </c>
      <c r="BI217" s="170">
        <f t="shared" si="28"/>
        <v>0</v>
      </c>
      <c r="BJ217" s="18" t="s">
        <v>88</v>
      </c>
      <c r="BK217" s="170">
        <f t="shared" si="29"/>
        <v>0</v>
      </c>
      <c r="BL217" s="18" t="s">
        <v>498</v>
      </c>
      <c r="BM217" s="169" t="s">
        <v>2399</v>
      </c>
    </row>
    <row r="218" spans="1:65" s="2" customFormat="1" ht="24.2" customHeight="1">
      <c r="A218" s="33"/>
      <c r="B218" s="156"/>
      <c r="C218" s="157" t="s">
        <v>1127</v>
      </c>
      <c r="D218" s="157" t="s">
        <v>176</v>
      </c>
      <c r="E218" s="158" t="s">
        <v>2400</v>
      </c>
      <c r="F218" s="159" t="s">
        <v>2401</v>
      </c>
      <c r="G218" s="160" t="s">
        <v>232</v>
      </c>
      <c r="H218" s="161">
        <v>1950</v>
      </c>
      <c r="I218" s="162"/>
      <c r="J218" s="163">
        <f t="shared" si="20"/>
        <v>0</v>
      </c>
      <c r="K218" s="164"/>
      <c r="L218" s="34"/>
      <c r="M218" s="165" t="s">
        <v>1</v>
      </c>
      <c r="N218" s="166" t="s">
        <v>41</v>
      </c>
      <c r="O218" s="62"/>
      <c r="P218" s="167">
        <f t="shared" si="21"/>
        <v>0</v>
      </c>
      <c r="Q218" s="167">
        <v>0</v>
      </c>
      <c r="R218" s="167">
        <f t="shared" si="22"/>
        <v>0</v>
      </c>
      <c r="S218" s="167">
        <v>0</v>
      </c>
      <c r="T218" s="168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498</v>
      </c>
      <c r="AT218" s="169" t="s">
        <v>176</v>
      </c>
      <c r="AU218" s="169" t="s">
        <v>88</v>
      </c>
      <c r="AY218" s="18" t="s">
        <v>173</v>
      </c>
      <c r="BE218" s="170">
        <f t="shared" si="24"/>
        <v>0</v>
      </c>
      <c r="BF218" s="170">
        <f t="shared" si="25"/>
        <v>0</v>
      </c>
      <c r="BG218" s="170">
        <f t="shared" si="26"/>
        <v>0</v>
      </c>
      <c r="BH218" s="170">
        <f t="shared" si="27"/>
        <v>0</v>
      </c>
      <c r="BI218" s="170">
        <f t="shared" si="28"/>
        <v>0</v>
      </c>
      <c r="BJ218" s="18" t="s">
        <v>88</v>
      </c>
      <c r="BK218" s="170">
        <f t="shared" si="29"/>
        <v>0</v>
      </c>
      <c r="BL218" s="18" t="s">
        <v>498</v>
      </c>
      <c r="BM218" s="169" t="s">
        <v>2402</v>
      </c>
    </row>
    <row r="219" spans="1:65" s="2" customFormat="1" ht="16.5" customHeight="1">
      <c r="A219" s="33"/>
      <c r="B219" s="156"/>
      <c r="C219" s="195" t="s">
        <v>1130</v>
      </c>
      <c r="D219" s="195" t="s">
        <v>186</v>
      </c>
      <c r="E219" s="196" t="s">
        <v>2403</v>
      </c>
      <c r="F219" s="197" t="s">
        <v>2404</v>
      </c>
      <c r="G219" s="198" t="s">
        <v>232</v>
      </c>
      <c r="H219" s="199">
        <v>1953</v>
      </c>
      <c r="I219" s="200"/>
      <c r="J219" s="201">
        <f t="shared" si="20"/>
        <v>0</v>
      </c>
      <c r="K219" s="202"/>
      <c r="L219" s="203"/>
      <c r="M219" s="204" t="s">
        <v>1</v>
      </c>
      <c r="N219" s="205" t="s">
        <v>41</v>
      </c>
      <c r="O219" s="62"/>
      <c r="P219" s="167">
        <f t="shared" si="21"/>
        <v>0</v>
      </c>
      <c r="Q219" s="167">
        <v>0</v>
      </c>
      <c r="R219" s="167">
        <f t="shared" si="22"/>
        <v>0</v>
      </c>
      <c r="S219" s="167">
        <v>0</v>
      </c>
      <c r="T219" s="168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502</v>
      </c>
      <c r="AT219" s="169" t="s">
        <v>186</v>
      </c>
      <c r="AU219" s="169" t="s">
        <v>88</v>
      </c>
      <c r="AY219" s="18" t="s">
        <v>173</v>
      </c>
      <c r="BE219" s="170">
        <f t="shared" si="24"/>
        <v>0</v>
      </c>
      <c r="BF219" s="170">
        <f t="shared" si="25"/>
        <v>0</v>
      </c>
      <c r="BG219" s="170">
        <f t="shared" si="26"/>
        <v>0</v>
      </c>
      <c r="BH219" s="170">
        <f t="shared" si="27"/>
        <v>0</v>
      </c>
      <c r="BI219" s="170">
        <f t="shared" si="28"/>
        <v>0</v>
      </c>
      <c r="BJ219" s="18" t="s">
        <v>88</v>
      </c>
      <c r="BK219" s="170">
        <f t="shared" si="29"/>
        <v>0</v>
      </c>
      <c r="BL219" s="18" t="s">
        <v>498</v>
      </c>
      <c r="BM219" s="169" t="s">
        <v>2405</v>
      </c>
    </row>
    <row r="220" spans="1:65" s="2" customFormat="1" ht="24.2" customHeight="1">
      <c r="A220" s="33"/>
      <c r="B220" s="156"/>
      <c r="C220" s="157" t="s">
        <v>1135</v>
      </c>
      <c r="D220" s="157" t="s">
        <v>176</v>
      </c>
      <c r="E220" s="158" t="s">
        <v>2406</v>
      </c>
      <c r="F220" s="159" t="s">
        <v>2407</v>
      </c>
      <c r="G220" s="160" t="s">
        <v>232</v>
      </c>
      <c r="H220" s="161">
        <v>85</v>
      </c>
      <c r="I220" s="162"/>
      <c r="J220" s="163">
        <f t="shared" si="20"/>
        <v>0</v>
      </c>
      <c r="K220" s="164"/>
      <c r="L220" s="34"/>
      <c r="M220" s="165" t="s">
        <v>1</v>
      </c>
      <c r="N220" s="166" t="s">
        <v>41</v>
      </c>
      <c r="O220" s="62"/>
      <c r="P220" s="167">
        <f t="shared" si="21"/>
        <v>0</v>
      </c>
      <c r="Q220" s="167">
        <v>0</v>
      </c>
      <c r="R220" s="167">
        <f t="shared" si="22"/>
        <v>0</v>
      </c>
      <c r="S220" s="167">
        <v>0</v>
      </c>
      <c r="T220" s="168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498</v>
      </c>
      <c r="AT220" s="169" t="s">
        <v>176</v>
      </c>
      <c r="AU220" s="169" t="s">
        <v>88</v>
      </c>
      <c r="AY220" s="18" t="s">
        <v>173</v>
      </c>
      <c r="BE220" s="170">
        <f t="shared" si="24"/>
        <v>0</v>
      </c>
      <c r="BF220" s="170">
        <f t="shared" si="25"/>
        <v>0</v>
      </c>
      <c r="BG220" s="170">
        <f t="shared" si="26"/>
        <v>0</v>
      </c>
      <c r="BH220" s="170">
        <f t="shared" si="27"/>
        <v>0</v>
      </c>
      <c r="BI220" s="170">
        <f t="shared" si="28"/>
        <v>0</v>
      </c>
      <c r="BJ220" s="18" t="s">
        <v>88</v>
      </c>
      <c r="BK220" s="170">
        <f t="shared" si="29"/>
        <v>0</v>
      </c>
      <c r="BL220" s="18" t="s">
        <v>498</v>
      </c>
      <c r="BM220" s="169" t="s">
        <v>2408</v>
      </c>
    </row>
    <row r="221" spans="1:65" s="2" customFormat="1" ht="16.5" customHeight="1">
      <c r="A221" s="33"/>
      <c r="B221" s="156"/>
      <c r="C221" s="195" t="s">
        <v>1143</v>
      </c>
      <c r="D221" s="195" t="s">
        <v>186</v>
      </c>
      <c r="E221" s="196" t="s">
        <v>2409</v>
      </c>
      <c r="F221" s="197" t="s">
        <v>2410</v>
      </c>
      <c r="G221" s="198" t="s">
        <v>232</v>
      </c>
      <c r="H221" s="199">
        <v>90</v>
      </c>
      <c r="I221" s="200"/>
      <c r="J221" s="201">
        <f t="shared" si="20"/>
        <v>0</v>
      </c>
      <c r="K221" s="202"/>
      <c r="L221" s="203"/>
      <c r="M221" s="204" t="s">
        <v>1</v>
      </c>
      <c r="N221" s="205" t="s">
        <v>41</v>
      </c>
      <c r="O221" s="62"/>
      <c r="P221" s="167">
        <f t="shared" si="21"/>
        <v>0</v>
      </c>
      <c r="Q221" s="167">
        <v>0</v>
      </c>
      <c r="R221" s="167">
        <f t="shared" si="22"/>
        <v>0</v>
      </c>
      <c r="S221" s="167">
        <v>0</v>
      </c>
      <c r="T221" s="168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502</v>
      </c>
      <c r="AT221" s="169" t="s">
        <v>186</v>
      </c>
      <c r="AU221" s="169" t="s">
        <v>88</v>
      </c>
      <c r="AY221" s="18" t="s">
        <v>173</v>
      </c>
      <c r="BE221" s="170">
        <f t="shared" si="24"/>
        <v>0</v>
      </c>
      <c r="BF221" s="170">
        <f t="shared" si="25"/>
        <v>0</v>
      </c>
      <c r="BG221" s="170">
        <f t="shared" si="26"/>
        <v>0</v>
      </c>
      <c r="BH221" s="170">
        <f t="shared" si="27"/>
        <v>0</v>
      </c>
      <c r="BI221" s="170">
        <f t="shared" si="28"/>
        <v>0</v>
      </c>
      <c r="BJ221" s="18" t="s">
        <v>88</v>
      </c>
      <c r="BK221" s="170">
        <f t="shared" si="29"/>
        <v>0</v>
      </c>
      <c r="BL221" s="18" t="s">
        <v>498</v>
      </c>
      <c r="BM221" s="169" t="s">
        <v>2411</v>
      </c>
    </row>
    <row r="222" spans="1:65" s="2" customFormat="1" ht="24.2" customHeight="1">
      <c r="A222" s="33"/>
      <c r="B222" s="156"/>
      <c r="C222" s="157" t="s">
        <v>1151</v>
      </c>
      <c r="D222" s="157" t="s">
        <v>176</v>
      </c>
      <c r="E222" s="158" t="s">
        <v>2412</v>
      </c>
      <c r="F222" s="159" t="s">
        <v>2413</v>
      </c>
      <c r="G222" s="160" t="s">
        <v>232</v>
      </c>
      <c r="H222" s="161">
        <v>160</v>
      </c>
      <c r="I222" s="162"/>
      <c r="J222" s="163">
        <f t="shared" si="20"/>
        <v>0</v>
      </c>
      <c r="K222" s="164"/>
      <c r="L222" s="34"/>
      <c r="M222" s="165" t="s">
        <v>1</v>
      </c>
      <c r="N222" s="166" t="s">
        <v>41</v>
      </c>
      <c r="O222" s="62"/>
      <c r="P222" s="167">
        <f t="shared" si="21"/>
        <v>0</v>
      </c>
      <c r="Q222" s="167">
        <v>0</v>
      </c>
      <c r="R222" s="167">
        <f t="shared" si="22"/>
        <v>0</v>
      </c>
      <c r="S222" s="167">
        <v>0</v>
      </c>
      <c r="T222" s="168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498</v>
      </c>
      <c r="AT222" s="169" t="s">
        <v>176</v>
      </c>
      <c r="AU222" s="169" t="s">
        <v>88</v>
      </c>
      <c r="AY222" s="18" t="s">
        <v>173</v>
      </c>
      <c r="BE222" s="170">
        <f t="shared" si="24"/>
        <v>0</v>
      </c>
      <c r="BF222" s="170">
        <f t="shared" si="25"/>
        <v>0</v>
      </c>
      <c r="BG222" s="170">
        <f t="shared" si="26"/>
        <v>0</v>
      </c>
      <c r="BH222" s="170">
        <f t="shared" si="27"/>
        <v>0</v>
      </c>
      <c r="BI222" s="170">
        <f t="shared" si="28"/>
        <v>0</v>
      </c>
      <c r="BJ222" s="18" t="s">
        <v>88</v>
      </c>
      <c r="BK222" s="170">
        <f t="shared" si="29"/>
        <v>0</v>
      </c>
      <c r="BL222" s="18" t="s">
        <v>498</v>
      </c>
      <c r="BM222" s="169" t="s">
        <v>2414</v>
      </c>
    </row>
    <row r="223" spans="1:65" s="2" customFormat="1" ht="16.5" customHeight="1">
      <c r="A223" s="33"/>
      <c r="B223" s="156"/>
      <c r="C223" s="195" t="s">
        <v>1156</v>
      </c>
      <c r="D223" s="195" t="s">
        <v>186</v>
      </c>
      <c r="E223" s="196" t="s">
        <v>2415</v>
      </c>
      <c r="F223" s="197" t="s">
        <v>2416</v>
      </c>
      <c r="G223" s="198" t="s">
        <v>232</v>
      </c>
      <c r="H223" s="199">
        <v>168</v>
      </c>
      <c r="I223" s="200"/>
      <c r="J223" s="201">
        <f t="shared" si="20"/>
        <v>0</v>
      </c>
      <c r="K223" s="202"/>
      <c r="L223" s="203"/>
      <c r="M223" s="204" t="s">
        <v>1</v>
      </c>
      <c r="N223" s="205" t="s">
        <v>41</v>
      </c>
      <c r="O223" s="62"/>
      <c r="P223" s="167">
        <f t="shared" si="21"/>
        <v>0</v>
      </c>
      <c r="Q223" s="167">
        <v>0</v>
      </c>
      <c r="R223" s="167">
        <f t="shared" si="22"/>
        <v>0</v>
      </c>
      <c r="S223" s="167">
        <v>0</v>
      </c>
      <c r="T223" s="168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502</v>
      </c>
      <c r="AT223" s="169" t="s">
        <v>186</v>
      </c>
      <c r="AU223" s="169" t="s">
        <v>88</v>
      </c>
      <c r="AY223" s="18" t="s">
        <v>173</v>
      </c>
      <c r="BE223" s="170">
        <f t="shared" si="24"/>
        <v>0</v>
      </c>
      <c r="BF223" s="170">
        <f t="shared" si="25"/>
        <v>0</v>
      </c>
      <c r="BG223" s="170">
        <f t="shared" si="26"/>
        <v>0</v>
      </c>
      <c r="BH223" s="170">
        <f t="shared" si="27"/>
        <v>0</v>
      </c>
      <c r="BI223" s="170">
        <f t="shared" si="28"/>
        <v>0</v>
      </c>
      <c r="BJ223" s="18" t="s">
        <v>88</v>
      </c>
      <c r="BK223" s="170">
        <f t="shared" si="29"/>
        <v>0</v>
      </c>
      <c r="BL223" s="18" t="s">
        <v>498</v>
      </c>
      <c r="BM223" s="169" t="s">
        <v>2417</v>
      </c>
    </row>
    <row r="224" spans="1:65" s="2" customFormat="1" ht="24.2" customHeight="1">
      <c r="A224" s="33"/>
      <c r="B224" s="156"/>
      <c r="C224" s="157" t="s">
        <v>1162</v>
      </c>
      <c r="D224" s="157" t="s">
        <v>176</v>
      </c>
      <c r="E224" s="158" t="s">
        <v>2418</v>
      </c>
      <c r="F224" s="159" t="s">
        <v>2419</v>
      </c>
      <c r="G224" s="160" t="s">
        <v>232</v>
      </c>
      <c r="H224" s="161">
        <v>15</v>
      </c>
      <c r="I224" s="162"/>
      <c r="J224" s="163">
        <f t="shared" si="20"/>
        <v>0</v>
      </c>
      <c r="K224" s="164"/>
      <c r="L224" s="34"/>
      <c r="M224" s="165" t="s">
        <v>1</v>
      </c>
      <c r="N224" s="166" t="s">
        <v>41</v>
      </c>
      <c r="O224" s="62"/>
      <c r="P224" s="167">
        <f t="shared" si="21"/>
        <v>0</v>
      </c>
      <c r="Q224" s="167">
        <v>0</v>
      </c>
      <c r="R224" s="167">
        <f t="shared" si="22"/>
        <v>0</v>
      </c>
      <c r="S224" s="167">
        <v>0</v>
      </c>
      <c r="T224" s="168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498</v>
      </c>
      <c r="AT224" s="169" t="s">
        <v>176</v>
      </c>
      <c r="AU224" s="169" t="s">
        <v>88</v>
      </c>
      <c r="AY224" s="18" t="s">
        <v>173</v>
      </c>
      <c r="BE224" s="170">
        <f t="shared" si="24"/>
        <v>0</v>
      </c>
      <c r="BF224" s="170">
        <f t="shared" si="25"/>
        <v>0</v>
      </c>
      <c r="BG224" s="170">
        <f t="shared" si="26"/>
        <v>0</v>
      </c>
      <c r="BH224" s="170">
        <f t="shared" si="27"/>
        <v>0</v>
      </c>
      <c r="BI224" s="170">
        <f t="shared" si="28"/>
        <v>0</v>
      </c>
      <c r="BJ224" s="18" t="s">
        <v>88</v>
      </c>
      <c r="BK224" s="170">
        <f t="shared" si="29"/>
        <v>0</v>
      </c>
      <c r="BL224" s="18" t="s">
        <v>498</v>
      </c>
      <c r="BM224" s="169" t="s">
        <v>2420</v>
      </c>
    </row>
    <row r="225" spans="1:65" s="2" customFormat="1" ht="16.5" customHeight="1">
      <c r="A225" s="33"/>
      <c r="B225" s="156"/>
      <c r="C225" s="195" t="s">
        <v>1170</v>
      </c>
      <c r="D225" s="195" t="s">
        <v>186</v>
      </c>
      <c r="E225" s="196" t="s">
        <v>2421</v>
      </c>
      <c r="F225" s="197" t="s">
        <v>2422</v>
      </c>
      <c r="G225" s="198" t="s">
        <v>232</v>
      </c>
      <c r="H225" s="199">
        <v>15</v>
      </c>
      <c r="I225" s="200"/>
      <c r="J225" s="201">
        <f t="shared" ref="J225:J256" si="30">ROUND(I225*H225,2)</f>
        <v>0</v>
      </c>
      <c r="K225" s="202"/>
      <c r="L225" s="203"/>
      <c r="M225" s="204" t="s">
        <v>1</v>
      </c>
      <c r="N225" s="205" t="s">
        <v>41</v>
      </c>
      <c r="O225" s="62"/>
      <c r="P225" s="167">
        <f t="shared" ref="P225:P256" si="31">O225*H225</f>
        <v>0</v>
      </c>
      <c r="Q225" s="167">
        <v>0</v>
      </c>
      <c r="R225" s="167">
        <f t="shared" ref="R225:R256" si="32">Q225*H225</f>
        <v>0</v>
      </c>
      <c r="S225" s="167">
        <v>0</v>
      </c>
      <c r="T225" s="168">
        <f t="shared" ref="T225:T256" si="3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502</v>
      </c>
      <c r="AT225" s="169" t="s">
        <v>186</v>
      </c>
      <c r="AU225" s="169" t="s">
        <v>88</v>
      </c>
      <c r="AY225" s="18" t="s">
        <v>173</v>
      </c>
      <c r="BE225" s="170">
        <f t="shared" ref="BE225:BE231" si="34">IF(N225="základná",J225,0)</f>
        <v>0</v>
      </c>
      <c r="BF225" s="170">
        <f t="shared" ref="BF225:BF231" si="35">IF(N225="znížená",J225,0)</f>
        <v>0</v>
      </c>
      <c r="BG225" s="170">
        <f t="shared" ref="BG225:BG231" si="36">IF(N225="zákl. prenesená",J225,0)</f>
        <v>0</v>
      </c>
      <c r="BH225" s="170">
        <f t="shared" ref="BH225:BH231" si="37">IF(N225="zníž. prenesená",J225,0)</f>
        <v>0</v>
      </c>
      <c r="BI225" s="170">
        <f t="shared" ref="BI225:BI231" si="38">IF(N225="nulová",J225,0)</f>
        <v>0</v>
      </c>
      <c r="BJ225" s="18" t="s">
        <v>88</v>
      </c>
      <c r="BK225" s="170">
        <f t="shared" ref="BK225:BK231" si="39">ROUND(I225*H225,2)</f>
        <v>0</v>
      </c>
      <c r="BL225" s="18" t="s">
        <v>498</v>
      </c>
      <c r="BM225" s="169" t="s">
        <v>2423</v>
      </c>
    </row>
    <row r="226" spans="1:65" s="2" customFormat="1" ht="24.2" customHeight="1">
      <c r="A226" s="33"/>
      <c r="B226" s="156"/>
      <c r="C226" s="157" t="s">
        <v>1176</v>
      </c>
      <c r="D226" s="157" t="s">
        <v>176</v>
      </c>
      <c r="E226" s="158" t="s">
        <v>2424</v>
      </c>
      <c r="F226" s="159" t="s">
        <v>2425</v>
      </c>
      <c r="G226" s="160" t="s">
        <v>232</v>
      </c>
      <c r="H226" s="161">
        <v>130</v>
      </c>
      <c r="I226" s="162"/>
      <c r="J226" s="163">
        <f t="shared" si="30"/>
        <v>0</v>
      </c>
      <c r="K226" s="164"/>
      <c r="L226" s="34"/>
      <c r="M226" s="165" t="s">
        <v>1</v>
      </c>
      <c r="N226" s="166" t="s">
        <v>41</v>
      </c>
      <c r="O226" s="62"/>
      <c r="P226" s="167">
        <f t="shared" si="31"/>
        <v>0</v>
      </c>
      <c r="Q226" s="167">
        <v>0</v>
      </c>
      <c r="R226" s="167">
        <f t="shared" si="32"/>
        <v>0</v>
      </c>
      <c r="S226" s="167">
        <v>0</v>
      </c>
      <c r="T226" s="168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498</v>
      </c>
      <c r="AT226" s="169" t="s">
        <v>176</v>
      </c>
      <c r="AU226" s="169" t="s">
        <v>88</v>
      </c>
      <c r="AY226" s="18" t="s">
        <v>173</v>
      </c>
      <c r="BE226" s="170">
        <f t="shared" si="34"/>
        <v>0</v>
      </c>
      <c r="BF226" s="170">
        <f t="shared" si="35"/>
        <v>0</v>
      </c>
      <c r="BG226" s="170">
        <f t="shared" si="36"/>
        <v>0</v>
      </c>
      <c r="BH226" s="170">
        <f t="shared" si="37"/>
        <v>0</v>
      </c>
      <c r="BI226" s="170">
        <f t="shared" si="38"/>
        <v>0</v>
      </c>
      <c r="BJ226" s="18" t="s">
        <v>88</v>
      </c>
      <c r="BK226" s="170">
        <f t="shared" si="39"/>
        <v>0</v>
      </c>
      <c r="BL226" s="18" t="s">
        <v>498</v>
      </c>
      <c r="BM226" s="169" t="s">
        <v>2426</v>
      </c>
    </row>
    <row r="227" spans="1:65" s="2" customFormat="1" ht="16.5" customHeight="1">
      <c r="A227" s="33"/>
      <c r="B227" s="156"/>
      <c r="C227" s="195" t="s">
        <v>281</v>
      </c>
      <c r="D227" s="195" t="s">
        <v>186</v>
      </c>
      <c r="E227" s="196" t="s">
        <v>2427</v>
      </c>
      <c r="F227" s="197" t="s">
        <v>2428</v>
      </c>
      <c r="G227" s="198" t="s">
        <v>232</v>
      </c>
      <c r="H227" s="199">
        <v>137</v>
      </c>
      <c r="I227" s="200"/>
      <c r="J227" s="201">
        <f t="shared" si="30"/>
        <v>0</v>
      </c>
      <c r="K227" s="202"/>
      <c r="L227" s="203"/>
      <c r="M227" s="204" t="s">
        <v>1</v>
      </c>
      <c r="N227" s="205" t="s">
        <v>41</v>
      </c>
      <c r="O227" s="62"/>
      <c r="P227" s="167">
        <f t="shared" si="31"/>
        <v>0</v>
      </c>
      <c r="Q227" s="167">
        <v>0</v>
      </c>
      <c r="R227" s="167">
        <f t="shared" si="32"/>
        <v>0</v>
      </c>
      <c r="S227" s="167">
        <v>0</v>
      </c>
      <c r="T227" s="168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502</v>
      </c>
      <c r="AT227" s="169" t="s">
        <v>186</v>
      </c>
      <c r="AU227" s="169" t="s">
        <v>88</v>
      </c>
      <c r="AY227" s="18" t="s">
        <v>173</v>
      </c>
      <c r="BE227" s="170">
        <f t="shared" si="34"/>
        <v>0</v>
      </c>
      <c r="BF227" s="170">
        <f t="shared" si="35"/>
        <v>0</v>
      </c>
      <c r="BG227" s="170">
        <f t="shared" si="36"/>
        <v>0</v>
      </c>
      <c r="BH227" s="170">
        <f t="shared" si="37"/>
        <v>0</v>
      </c>
      <c r="BI227" s="170">
        <f t="shared" si="38"/>
        <v>0</v>
      </c>
      <c r="BJ227" s="18" t="s">
        <v>88</v>
      </c>
      <c r="BK227" s="170">
        <f t="shared" si="39"/>
        <v>0</v>
      </c>
      <c r="BL227" s="18" t="s">
        <v>498</v>
      </c>
      <c r="BM227" s="169" t="s">
        <v>2429</v>
      </c>
    </row>
    <row r="228" spans="1:65" s="2" customFormat="1" ht="24.2" customHeight="1">
      <c r="A228" s="33"/>
      <c r="B228" s="156"/>
      <c r="C228" s="157" t="s">
        <v>1185</v>
      </c>
      <c r="D228" s="157" t="s">
        <v>176</v>
      </c>
      <c r="E228" s="158" t="s">
        <v>2430</v>
      </c>
      <c r="F228" s="159" t="s">
        <v>2431</v>
      </c>
      <c r="G228" s="160" t="s">
        <v>232</v>
      </c>
      <c r="H228" s="161">
        <v>50</v>
      </c>
      <c r="I228" s="162"/>
      <c r="J228" s="163">
        <f t="shared" si="30"/>
        <v>0</v>
      </c>
      <c r="K228" s="164"/>
      <c r="L228" s="34"/>
      <c r="M228" s="165" t="s">
        <v>1</v>
      </c>
      <c r="N228" s="166" t="s">
        <v>41</v>
      </c>
      <c r="O228" s="62"/>
      <c r="P228" s="167">
        <f t="shared" si="31"/>
        <v>0</v>
      </c>
      <c r="Q228" s="167">
        <v>0</v>
      </c>
      <c r="R228" s="167">
        <f t="shared" si="32"/>
        <v>0</v>
      </c>
      <c r="S228" s="167">
        <v>0</v>
      </c>
      <c r="T228" s="168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498</v>
      </c>
      <c r="AT228" s="169" t="s">
        <v>176</v>
      </c>
      <c r="AU228" s="169" t="s">
        <v>88</v>
      </c>
      <c r="AY228" s="18" t="s">
        <v>173</v>
      </c>
      <c r="BE228" s="170">
        <f t="shared" si="34"/>
        <v>0</v>
      </c>
      <c r="BF228" s="170">
        <f t="shared" si="35"/>
        <v>0</v>
      </c>
      <c r="BG228" s="170">
        <f t="shared" si="36"/>
        <v>0</v>
      </c>
      <c r="BH228" s="170">
        <f t="shared" si="37"/>
        <v>0</v>
      </c>
      <c r="BI228" s="170">
        <f t="shared" si="38"/>
        <v>0</v>
      </c>
      <c r="BJ228" s="18" t="s">
        <v>88</v>
      </c>
      <c r="BK228" s="170">
        <f t="shared" si="39"/>
        <v>0</v>
      </c>
      <c r="BL228" s="18" t="s">
        <v>498</v>
      </c>
      <c r="BM228" s="169" t="s">
        <v>2432</v>
      </c>
    </row>
    <row r="229" spans="1:65" s="2" customFormat="1" ht="16.5" customHeight="1">
      <c r="A229" s="33"/>
      <c r="B229" s="156"/>
      <c r="C229" s="195" t="s">
        <v>1189</v>
      </c>
      <c r="D229" s="195" t="s">
        <v>186</v>
      </c>
      <c r="E229" s="196" t="s">
        <v>2433</v>
      </c>
      <c r="F229" s="197" t="s">
        <v>2434</v>
      </c>
      <c r="G229" s="198" t="s">
        <v>232</v>
      </c>
      <c r="H229" s="199">
        <v>53</v>
      </c>
      <c r="I229" s="200"/>
      <c r="J229" s="201">
        <f t="shared" si="30"/>
        <v>0</v>
      </c>
      <c r="K229" s="202"/>
      <c r="L229" s="203"/>
      <c r="M229" s="204" t="s">
        <v>1</v>
      </c>
      <c r="N229" s="205" t="s">
        <v>41</v>
      </c>
      <c r="O229" s="62"/>
      <c r="P229" s="167">
        <f t="shared" si="31"/>
        <v>0</v>
      </c>
      <c r="Q229" s="167">
        <v>0</v>
      </c>
      <c r="R229" s="167">
        <f t="shared" si="32"/>
        <v>0</v>
      </c>
      <c r="S229" s="167">
        <v>0</v>
      </c>
      <c r="T229" s="168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502</v>
      </c>
      <c r="AT229" s="169" t="s">
        <v>186</v>
      </c>
      <c r="AU229" s="169" t="s">
        <v>88</v>
      </c>
      <c r="AY229" s="18" t="s">
        <v>173</v>
      </c>
      <c r="BE229" s="170">
        <f t="shared" si="34"/>
        <v>0</v>
      </c>
      <c r="BF229" s="170">
        <f t="shared" si="35"/>
        <v>0</v>
      </c>
      <c r="BG229" s="170">
        <f t="shared" si="36"/>
        <v>0</v>
      </c>
      <c r="BH229" s="170">
        <f t="shared" si="37"/>
        <v>0</v>
      </c>
      <c r="BI229" s="170">
        <f t="shared" si="38"/>
        <v>0</v>
      </c>
      <c r="BJ229" s="18" t="s">
        <v>88</v>
      </c>
      <c r="BK229" s="170">
        <f t="shared" si="39"/>
        <v>0</v>
      </c>
      <c r="BL229" s="18" t="s">
        <v>498</v>
      </c>
      <c r="BM229" s="169" t="s">
        <v>2435</v>
      </c>
    </row>
    <row r="230" spans="1:65" s="2" customFormat="1" ht="16.5" customHeight="1">
      <c r="A230" s="33"/>
      <c r="B230" s="156"/>
      <c r="C230" s="157" t="s">
        <v>1193</v>
      </c>
      <c r="D230" s="157" t="s">
        <v>176</v>
      </c>
      <c r="E230" s="158" t="s">
        <v>543</v>
      </c>
      <c r="F230" s="159" t="s">
        <v>544</v>
      </c>
      <c r="G230" s="160" t="s">
        <v>339</v>
      </c>
      <c r="H230" s="214"/>
      <c r="I230" s="162"/>
      <c r="J230" s="163">
        <f t="shared" si="30"/>
        <v>0</v>
      </c>
      <c r="K230" s="164"/>
      <c r="L230" s="34"/>
      <c r="M230" s="165" t="s">
        <v>1</v>
      </c>
      <c r="N230" s="166" t="s">
        <v>41</v>
      </c>
      <c r="O230" s="62"/>
      <c r="P230" s="167">
        <f t="shared" si="31"/>
        <v>0</v>
      </c>
      <c r="Q230" s="167">
        <v>0</v>
      </c>
      <c r="R230" s="167">
        <f t="shared" si="32"/>
        <v>0</v>
      </c>
      <c r="S230" s="167">
        <v>0</v>
      </c>
      <c r="T230" s="168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498</v>
      </c>
      <c r="AT230" s="169" t="s">
        <v>176</v>
      </c>
      <c r="AU230" s="169" t="s">
        <v>88</v>
      </c>
      <c r="AY230" s="18" t="s">
        <v>173</v>
      </c>
      <c r="BE230" s="170">
        <f t="shared" si="34"/>
        <v>0</v>
      </c>
      <c r="BF230" s="170">
        <f t="shared" si="35"/>
        <v>0</v>
      </c>
      <c r="BG230" s="170">
        <f t="shared" si="36"/>
        <v>0</v>
      </c>
      <c r="BH230" s="170">
        <f t="shared" si="37"/>
        <v>0</v>
      </c>
      <c r="BI230" s="170">
        <f t="shared" si="38"/>
        <v>0</v>
      </c>
      <c r="BJ230" s="18" t="s">
        <v>88</v>
      </c>
      <c r="BK230" s="170">
        <f t="shared" si="39"/>
        <v>0</v>
      </c>
      <c r="BL230" s="18" t="s">
        <v>498</v>
      </c>
      <c r="BM230" s="169" t="s">
        <v>2436</v>
      </c>
    </row>
    <row r="231" spans="1:65" s="2" customFormat="1" ht="16.5" customHeight="1">
      <c r="A231" s="33"/>
      <c r="B231" s="156"/>
      <c r="C231" s="157" t="s">
        <v>1199</v>
      </c>
      <c r="D231" s="157" t="s">
        <v>176</v>
      </c>
      <c r="E231" s="158" t="s">
        <v>546</v>
      </c>
      <c r="F231" s="159" t="s">
        <v>547</v>
      </c>
      <c r="G231" s="160" t="s">
        <v>339</v>
      </c>
      <c r="H231" s="214"/>
      <c r="I231" s="162"/>
      <c r="J231" s="163">
        <f t="shared" si="30"/>
        <v>0</v>
      </c>
      <c r="K231" s="164"/>
      <c r="L231" s="34"/>
      <c r="M231" s="165" t="s">
        <v>1</v>
      </c>
      <c r="N231" s="166" t="s">
        <v>41</v>
      </c>
      <c r="O231" s="62"/>
      <c r="P231" s="167">
        <f t="shared" si="31"/>
        <v>0</v>
      </c>
      <c r="Q231" s="167">
        <v>0</v>
      </c>
      <c r="R231" s="167">
        <f t="shared" si="32"/>
        <v>0</v>
      </c>
      <c r="S231" s="167">
        <v>0</v>
      </c>
      <c r="T231" s="168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498</v>
      </c>
      <c r="AT231" s="169" t="s">
        <v>176</v>
      </c>
      <c r="AU231" s="169" t="s">
        <v>88</v>
      </c>
      <c r="AY231" s="18" t="s">
        <v>173</v>
      </c>
      <c r="BE231" s="170">
        <f t="shared" si="34"/>
        <v>0</v>
      </c>
      <c r="BF231" s="170">
        <f t="shared" si="35"/>
        <v>0</v>
      </c>
      <c r="BG231" s="170">
        <f t="shared" si="36"/>
        <v>0</v>
      </c>
      <c r="BH231" s="170">
        <f t="shared" si="37"/>
        <v>0</v>
      </c>
      <c r="BI231" s="170">
        <f t="shared" si="38"/>
        <v>0</v>
      </c>
      <c r="BJ231" s="18" t="s">
        <v>88</v>
      </c>
      <c r="BK231" s="170">
        <f t="shared" si="39"/>
        <v>0</v>
      </c>
      <c r="BL231" s="18" t="s">
        <v>498</v>
      </c>
      <c r="BM231" s="169" t="s">
        <v>2437</v>
      </c>
    </row>
    <row r="232" spans="1:65" s="12" customFormat="1" ht="22.9" customHeight="1">
      <c r="B232" s="143"/>
      <c r="D232" s="144" t="s">
        <v>74</v>
      </c>
      <c r="E232" s="154" t="s">
        <v>2438</v>
      </c>
      <c r="F232" s="154" t="s">
        <v>2439</v>
      </c>
      <c r="I232" s="146"/>
      <c r="J232" s="155">
        <f>BK232</f>
        <v>0</v>
      </c>
      <c r="L232" s="143"/>
      <c r="M232" s="148"/>
      <c r="N232" s="149"/>
      <c r="O232" s="149"/>
      <c r="P232" s="150">
        <f>SUM(P233:P236)</f>
        <v>0</v>
      </c>
      <c r="Q232" s="149"/>
      <c r="R232" s="150">
        <f>SUM(R233:R236)</f>
        <v>0</v>
      </c>
      <c r="S232" s="149"/>
      <c r="T232" s="151">
        <f>SUM(T233:T236)</f>
        <v>0</v>
      </c>
      <c r="AR232" s="144" t="s">
        <v>174</v>
      </c>
      <c r="AT232" s="152" t="s">
        <v>74</v>
      </c>
      <c r="AU232" s="152" t="s">
        <v>82</v>
      </c>
      <c r="AY232" s="144" t="s">
        <v>173</v>
      </c>
      <c r="BK232" s="153">
        <f>SUM(BK233:BK236)</f>
        <v>0</v>
      </c>
    </row>
    <row r="233" spans="1:65" s="2" customFormat="1" ht="33" customHeight="1">
      <c r="A233" s="33"/>
      <c r="B233" s="156"/>
      <c r="C233" s="157" t="s">
        <v>1205</v>
      </c>
      <c r="D233" s="157" t="s">
        <v>176</v>
      </c>
      <c r="E233" s="158" t="s">
        <v>2440</v>
      </c>
      <c r="F233" s="159" t="s">
        <v>2441</v>
      </c>
      <c r="G233" s="160" t="s">
        <v>553</v>
      </c>
      <c r="H233" s="161">
        <v>65</v>
      </c>
      <c r="I233" s="162"/>
      <c r="J233" s="163">
        <f>ROUND(I233*H233,2)</f>
        <v>0</v>
      </c>
      <c r="K233" s="164"/>
      <c r="L233" s="34"/>
      <c r="M233" s="165" t="s">
        <v>1</v>
      </c>
      <c r="N233" s="166" t="s">
        <v>41</v>
      </c>
      <c r="O233" s="62"/>
      <c r="P233" s="167">
        <f>O233*H233</f>
        <v>0</v>
      </c>
      <c r="Q233" s="167">
        <v>0</v>
      </c>
      <c r="R233" s="167">
        <f>Q233*H233</f>
        <v>0</v>
      </c>
      <c r="S233" s="167">
        <v>0</v>
      </c>
      <c r="T233" s="16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498</v>
      </c>
      <c r="AT233" s="169" t="s">
        <v>176</v>
      </c>
      <c r="AU233" s="169" t="s">
        <v>88</v>
      </c>
      <c r="AY233" s="18" t="s">
        <v>173</v>
      </c>
      <c r="BE233" s="170">
        <f>IF(N233="základná",J233,0)</f>
        <v>0</v>
      </c>
      <c r="BF233" s="170">
        <f>IF(N233="znížená",J233,0)</f>
        <v>0</v>
      </c>
      <c r="BG233" s="170">
        <f>IF(N233="zákl. prenesená",J233,0)</f>
        <v>0</v>
      </c>
      <c r="BH233" s="170">
        <f>IF(N233="zníž. prenesená",J233,0)</f>
        <v>0</v>
      </c>
      <c r="BI233" s="170">
        <f>IF(N233="nulová",J233,0)</f>
        <v>0</v>
      </c>
      <c r="BJ233" s="18" t="s">
        <v>88</v>
      </c>
      <c r="BK233" s="170">
        <f>ROUND(I233*H233,2)</f>
        <v>0</v>
      </c>
      <c r="BL233" s="18" t="s">
        <v>498</v>
      </c>
      <c r="BM233" s="169" t="s">
        <v>2442</v>
      </c>
    </row>
    <row r="234" spans="1:65" s="2" customFormat="1" ht="33" customHeight="1">
      <c r="A234" s="33"/>
      <c r="B234" s="156"/>
      <c r="C234" s="195" t="s">
        <v>1210</v>
      </c>
      <c r="D234" s="195" t="s">
        <v>186</v>
      </c>
      <c r="E234" s="196" t="s">
        <v>2443</v>
      </c>
      <c r="F234" s="197" t="s">
        <v>2444</v>
      </c>
      <c r="G234" s="198" t="s">
        <v>179</v>
      </c>
      <c r="H234" s="199">
        <v>1</v>
      </c>
      <c r="I234" s="200"/>
      <c r="J234" s="201">
        <f>ROUND(I234*H234,2)</f>
        <v>0</v>
      </c>
      <c r="K234" s="202"/>
      <c r="L234" s="203"/>
      <c r="M234" s="204" t="s">
        <v>1</v>
      </c>
      <c r="N234" s="205" t="s">
        <v>41</v>
      </c>
      <c r="O234" s="62"/>
      <c r="P234" s="167">
        <f>O234*H234</f>
        <v>0</v>
      </c>
      <c r="Q234" s="167">
        <v>0</v>
      </c>
      <c r="R234" s="167">
        <f>Q234*H234</f>
        <v>0</v>
      </c>
      <c r="S234" s="167">
        <v>0</v>
      </c>
      <c r="T234" s="16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502</v>
      </c>
      <c r="AT234" s="169" t="s">
        <v>186</v>
      </c>
      <c r="AU234" s="169" t="s">
        <v>88</v>
      </c>
      <c r="AY234" s="18" t="s">
        <v>173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88</v>
      </c>
      <c r="BK234" s="170">
        <f>ROUND(I234*H234,2)</f>
        <v>0</v>
      </c>
      <c r="BL234" s="18" t="s">
        <v>498</v>
      </c>
      <c r="BM234" s="169" t="s">
        <v>2445</v>
      </c>
    </row>
    <row r="235" spans="1:65" s="2" customFormat="1" ht="33" customHeight="1">
      <c r="A235" s="33"/>
      <c r="B235" s="156"/>
      <c r="C235" s="195" t="s">
        <v>1218</v>
      </c>
      <c r="D235" s="195" t="s">
        <v>186</v>
      </c>
      <c r="E235" s="196" t="s">
        <v>2446</v>
      </c>
      <c r="F235" s="197" t="s">
        <v>2447</v>
      </c>
      <c r="G235" s="198" t="s">
        <v>179</v>
      </c>
      <c r="H235" s="199">
        <v>1</v>
      </c>
      <c r="I235" s="200"/>
      <c r="J235" s="201">
        <f>ROUND(I235*H235,2)</f>
        <v>0</v>
      </c>
      <c r="K235" s="202"/>
      <c r="L235" s="203"/>
      <c r="M235" s="204" t="s">
        <v>1</v>
      </c>
      <c r="N235" s="205" t="s">
        <v>41</v>
      </c>
      <c r="O235" s="62"/>
      <c r="P235" s="167">
        <f>O235*H235</f>
        <v>0</v>
      </c>
      <c r="Q235" s="167">
        <v>0</v>
      </c>
      <c r="R235" s="167">
        <f>Q235*H235</f>
        <v>0</v>
      </c>
      <c r="S235" s="167">
        <v>0</v>
      </c>
      <c r="T235" s="16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502</v>
      </c>
      <c r="AT235" s="169" t="s">
        <v>186</v>
      </c>
      <c r="AU235" s="169" t="s">
        <v>88</v>
      </c>
      <c r="AY235" s="18" t="s">
        <v>173</v>
      </c>
      <c r="BE235" s="170">
        <f>IF(N235="základná",J235,0)</f>
        <v>0</v>
      </c>
      <c r="BF235" s="170">
        <f>IF(N235="znížená",J235,0)</f>
        <v>0</v>
      </c>
      <c r="BG235" s="170">
        <f>IF(N235="zákl. prenesená",J235,0)</f>
        <v>0</v>
      </c>
      <c r="BH235" s="170">
        <f>IF(N235="zníž. prenesená",J235,0)</f>
        <v>0</v>
      </c>
      <c r="BI235" s="170">
        <f>IF(N235="nulová",J235,0)</f>
        <v>0</v>
      </c>
      <c r="BJ235" s="18" t="s">
        <v>88</v>
      </c>
      <c r="BK235" s="170">
        <f>ROUND(I235*H235,2)</f>
        <v>0</v>
      </c>
      <c r="BL235" s="18" t="s">
        <v>498</v>
      </c>
      <c r="BM235" s="169" t="s">
        <v>2448</v>
      </c>
    </row>
    <row r="236" spans="1:65" s="2" customFormat="1" ht="16.5" customHeight="1">
      <c r="A236" s="33"/>
      <c r="B236" s="156"/>
      <c r="C236" s="157" t="s">
        <v>1221</v>
      </c>
      <c r="D236" s="157" t="s">
        <v>176</v>
      </c>
      <c r="E236" s="158" t="s">
        <v>546</v>
      </c>
      <c r="F236" s="159" t="s">
        <v>547</v>
      </c>
      <c r="G236" s="160" t="s">
        <v>339</v>
      </c>
      <c r="H236" s="214"/>
      <c r="I236" s="162"/>
      <c r="J236" s="163">
        <f>ROUND(I236*H236,2)</f>
        <v>0</v>
      </c>
      <c r="K236" s="164"/>
      <c r="L236" s="34"/>
      <c r="M236" s="165" t="s">
        <v>1</v>
      </c>
      <c r="N236" s="166" t="s">
        <v>41</v>
      </c>
      <c r="O236" s="62"/>
      <c r="P236" s="167">
        <f>O236*H236</f>
        <v>0</v>
      </c>
      <c r="Q236" s="167">
        <v>0</v>
      </c>
      <c r="R236" s="167">
        <f>Q236*H236</f>
        <v>0</v>
      </c>
      <c r="S236" s="167">
        <v>0</v>
      </c>
      <c r="T236" s="16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498</v>
      </c>
      <c r="AT236" s="169" t="s">
        <v>176</v>
      </c>
      <c r="AU236" s="169" t="s">
        <v>88</v>
      </c>
      <c r="AY236" s="18" t="s">
        <v>173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8" t="s">
        <v>88</v>
      </c>
      <c r="BK236" s="170">
        <f>ROUND(I236*H236,2)</f>
        <v>0</v>
      </c>
      <c r="BL236" s="18" t="s">
        <v>498</v>
      </c>
      <c r="BM236" s="169" t="s">
        <v>2449</v>
      </c>
    </row>
    <row r="237" spans="1:65" s="12" customFormat="1" ht="22.9" customHeight="1">
      <c r="B237" s="143"/>
      <c r="D237" s="144" t="s">
        <v>74</v>
      </c>
      <c r="E237" s="154" t="s">
        <v>2450</v>
      </c>
      <c r="F237" s="154" t="s">
        <v>2451</v>
      </c>
      <c r="I237" s="146"/>
      <c r="J237" s="155">
        <f>BK237</f>
        <v>0</v>
      </c>
      <c r="L237" s="143"/>
      <c r="M237" s="148"/>
      <c r="N237" s="149"/>
      <c r="O237" s="149"/>
      <c r="P237" s="150">
        <f>SUM(P238:P288)</f>
        <v>0</v>
      </c>
      <c r="Q237" s="149"/>
      <c r="R237" s="150">
        <f>SUM(R238:R288)</f>
        <v>0</v>
      </c>
      <c r="S237" s="149"/>
      <c r="T237" s="151">
        <f>SUM(T238:T288)</f>
        <v>0</v>
      </c>
      <c r="AR237" s="144" t="s">
        <v>174</v>
      </c>
      <c r="AT237" s="152" t="s">
        <v>74</v>
      </c>
      <c r="AU237" s="152" t="s">
        <v>82</v>
      </c>
      <c r="AY237" s="144" t="s">
        <v>173</v>
      </c>
      <c r="BK237" s="153">
        <f>SUM(BK238:BK288)</f>
        <v>0</v>
      </c>
    </row>
    <row r="238" spans="1:65" s="2" customFormat="1" ht="33" customHeight="1">
      <c r="A238" s="33"/>
      <c r="B238" s="156"/>
      <c r="C238" s="195" t="s">
        <v>1224</v>
      </c>
      <c r="D238" s="195" t="s">
        <v>186</v>
      </c>
      <c r="E238" s="196" t="s">
        <v>2452</v>
      </c>
      <c r="F238" s="197" t="s">
        <v>2453</v>
      </c>
      <c r="G238" s="198" t="s">
        <v>646</v>
      </c>
      <c r="H238" s="199">
        <v>1</v>
      </c>
      <c r="I238" s="200"/>
      <c r="J238" s="201">
        <f t="shared" ref="J238:J259" si="40">ROUND(I238*H238,2)</f>
        <v>0</v>
      </c>
      <c r="K238" s="202"/>
      <c r="L238" s="203"/>
      <c r="M238" s="204" t="s">
        <v>1</v>
      </c>
      <c r="N238" s="205" t="s">
        <v>41</v>
      </c>
      <c r="O238" s="62"/>
      <c r="P238" s="167">
        <f t="shared" ref="P238:P259" si="41">O238*H238</f>
        <v>0</v>
      </c>
      <c r="Q238" s="167">
        <v>0</v>
      </c>
      <c r="R238" s="167">
        <f t="shared" ref="R238:R259" si="42">Q238*H238</f>
        <v>0</v>
      </c>
      <c r="S238" s="167">
        <v>0</v>
      </c>
      <c r="T238" s="168">
        <f t="shared" ref="T238:T259" si="43"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502</v>
      </c>
      <c r="AT238" s="169" t="s">
        <v>186</v>
      </c>
      <c r="AU238" s="169" t="s">
        <v>88</v>
      </c>
      <c r="AY238" s="18" t="s">
        <v>173</v>
      </c>
      <c r="BE238" s="170">
        <f t="shared" ref="BE238:BE259" si="44">IF(N238="základná",J238,0)</f>
        <v>0</v>
      </c>
      <c r="BF238" s="170">
        <f t="shared" ref="BF238:BF259" si="45">IF(N238="znížená",J238,0)</f>
        <v>0</v>
      </c>
      <c r="BG238" s="170">
        <f t="shared" ref="BG238:BG259" si="46">IF(N238="zákl. prenesená",J238,0)</f>
        <v>0</v>
      </c>
      <c r="BH238" s="170">
        <f t="shared" ref="BH238:BH259" si="47">IF(N238="zníž. prenesená",J238,0)</f>
        <v>0</v>
      </c>
      <c r="BI238" s="170">
        <f t="shared" ref="BI238:BI259" si="48">IF(N238="nulová",J238,0)</f>
        <v>0</v>
      </c>
      <c r="BJ238" s="18" t="s">
        <v>88</v>
      </c>
      <c r="BK238" s="170">
        <f t="shared" ref="BK238:BK259" si="49">ROUND(I238*H238,2)</f>
        <v>0</v>
      </c>
      <c r="BL238" s="18" t="s">
        <v>498</v>
      </c>
      <c r="BM238" s="169" t="s">
        <v>2454</v>
      </c>
    </row>
    <row r="239" spans="1:65" s="2" customFormat="1" ht="33" customHeight="1">
      <c r="A239" s="33"/>
      <c r="B239" s="156"/>
      <c r="C239" s="195" t="s">
        <v>1228</v>
      </c>
      <c r="D239" s="195" t="s">
        <v>186</v>
      </c>
      <c r="E239" s="196" t="s">
        <v>2455</v>
      </c>
      <c r="F239" s="197" t="s">
        <v>2456</v>
      </c>
      <c r="G239" s="198" t="s">
        <v>646</v>
      </c>
      <c r="H239" s="199">
        <v>3</v>
      </c>
      <c r="I239" s="200"/>
      <c r="J239" s="201">
        <f t="shared" si="40"/>
        <v>0</v>
      </c>
      <c r="K239" s="202"/>
      <c r="L239" s="203"/>
      <c r="M239" s="204" t="s">
        <v>1</v>
      </c>
      <c r="N239" s="205" t="s">
        <v>41</v>
      </c>
      <c r="O239" s="62"/>
      <c r="P239" s="167">
        <f t="shared" si="41"/>
        <v>0</v>
      </c>
      <c r="Q239" s="167">
        <v>0</v>
      </c>
      <c r="R239" s="167">
        <f t="shared" si="42"/>
        <v>0</v>
      </c>
      <c r="S239" s="167">
        <v>0</v>
      </c>
      <c r="T239" s="168">
        <f t="shared" si="4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502</v>
      </c>
      <c r="AT239" s="169" t="s">
        <v>186</v>
      </c>
      <c r="AU239" s="169" t="s">
        <v>88</v>
      </c>
      <c r="AY239" s="18" t="s">
        <v>173</v>
      </c>
      <c r="BE239" s="170">
        <f t="shared" si="44"/>
        <v>0</v>
      </c>
      <c r="BF239" s="170">
        <f t="shared" si="45"/>
        <v>0</v>
      </c>
      <c r="BG239" s="170">
        <f t="shared" si="46"/>
        <v>0</v>
      </c>
      <c r="BH239" s="170">
        <f t="shared" si="47"/>
        <v>0</v>
      </c>
      <c r="BI239" s="170">
        <f t="shared" si="48"/>
        <v>0</v>
      </c>
      <c r="BJ239" s="18" t="s">
        <v>88</v>
      </c>
      <c r="BK239" s="170">
        <f t="shared" si="49"/>
        <v>0</v>
      </c>
      <c r="BL239" s="18" t="s">
        <v>498</v>
      </c>
      <c r="BM239" s="169" t="s">
        <v>2457</v>
      </c>
    </row>
    <row r="240" spans="1:65" s="2" customFormat="1" ht="33" customHeight="1">
      <c r="A240" s="33"/>
      <c r="B240" s="156"/>
      <c r="C240" s="195" t="s">
        <v>1233</v>
      </c>
      <c r="D240" s="195" t="s">
        <v>186</v>
      </c>
      <c r="E240" s="196" t="s">
        <v>2458</v>
      </c>
      <c r="F240" s="197" t="s">
        <v>2459</v>
      </c>
      <c r="G240" s="198" t="s">
        <v>646</v>
      </c>
      <c r="H240" s="199">
        <v>1</v>
      </c>
      <c r="I240" s="200"/>
      <c r="J240" s="201">
        <f t="shared" si="40"/>
        <v>0</v>
      </c>
      <c r="K240" s="202"/>
      <c r="L240" s="203"/>
      <c r="M240" s="204" t="s">
        <v>1</v>
      </c>
      <c r="N240" s="205" t="s">
        <v>41</v>
      </c>
      <c r="O240" s="62"/>
      <c r="P240" s="167">
        <f t="shared" si="41"/>
        <v>0</v>
      </c>
      <c r="Q240" s="167">
        <v>0</v>
      </c>
      <c r="R240" s="167">
        <f t="shared" si="42"/>
        <v>0</v>
      </c>
      <c r="S240" s="167">
        <v>0</v>
      </c>
      <c r="T240" s="168">
        <f t="shared" si="4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502</v>
      </c>
      <c r="AT240" s="169" t="s">
        <v>186</v>
      </c>
      <c r="AU240" s="169" t="s">
        <v>88</v>
      </c>
      <c r="AY240" s="18" t="s">
        <v>173</v>
      </c>
      <c r="BE240" s="170">
        <f t="shared" si="44"/>
        <v>0</v>
      </c>
      <c r="BF240" s="170">
        <f t="shared" si="45"/>
        <v>0</v>
      </c>
      <c r="BG240" s="170">
        <f t="shared" si="46"/>
        <v>0</v>
      </c>
      <c r="BH240" s="170">
        <f t="shared" si="47"/>
        <v>0</v>
      </c>
      <c r="BI240" s="170">
        <f t="shared" si="48"/>
        <v>0</v>
      </c>
      <c r="BJ240" s="18" t="s">
        <v>88</v>
      </c>
      <c r="BK240" s="170">
        <f t="shared" si="49"/>
        <v>0</v>
      </c>
      <c r="BL240" s="18" t="s">
        <v>498</v>
      </c>
      <c r="BM240" s="169" t="s">
        <v>2460</v>
      </c>
    </row>
    <row r="241" spans="1:65" s="2" customFormat="1" ht="49.15" customHeight="1">
      <c r="A241" s="33"/>
      <c r="B241" s="156"/>
      <c r="C241" s="195" t="s">
        <v>1238</v>
      </c>
      <c r="D241" s="195" t="s">
        <v>186</v>
      </c>
      <c r="E241" s="196" t="s">
        <v>2461</v>
      </c>
      <c r="F241" s="197" t="s">
        <v>2462</v>
      </c>
      <c r="G241" s="198" t="s">
        <v>179</v>
      </c>
      <c r="H241" s="199">
        <v>8</v>
      </c>
      <c r="I241" s="200"/>
      <c r="J241" s="201">
        <f t="shared" si="40"/>
        <v>0</v>
      </c>
      <c r="K241" s="202"/>
      <c r="L241" s="203"/>
      <c r="M241" s="204" t="s">
        <v>1</v>
      </c>
      <c r="N241" s="205" t="s">
        <v>41</v>
      </c>
      <c r="O241" s="62"/>
      <c r="P241" s="167">
        <f t="shared" si="41"/>
        <v>0</v>
      </c>
      <c r="Q241" s="167">
        <v>0</v>
      </c>
      <c r="R241" s="167">
        <f t="shared" si="42"/>
        <v>0</v>
      </c>
      <c r="S241" s="167">
        <v>0</v>
      </c>
      <c r="T241" s="168">
        <f t="shared" si="4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502</v>
      </c>
      <c r="AT241" s="169" t="s">
        <v>186</v>
      </c>
      <c r="AU241" s="169" t="s">
        <v>88</v>
      </c>
      <c r="AY241" s="18" t="s">
        <v>173</v>
      </c>
      <c r="BE241" s="170">
        <f t="shared" si="44"/>
        <v>0</v>
      </c>
      <c r="BF241" s="170">
        <f t="shared" si="45"/>
        <v>0</v>
      </c>
      <c r="BG241" s="170">
        <f t="shared" si="46"/>
        <v>0</v>
      </c>
      <c r="BH241" s="170">
        <f t="shared" si="47"/>
        <v>0</v>
      </c>
      <c r="BI241" s="170">
        <f t="shared" si="48"/>
        <v>0</v>
      </c>
      <c r="BJ241" s="18" t="s">
        <v>88</v>
      </c>
      <c r="BK241" s="170">
        <f t="shared" si="49"/>
        <v>0</v>
      </c>
      <c r="BL241" s="18" t="s">
        <v>498</v>
      </c>
      <c r="BM241" s="169" t="s">
        <v>2463</v>
      </c>
    </row>
    <row r="242" spans="1:65" s="2" customFormat="1" ht="33" customHeight="1">
      <c r="A242" s="33"/>
      <c r="B242" s="156"/>
      <c r="C242" s="195" t="s">
        <v>1242</v>
      </c>
      <c r="D242" s="195" t="s">
        <v>186</v>
      </c>
      <c r="E242" s="196" t="s">
        <v>2464</v>
      </c>
      <c r="F242" s="197" t="s">
        <v>2465</v>
      </c>
      <c r="G242" s="198" t="s">
        <v>179</v>
      </c>
      <c r="H242" s="199">
        <v>32</v>
      </c>
      <c r="I242" s="200"/>
      <c r="J242" s="201">
        <f t="shared" si="40"/>
        <v>0</v>
      </c>
      <c r="K242" s="202"/>
      <c r="L242" s="203"/>
      <c r="M242" s="204" t="s">
        <v>1</v>
      </c>
      <c r="N242" s="205" t="s">
        <v>41</v>
      </c>
      <c r="O242" s="62"/>
      <c r="P242" s="167">
        <f t="shared" si="41"/>
        <v>0</v>
      </c>
      <c r="Q242" s="167">
        <v>0</v>
      </c>
      <c r="R242" s="167">
        <f t="shared" si="42"/>
        <v>0</v>
      </c>
      <c r="S242" s="167">
        <v>0</v>
      </c>
      <c r="T242" s="168">
        <f t="shared" si="4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502</v>
      </c>
      <c r="AT242" s="169" t="s">
        <v>186</v>
      </c>
      <c r="AU242" s="169" t="s">
        <v>88</v>
      </c>
      <c r="AY242" s="18" t="s">
        <v>173</v>
      </c>
      <c r="BE242" s="170">
        <f t="shared" si="44"/>
        <v>0</v>
      </c>
      <c r="BF242" s="170">
        <f t="shared" si="45"/>
        <v>0</v>
      </c>
      <c r="BG242" s="170">
        <f t="shared" si="46"/>
        <v>0</v>
      </c>
      <c r="BH242" s="170">
        <f t="shared" si="47"/>
        <v>0</v>
      </c>
      <c r="BI242" s="170">
        <f t="shared" si="48"/>
        <v>0</v>
      </c>
      <c r="BJ242" s="18" t="s">
        <v>88</v>
      </c>
      <c r="BK242" s="170">
        <f t="shared" si="49"/>
        <v>0</v>
      </c>
      <c r="BL242" s="18" t="s">
        <v>498</v>
      </c>
      <c r="BM242" s="169" t="s">
        <v>2466</v>
      </c>
    </row>
    <row r="243" spans="1:65" s="2" customFormat="1" ht="44.25" customHeight="1">
      <c r="A243" s="33"/>
      <c r="B243" s="156"/>
      <c r="C243" s="195" t="s">
        <v>1246</v>
      </c>
      <c r="D243" s="195" t="s">
        <v>186</v>
      </c>
      <c r="E243" s="196" t="s">
        <v>2467</v>
      </c>
      <c r="F243" s="197" t="s">
        <v>2468</v>
      </c>
      <c r="G243" s="198" t="s">
        <v>179</v>
      </c>
      <c r="H243" s="199">
        <v>6</v>
      </c>
      <c r="I243" s="200"/>
      <c r="J243" s="201">
        <f t="shared" si="40"/>
        <v>0</v>
      </c>
      <c r="K243" s="202"/>
      <c r="L243" s="203"/>
      <c r="M243" s="204" t="s">
        <v>1</v>
      </c>
      <c r="N243" s="205" t="s">
        <v>41</v>
      </c>
      <c r="O243" s="62"/>
      <c r="P243" s="167">
        <f t="shared" si="41"/>
        <v>0</v>
      </c>
      <c r="Q243" s="167">
        <v>0</v>
      </c>
      <c r="R243" s="167">
        <f t="shared" si="42"/>
        <v>0</v>
      </c>
      <c r="S243" s="167">
        <v>0</v>
      </c>
      <c r="T243" s="168">
        <f t="shared" si="4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502</v>
      </c>
      <c r="AT243" s="169" t="s">
        <v>186</v>
      </c>
      <c r="AU243" s="169" t="s">
        <v>88</v>
      </c>
      <c r="AY243" s="18" t="s">
        <v>173</v>
      </c>
      <c r="BE243" s="170">
        <f t="shared" si="44"/>
        <v>0</v>
      </c>
      <c r="BF243" s="170">
        <f t="shared" si="45"/>
        <v>0</v>
      </c>
      <c r="BG243" s="170">
        <f t="shared" si="46"/>
        <v>0</v>
      </c>
      <c r="BH243" s="170">
        <f t="shared" si="47"/>
        <v>0</v>
      </c>
      <c r="BI243" s="170">
        <f t="shared" si="48"/>
        <v>0</v>
      </c>
      <c r="BJ243" s="18" t="s">
        <v>88</v>
      </c>
      <c r="BK243" s="170">
        <f t="shared" si="49"/>
        <v>0</v>
      </c>
      <c r="BL243" s="18" t="s">
        <v>498</v>
      </c>
      <c r="BM243" s="169" t="s">
        <v>2469</v>
      </c>
    </row>
    <row r="244" spans="1:65" s="2" customFormat="1" ht="16.5" customHeight="1">
      <c r="A244" s="33"/>
      <c r="B244" s="156"/>
      <c r="C244" s="195" t="s">
        <v>1251</v>
      </c>
      <c r="D244" s="195" t="s">
        <v>186</v>
      </c>
      <c r="E244" s="196" t="s">
        <v>2470</v>
      </c>
      <c r="F244" s="197" t="s">
        <v>2471</v>
      </c>
      <c r="G244" s="198" t="s">
        <v>646</v>
      </c>
      <c r="H244" s="199">
        <v>1</v>
      </c>
      <c r="I244" s="200"/>
      <c r="J244" s="201">
        <f t="shared" si="40"/>
        <v>0</v>
      </c>
      <c r="K244" s="202"/>
      <c r="L244" s="203"/>
      <c r="M244" s="204" t="s">
        <v>1</v>
      </c>
      <c r="N244" s="205" t="s">
        <v>41</v>
      </c>
      <c r="O244" s="62"/>
      <c r="P244" s="167">
        <f t="shared" si="41"/>
        <v>0</v>
      </c>
      <c r="Q244" s="167">
        <v>0</v>
      </c>
      <c r="R244" s="167">
        <f t="shared" si="42"/>
        <v>0</v>
      </c>
      <c r="S244" s="167">
        <v>0</v>
      </c>
      <c r="T244" s="168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502</v>
      </c>
      <c r="AT244" s="169" t="s">
        <v>186</v>
      </c>
      <c r="AU244" s="169" t="s">
        <v>88</v>
      </c>
      <c r="AY244" s="18" t="s">
        <v>173</v>
      </c>
      <c r="BE244" s="170">
        <f t="shared" si="44"/>
        <v>0</v>
      </c>
      <c r="BF244" s="170">
        <f t="shared" si="45"/>
        <v>0</v>
      </c>
      <c r="BG244" s="170">
        <f t="shared" si="46"/>
        <v>0</v>
      </c>
      <c r="BH244" s="170">
        <f t="shared" si="47"/>
        <v>0</v>
      </c>
      <c r="BI244" s="170">
        <f t="shared" si="48"/>
        <v>0</v>
      </c>
      <c r="BJ244" s="18" t="s">
        <v>88</v>
      </c>
      <c r="BK244" s="170">
        <f t="shared" si="49"/>
        <v>0</v>
      </c>
      <c r="BL244" s="18" t="s">
        <v>498</v>
      </c>
      <c r="BM244" s="169" t="s">
        <v>2472</v>
      </c>
    </row>
    <row r="245" spans="1:65" s="2" customFormat="1" ht="24.2" customHeight="1">
      <c r="A245" s="33"/>
      <c r="B245" s="156"/>
      <c r="C245" s="195" t="s">
        <v>1255</v>
      </c>
      <c r="D245" s="195" t="s">
        <v>186</v>
      </c>
      <c r="E245" s="196" t="s">
        <v>2473</v>
      </c>
      <c r="F245" s="197" t="s">
        <v>2474</v>
      </c>
      <c r="G245" s="198" t="s">
        <v>179</v>
      </c>
      <c r="H245" s="199">
        <v>5</v>
      </c>
      <c r="I245" s="200"/>
      <c r="J245" s="201">
        <f t="shared" si="40"/>
        <v>0</v>
      </c>
      <c r="K245" s="202"/>
      <c r="L245" s="203"/>
      <c r="M245" s="204" t="s">
        <v>1</v>
      </c>
      <c r="N245" s="205" t="s">
        <v>41</v>
      </c>
      <c r="O245" s="62"/>
      <c r="P245" s="167">
        <f t="shared" si="41"/>
        <v>0</v>
      </c>
      <c r="Q245" s="167">
        <v>0</v>
      </c>
      <c r="R245" s="167">
        <f t="shared" si="42"/>
        <v>0</v>
      </c>
      <c r="S245" s="167">
        <v>0</v>
      </c>
      <c r="T245" s="168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502</v>
      </c>
      <c r="AT245" s="169" t="s">
        <v>186</v>
      </c>
      <c r="AU245" s="169" t="s">
        <v>88</v>
      </c>
      <c r="AY245" s="18" t="s">
        <v>173</v>
      </c>
      <c r="BE245" s="170">
        <f t="shared" si="44"/>
        <v>0</v>
      </c>
      <c r="BF245" s="170">
        <f t="shared" si="45"/>
        <v>0</v>
      </c>
      <c r="BG245" s="170">
        <f t="shared" si="46"/>
        <v>0</v>
      </c>
      <c r="BH245" s="170">
        <f t="shared" si="47"/>
        <v>0</v>
      </c>
      <c r="BI245" s="170">
        <f t="shared" si="48"/>
        <v>0</v>
      </c>
      <c r="BJ245" s="18" t="s">
        <v>88</v>
      </c>
      <c r="BK245" s="170">
        <f t="shared" si="49"/>
        <v>0</v>
      </c>
      <c r="BL245" s="18" t="s">
        <v>498</v>
      </c>
      <c r="BM245" s="169" t="s">
        <v>2475</v>
      </c>
    </row>
    <row r="246" spans="1:65" s="2" customFormat="1" ht="24.2" customHeight="1">
      <c r="A246" s="33"/>
      <c r="B246" s="156"/>
      <c r="C246" s="195" t="s">
        <v>1259</v>
      </c>
      <c r="D246" s="195" t="s">
        <v>186</v>
      </c>
      <c r="E246" s="196" t="s">
        <v>2476</v>
      </c>
      <c r="F246" s="197" t="s">
        <v>2477</v>
      </c>
      <c r="G246" s="198" t="s">
        <v>179</v>
      </c>
      <c r="H246" s="199">
        <v>1</v>
      </c>
      <c r="I246" s="200"/>
      <c r="J246" s="201">
        <f t="shared" si="40"/>
        <v>0</v>
      </c>
      <c r="K246" s="202"/>
      <c r="L246" s="203"/>
      <c r="M246" s="204" t="s">
        <v>1</v>
      </c>
      <c r="N246" s="205" t="s">
        <v>41</v>
      </c>
      <c r="O246" s="62"/>
      <c r="P246" s="167">
        <f t="shared" si="41"/>
        <v>0</v>
      </c>
      <c r="Q246" s="167">
        <v>0</v>
      </c>
      <c r="R246" s="167">
        <f t="shared" si="42"/>
        <v>0</v>
      </c>
      <c r="S246" s="167">
        <v>0</v>
      </c>
      <c r="T246" s="168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502</v>
      </c>
      <c r="AT246" s="169" t="s">
        <v>186</v>
      </c>
      <c r="AU246" s="169" t="s">
        <v>88</v>
      </c>
      <c r="AY246" s="18" t="s">
        <v>173</v>
      </c>
      <c r="BE246" s="170">
        <f t="shared" si="44"/>
        <v>0</v>
      </c>
      <c r="BF246" s="170">
        <f t="shared" si="45"/>
        <v>0</v>
      </c>
      <c r="BG246" s="170">
        <f t="shared" si="46"/>
        <v>0</v>
      </c>
      <c r="BH246" s="170">
        <f t="shared" si="47"/>
        <v>0</v>
      </c>
      <c r="BI246" s="170">
        <f t="shared" si="48"/>
        <v>0</v>
      </c>
      <c r="BJ246" s="18" t="s">
        <v>88</v>
      </c>
      <c r="BK246" s="170">
        <f t="shared" si="49"/>
        <v>0</v>
      </c>
      <c r="BL246" s="18" t="s">
        <v>498</v>
      </c>
      <c r="BM246" s="169" t="s">
        <v>2478</v>
      </c>
    </row>
    <row r="247" spans="1:65" s="2" customFormat="1" ht="16.5" customHeight="1">
      <c r="A247" s="33"/>
      <c r="B247" s="156"/>
      <c r="C247" s="195" t="s">
        <v>1265</v>
      </c>
      <c r="D247" s="195" t="s">
        <v>186</v>
      </c>
      <c r="E247" s="196" t="s">
        <v>2479</v>
      </c>
      <c r="F247" s="197" t="s">
        <v>2480</v>
      </c>
      <c r="G247" s="198" t="s">
        <v>179</v>
      </c>
      <c r="H247" s="199">
        <v>1</v>
      </c>
      <c r="I247" s="200"/>
      <c r="J247" s="201">
        <f t="shared" si="40"/>
        <v>0</v>
      </c>
      <c r="K247" s="202"/>
      <c r="L247" s="203"/>
      <c r="M247" s="204" t="s">
        <v>1</v>
      </c>
      <c r="N247" s="205" t="s">
        <v>41</v>
      </c>
      <c r="O247" s="62"/>
      <c r="P247" s="167">
        <f t="shared" si="41"/>
        <v>0</v>
      </c>
      <c r="Q247" s="167">
        <v>0</v>
      </c>
      <c r="R247" s="167">
        <f t="shared" si="42"/>
        <v>0</v>
      </c>
      <c r="S247" s="167">
        <v>0</v>
      </c>
      <c r="T247" s="168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502</v>
      </c>
      <c r="AT247" s="169" t="s">
        <v>186</v>
      </c>
      <c r="AU247" s="169" t="s">
        <v>88</v>
      </c>
      <c r="AY247" s="18" t="s">
        <v>173</v>
      </c>
      <c r="BE247" s="170">
        <f t="shared" si="44"/>
        <v>0</v>
      </c>
      <c r="BF247" s="170">
        <f t="shared" si="45"/>
        <v>0</v>
      </c>
      <c r="BG247" s="170">
        <f t="shared" si="46"/>
        <v>0</v>
      </c>
      <c r="BH247" s="170">
        <f t="shared" si="47"/>
        <v>0</v>
      </c>
      <c r="BI247" s="170">
        <f t="shared" si="48"/>
        <v>0</v>
      </c>
      <c r="BJ247" s="18" t="s">
        <v>88</v>
      </c>
      <c r="BK247" s="170">
        <f t="shared" si="49"/>
        <v>0</v>
      </c>
      <c r="BL247" s="18" t="s">
        <v>498</v>
      </c>
      <c r="BM247" s="169" t="s">
        <v>2481</v>
      </c>
    </row>
    <row r="248" spans="1:65" s="2" customFormat="1" ht="33" customHeight="1">
      <c r="A248" s="33"/>
      <c r="B248" s="156"/>
      <c r="C248" s="195" t="s">
        <v>1270</v>
      </c>
      <c r="D248" s="195" t="s">
        <v>186</v>
      </c>
      <c r="E248" s="196" t="s">
        <v>2482</v>
      </c>
      <c r="F248" s="197" t="s">
        <v>2483</v>
      </c>
      <c r="G248" s="198" t="s">
        <v>179</v>
      </c>
      <c r="H248" s="199">
        <v>1</v>
      </c>
      <c r="I248" s="200"/>
      <c r="J248" s="201">
        <f t="shared" si="40"/>
        <v>0</v>
      </c>
      <c r="K248" s="202"/>
      <c r="L248" s="203"/>
      <c r="M248" s="204" t="s">
        <v>1</v>
      </c>
      <c r="N248" s="205" t="s">
        <v>41</v>
      </c>
      <c r="O248" s="62"/>
      <c r="P248" s="167">
        <f t="shared" si="41"/>
        <v>0</v>
      </c>
      <c r="Q248" s="167">
        <v>0</v>
      </c>
      <c r="R248" s="167">
        <f t="shared" si="42"/>
        <v>0</v>
      </c>
      <c r="S248" s="167">
        <v>0</v>
      </c>
      <c r="T248" s="168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502</v>
      </c>
      <c r="AT248" s="169" t="s">
        <v>186</v>
      </c>
      <c r="AU248" s="169" t="s">
        <v>88</v>
      </c>
      <c r="AY248" s="18" t="s">
        <v>173</v>
      </c>
      <c r="BE248" s="170">
        <f t="shared" si="44"/>
        <v>0</v>
      </c>
      <c r="BF248" s="170">
        <f t="shared" si="45"/>
        <v>0</v>
      </c>
      <c r="BG248" s="170">
        <f t="shared" si="46"/>
        <v>0</v>
      </c>
      <c r="BH248" s="170">
        <f t="shared" si="47"/>
        <v>0</v>
      </c>
      <c r="BI248" s="170">
        <f t="shared" si="48"/>
        <v>0</v>
      </c>
      <c r="BJ248" s="18" t="s">
        <v>88</v>
      </c>
      <c r="BK248" s="170">
        <f t="shared" si="49"/>
        <v>0</v>
      </c>
      <c r="BL248" s="18" t="s">
        <v>498</v>
      </c>
      <c r="BM248" s="169" t="s">
        <v>2484</v>
      </c>
    </row>
    <row r="249" spans="1:65" s="2" customFormat="1" ht="24.2" customHeight="1">
      <c r="A249" s="33"/>
      <c r="B249" s="156"/>
      <c r="C249" s="195" t="s">
        <v>1277</v>
      </c>
      <c r="D249" s="195" t="s">
        <v>186</v>
      </c>
      <c r="E249" s="196" t="s">
        <v>2485</v>
      </c>
      <c r="F249" s="197" t="s">
        <v>2486</v>
      </c>
      <c r="G249" s="198" t="s">
        <v>179</v>
      </c>
      <c r="H249" s="199">
        <v>1</v>
      </c>
      <c r="I249" s="200"/>
      <c r="J249" s="201">
        <f t="shared" si="40"/>
        <v>0</v>
      </c>
      <c r="K249" s="202"/>
      <c r="L249" s="203"/>
      <c r="M249" s="204" t="s">
        <v>1</v>
      </c>
      <c r="N249" s="205" t="s">
        <v>41</v>
      </c>
      <c r="O249" s="62"/>
      <c r="P249" s="167">
        <f t="shared" si="41"/>
        <v>0</v>
      </c>
      <c r="Q249" s="167">
        <v>0</v>
      </c>
      <c r="R249" s="167">
        <f t="shared" si="42"/>
        <v>0</v>
      </c>
      <c r="S249" s="167">
        <v>0</v>
      </c>
      <c r="T249" s="168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502</v>
      </c>
      <c r="AT249" s="169" t="s">
        <v>186</v>
      </c>
      <c r="AU249" s="169" t="s">
        <v>88</v>
      </c>
      <c r="AY249" s="18" t="s">
        <v>173</v>
      </c>
      <c r="BE249" s="170">
        <f t="shared" si="44"/>
        <v>0</v>
      </c>
      <c r="BF249" s="170">
        <f t="shared" si="45"/>
        <v>0</v>
      </c>
      <c r="BG249" s="170">
        <f t="shared" si="46"/>
        <v>0</v>
      </c>
      <c r="BH249" s="170">
        <f t="shared" si="47"/>
        <v>0</v>
      </c>
      <c r="BI249" s="170">
        <f t="shared" si="48"/>
        <v>0</v>
      </c>
      <c r="BJ249" s="18" t="s">
        <v>88</v>
      </c>
      <c r="BK249" s="170">
        <f t="shared" si="49"/>
        <v>0</v>
      </c>
      <c r="BL249" s="18" t="s">
        <v>498</v>
      </c>
      <c r="BM249" s="169" t="s">
        <v>2487</v>
      </c>
    </row>
    <row r="250" spans="1:65" s="2" customFormat="1" ht="37.9" customHeight="1">
      <c r="A250" s="33"/>
      <c r="B250" s="156"/>
      <c r="C250" s="195" t="s">
        <v>1282</v>
      </c>
      <c r="D250" s="195" t="s">
        <v>186</v>
      </c>
      <c r="E250" s="196" t="s">
        <v>2488</v>
      </c>
      <c r="F250" s="197" t="s">
        <v>2489</v>
      </c>
      <c r="G250" s="198" t="s">
        <v>179</v>
      </c>
      <c r="H250" s="199">
        <v>8</v>
      </c>
      <c r="I250" s="200"/>
      <c r="J250" s="201">
        <f t="shared" si="40"/>
        <v>0</v>
      </c>
      <c r="K250" s="202"/>
      <c r="L250" s="203"/>
      <c r="M250" s="204" t="s">
        <v>1</v>
      </c>
      <c r="N250" s="205" t="s">
        <v>41</v>
      </c>
      <c r="O250" s="62"/>
      <c r="P250" s="167">
        <f t="shared" si="41"/>
        <v>0</v>
      </c>
      <c r="Q250" s="167">
        <v>0</v>
      </c>
      <c r="R250" s="167">
        <f t="shared" si="42"/>
        <v>0</v>
      </c>
      <c r="S250" s="167">
        <v>0</v>
      </c>
      <c r="T250" s="168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502</v>
      </c>
      <c r="AT250" s="169" t="s">
        <v>186</v>
      </c>
      <c r="AU250" s="169" t="s">
        <v>88</v>
      </c>
      <c r="AY250" s="18" t="s">
        <v>173</v>
      </c>
      <c r="BE250" s="170">
        <f t="shared" si="44"/>
        <v>0</v>
      </c>
      <c r="BF250" s="170">
        <f t="shared" si="45"/>
        <v>0</v>
      </c>
      <c r="BG250" s="170">
        <f t="shared" si="46"/>
        <v>0</v>
      </c>
      <c r="BH250" s="170">
        <f t="shared" si="47"/>
        <v>0</v>
      </c>
      <c r="BI250" s="170">
        <f t="shared" si="48"/>
        <v>0</v>
      </c>
      <c r="BJ250" s="18" t="s">
        <v>88</v>
      </c>
      <c r="BK250" s="170">
        <f t="shared" si="49"/>
        <v>0</v>
      </c>
      <c r="BL250" s="18" t="s">
        <v>498</v>
      </c>
      <c r="BM250" s="169" t="s">
        <v>2490</v>
      </c>
    </row>
    <row r="251" spans="1:65" s="2" customFormat="1" ht="37.9" customHeight="1">
      <c r="A251" s="33"/>
      <c r="B251" s="156"/>
      <c r="C251" s="195" t="s">
        <v>1286</v>
      </c>
      <c r="D251" s="195" t="s">
        <v>186</v>
      </c>
      <c r="E251" s="196" t="s">
        <v>2491</v>
      </c>
      <c r="F251" s="197" t="s">
        <v>2492</v>
      </c>
      <c r="G251" s="198" t="s">
        <v>179</v>
      </c>
      <c r="H251" s="199">
        <v>8</v>
      </c>
      <c r="I251" s="200"/>
      <c r="J251" s="201">
        <f t="shared" si="40"/>
        <v>0</v>
      </c>
      <c r="K251" s="202"/>
      <c r="L251" s="203"/>
      <c r="M251" s="204" t="s">
        <v>1</v>
      </c>
      <c r="N251" s="205" t="s">
        <v>41</v>
      </c>
      <c r="O251" s="62"/>
      <c r="P251" s="167">
        <f t="shared" si="41"/>
        <v>0</v>
      </c>
      <c r="Q251" s="167">
        <v>0</v>
      </c>
      <c r="R251" s="167">
        <f t="shared" si="42"/>
        <v>0</v>
      </c>
      <c r="S251" s="167">
        <v>0</v>
      </c>
      <c r="T251" s="168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502</v>
      </c>
      <c r="AT251" s="169" t="s">
        <v>186</v>
      </c>
      <c r="AU251" s="169" t="s">
        <v>88</v>
      </c>
      <c r="AY251" s="18" t="s">
        <v>173</v>
      </c>
      <c r="BE251" s="170">
        <f t="shared" si="44"/>
        <v>0</v>
      </c>
      <c r="BF251" s="170">
        <f t="shared" si="45"/>
        <v>0</v>
      </c>
      <c r="BG251" s="170">
        <f t="shared" si="46"/>
        <v>0</v>
      </c>
      <c r="BH251" s="170">
        <f t="shared" si="47"/>
        <v>0</v>
      </c>
      <c r="BI251" s="170">
        <f t="shared" si="48"/>
        <v>0</v>
      </c>
      <c r="BJ251" s="18" t="s">
        <v>88</v>
      </c>
      <c r="BK251" s="170">
        <f t="shared" si="49"/>
        <v>0</v>
      </c>
      <c r="BL251" s="18" t="s">
        <v>498</v>
      </c>
      <c r="BM251" s="169" t="s">
        <v>2493</v>
      </c>
    </row>
    <row r="252" spans="1:65" s="2" customFormat="1" ht="33" customHeight="1">
      <c r="A252" s="33"/>
      <c r="B252" s="156"/>
      <c r="C252" s="195" t="s">
        <v>1290</v>
      </c>
      <c r="D252" s="195" t="s">
        <v>186</v>
      </c>
      <c r="E252" s="196" t="s">
        <v>2494</v>
      </c>
      <c r="F252" s="197" t="s">
        <v>2495</v>
      </c>
      <c r="G252" s="198" t="s">
        <v>179</v>
      </c>
      <c r="H252" s="199">
        <v>2</v>
      </c>
      <c r="I252" s="200"/>
      <c r="J252" s="201">
        <f t="shared" si="40"/>
        <v>0</v>
      </c>
      <c r="K252" s="202"/>
      <c r="L252" s="203"/>
      <c r="M252" s="204" t="s">
        <v>1</v>
      </c>
      <c r="N252" s="205" t="s">
        <v>41</v>
      </c>
      <c r="O252" s="62"/>
      <c r="P252" s="167">
        <f t="shared" si="41"/>
        <v>0</v>
      </c>
      <c r="Q252" s="167">
        <v>0</v>
      </c>
      <c r="R252" s="167">
        <f t="shared" si="42"/>
        <v>0</v>
      </c>
      <c r="S252" s="167">
        <v>0</v>
      </c>
      <c r="T252" s="168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502</v>
      </c>
      <c r="AT252" s="169" t="s">
        <v>186</v>
      </c>
      <c r="AU252" s="169" t="s">
        <v>88</v>
      </c>
      <c r="AY252" s="18" t="s">
        <v>173</v>
      </c>
      <c r="BE252" s="170">
        <f t="shared" si="44"/>
        <v>0</v>
      </c>
      <c r="BF252" s="170">
        <f t="shared" si="45"/>
        <v>0</v>
      </c>
      <c r="BG252" s="170">
        <f t="shared" si="46"/>
        <v>0</v>
      </c>
      <c r="BH252" s="170">
        <f t="shared" si="47"/>
        <v>0</v>
      </c>
      <c r="BI252" s="170">
        <f t="shared" si="48"/>
        <v>0</v>
      </c>
      <c r="BJ252" s="18" t="s">
        <v>88</v>
      </c>
      <c r="BK252" s="170">
        <f t="shared" si="49"/>
        <v>0</v>
      </c>
      <c r="BL252" s="18" t="s">
        <v>498</v>
      </c>
      <c r="BM252" s="169" t="s">
        <v>2496</v>
      </c>
    </row>
    <row r="253" spans="1:65" s="2" customFormat="1" ht="37.9" customHeight="1">
      <c r="A253" s="33"/>
      <c r="B253" s="156"/>
      <c r="C253" s="195" t="s">
        <v>1294</v>
      </c>
      <c r="D253" s="195" t="s">
        <v>186</v>
      </c>
      <c r="E253" s="196" t="s">
        <v>2497</v>
      </c>
      <c r="F253" s="197" t="s">
        <v>2498</v>
      </c>
      <c r="G253" s="198" t="s">
        <v>179</v>
      </c>
      <c r="H253" s="199">
        <v>2</v>
      </c>
      <c r="I253" s="200"/>
      <c r="J253" s="201">
        <f t="shared" si="40"/>
        <v>0</v>
      </c>
      <c r="K253" s="202"/>
      <c r="L253" s="203"/>
      <c r="M253" s="204" t="s">
        <v>1</v>
      </c>
      <c r="N253" s="205" t="s">
        <v>41</v>
      </c>
      <c r="O253" s="62"/>
      <c r="P253" s="167">
        <f t="shared" si="41"/>
        <v>0</v>
      </c>
      <c r="Q253" s="167">
        <v>0</v>
      </c>
      <c r="R253" s="167">
        <f t="shared" si="42"/>
        <v>0</v>
      </c>
      <c r="S253" s="167">
        <v>0</v>
      </c>
      <c r="T253" s="168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502</v>
      </c>
      <c r="AT253" s="169" t="s">
        <v>186</v>
      </c>
      <c r="AU253" s="169" t="s">
        <v>88</v>
      </c>
      <c r="AY253" s="18" t="s">
        <v>173</v>
      </c>
      <c r="BE253" s="170">
        <f t="shared" si="44"/>
        <v>0</v>
      </c>
      <c r="BF253" s="170">
        <f t="shared" si="45"/>
        <v>0</v>
      </c>
      <c r="BG253" s="170">
        <f t="shared" si="46"/>
        <v>0</v>
      </c>
      <c r="BH253" s="170">
        <f t="shared" si="47"/>
        <v>0</v>
      </c>
      <c r="BI253" s="170">
        <f t="shared" si="48"/>
        <v>0</v>
      </c>
      <c r="BJ253" s="18" t="s">
        <v>88</v>
      </c>
      <c r="BK253" s="170">
        <f t="shared" si="49"/>
        <v>0</v>
      </c>
      <c r="BL253" s="18" t="s">
        <v>498</v>
      </c>
      <c r="BM253" s="169" t="s">
        <v>2499</v>
      </c>
    </row>
    <row r="254" spans="1:65" s="2" customFormat="1" ht="37.9" customHeight="1">
      <c r="A254" s="33"/>
      <c r="B254" s="156"/>
      <c r="C254" s="195" t="s">
        <v>1298</v>
      </c>
      <c r="D254" s="195" t="s">
        <v>186</v>
      </c>
      <c r="E254" s="196" t="s">
        <v>2500</v>
      </c>
      <c r="F254" s="197" t="s">
        <v>2501</v>
      </c>
      <c r="G254" s="198" t="s">
        <v>179</v>
      </c>
      <c r="H254" s="199">
        <v>8</v>
      </c>
      <c r="I254" s="200"/>
      <c r="J254" s="201">
        <f t="shared" si="40"/>
        <v>0</v>
      </c>
      <c r="K254" s="202"/>
      <c r="L254" s="203"/>
      <c r="M254" s="204" t="s">
        <v>1</v>
      </c>
      <c r="N254" s="205" t="s">
        <v>41</v>
      </c>
      <c r="O254" s="62"/>
      <c r="P254" s="167">
        <f t="shared" si="41"/>
        <v>0</v>
      </c>
      <c r="Q254" s="167">
        <v>0</v>
      </c>
      <c r="R254" s="167">
        <f t="shared" si="42"/>
        <v>0</v>
      </c>
      <c r="S254" s="167">
        <v>0</v>
      </c>
      <c r="T254" s="168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502</v>
      </c>
      <c r="AT254" s="169" t="s">
        <v>186</v>
      </c>
      <c r="AU254" s="169" t="s">
        <v>88</v>
      </c>
      <c r="AY254" s="18" t="s">
        <v>173</v>
      </c>
      <c r="BE254" s="170">
        <f t="shared" si="44"/>
        <v>0</v>
      </c>
      <c r="BF254" s="170">
        <f t="shared" si="45"/>
        <v>0</v>
      </c>
      <c r="BG254" s="170">
        <f t="shared" si="46"/>
        <v>0</v>
      </c>
      <c r="BH254" s="170">
        <f t="shared" si="47"/>
        <v>0</v>
      </c>
      <c r="BI254" s="170">
        <f t="shared" si="48"/>
        <v>0</v>
      </c>
      <c r="BJ254" s="18" t="s">
        <v>88</v>
      </c>
      <c r="BK254" s="170">
        <f t="shared" si="49"/>
        <v>0</v>
      </c>
      <c r="BL254" s="18" t="s">
        <v>498</v>
      </c>
      <c r="BM254" s="169" t="s">
        <v>2502</v>
      </c>
    </row>
    <row r="255" spans="1:65" s="2" customFormat="1" ht="24.2" customHeight="1">
      <c r="A255" s="33"/>
      <c r="B255" s="156"/>
      <c r="C255" s="195" t="s">
        <v>1302</v>
      </c>
      <c r="D255" s="195" t="s">
        <v>186</v>
      </c>
      <c r="E255" s="196" t="s">
        <v>2503</v>
      </c>
      <c r="F255" s="197" t="s">
        <v>2504</v>
      </c>
      <c r="G255" s="198" t="s">
        <v>179</v>
      </c>
      <c r="H255" s="199">
        <v>8</v>
      </c>
      <c r="I255" s="200"/>
      <c r="J255" s="201">
        <f t="shared" si="40"/>
        <v>0</v>
      </c>
      <c r="K255" s="202"/>
      <c r="L255" s="203"/>
      <c r="M255" s="204" t="s">
        <v>1</v>
      </c>
      <c r="N255" s="205" t="s">
        <v>41</v>
      </c>
      <c r="O255" s="62"/>
      <c r="P255" s="167">
        <f t="shared" si="41"/>
        <v>0</v>
      </c>
      <c r="Q255" s="167">
        <v>0</v>
      </c>
      <c r="R255" s="167">
        <f t="shared" si="42"/>
        <v>0</v>
      </c>
      <c r="S255" s="167">
        <v>0</v>
      </c>
      <c r="T255" s="168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502</v>
      </c>
      <c r="AT255" s="169" t="s">
        <v>186</v>
      </c>
      <c r="AU255" s="169" t="s">
        <v>88</v>
      </c>
      <c r="AY255" s="18" t="s">
        <v>173</v>
      </c>
      <c r="BE255" s="170">
        <f t="shared" si="44"/>
        <v>0</v>
      </c>
      <c r="BF255" s="170">
        <f t="shared" si="45"/>
        <v>0</v>
      </c>
      <c r="BG255" s="170">
        <f t="shared" si="46"/>
        <v>0</v>
      </c>
      <c r="BH255" s="170">
        <f t="shared" si="47"/>
        <v>0</v>
      </c>
      <c r="BI255" s="170">
        <f t="shared" si="48"/>
        <v>0</v>
      </c>
      <c r="BJ255" s="18" t="s">
        <v>88</v>
      </c>
      <c r="BK255" s="170">
        <f t="shared" si="49"/>
        <v>0</v>
      </c>
      <c r="BL255" s="18" t="s">
        <v>498</v>
      </c>
      <c r="BM255" s="169" t="s">
        <v>2505</v>
      </c>
    </row>
    <row r="256" spans="1:65" s="2" customFormat="1" ht="37.9" customHeight="1">
      <c r="A256" s="33"/>
      <c r="B256" s="156"/>
      <c r="C256" s="195" t="s">
        <v>1306</v>
      </c>
      <c r="D256" s="195" t="s">
        <v>186</v>
      </c>
      <c r="E256" s="196" t="s">
        <v>2506</v>
      </c>
      <c r="F256" s="197" t="s">
        <v>2507</v>
      </c>
      <c r="G256" s="198" t="s">
        <v>179</v>
      </c>
      <c r="H256" s="199">
        <v>8</v>
      </c>
      <c r="I256" s="200"/>
      <c r="J256" s="201">
        <f t="shared" si="40"/>
        <v>0</v>
      </c>
      <c r="K256" s="202"/>
      <c r="L256" s="203"/>
      <c r="M256" s="204" t="s">
        <v>1</v>
      </c>
      <c r="N256" s="205" t="s">
        <v>41</v>
      </c>
      <c r="O256" s="62"/>
      <c r="P256" s="167">
        <f t="shared" si="41"/>
        <v>0</v>
      </c>
      <c r="Q256" s="167">
        <v>0</v>
      </c>
      <c r="R256" s="167">
        <f t="shared" si="42"/>
        <v>0</v>
      </c>
      <c r="S256" s="167">
        <v>0</v>
      </c>
      <c r="T256" s="168">
        <f t="shared" si="4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502</v>
      </c>
      <c r="AT256" s="169" t="s">
        <v>186</v>
      </c>
      <c r="AU256" s="169" t="s">
        <v>88</v>
      </c>
      <c r="AY256" s="18" t="s">
        <v>173</v>
      </c>
      <c r="BE256" s="170">
        <f t="shared" si="44"/>
        <v>0</v>
      </c>
      <c r="BF256" s="170">
        <f t="shared" si="45"/>
        <v>0</v>
      </c>
      <c r="BG256" s="170">
        <f t="shared" si="46"/>
        <v>0</v>
      </c>
      <c r="BH256" s="170">
        <f t="shared" si="47"/>
        <v>0</v>
      </c>
      <c r="BI256" s="170">
        <f t="shared" si="48"/>
        <v>0</v>
      </c>
      <c r="BJ256" s="18" t="s">
        <v>88</v>
      </c>
      <c r="BK256" s="170">
        <f t="shared" si="49"/>
        <v>0</v>
      </c>
      <c r="BL256" s="18" t="s">
        <v>498</v>
      </c>
      <c r="BM256" s="169" t="s">
        <v>2508</v>
      </c>
    </row>
    <row r="257" spans="1:65" s="2" customFormat="1" ht="37.9" customHeight="1">
      <c r="A257" s="33"/>
      <c r="B257" s="156"/>
      <c r="C257" s="195">
        <v>127</v>
      </c>
      <c r="D257" s="195" t="s">
        <v>186</v>
      </c>
      <c r="E257" s="196" t="s">
        <v>2509</v>
      </c>
      <c r="F257" s="197" t="s">
        <v>2510</v>
      </c>
      <c r="G257" s="198" t="s">
        <v>179</v>
      </c>
      <c r="H257" s="199">
        <v>4</v>
      </c>
      <c r="I257" s="200"/>
      <c r="J257" s="201">
        <f t="shared" si="40"/>
        <v>0</v>
      </c>
      <c r="K257" s="202"/>
      <c r="L257" s="203"/>
      <c r="M257" s="204" t="s">
        <v>1</v>
      </c>
      <c r="N257" s="205" t="s">
        <v>41</v>
      </c>
      <c r="O257" s="62"/>
      <c r="P257" s="167">
        <f t="shared" si="41"/>
        <v>0</v>
      </c>
      <c r="Q257" s="167">
        <v>0</v>
      </c>
      <c r="R257" s="167">
        <f t="shared" si="42"/>
        <v>0</v>
      </c>
      <c r="S257" s="167">
        <v>0</v>
      </c>
      <c r="T257" s="168">
        <f t="shared" si="4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502</v>
      </c>
      <c r="AT257" s="169" t="s">
        <v>186</v>
      </c>
      <c r="AU257" s="169" t="s">
        <v>88</v>
      </c>
      <c r="AY257" s="18" t="s">
        <v>173</v>
      </c>
      <c r="BE257" s="170">
        <f t="shared" si="44"/>
        <v>0</v>
      </c>
      <c r="BF257" s="170">
        <f t="shared" si="45"/>
        <v>0</v>
      </c>
      <c r="BG257" s="170">
        <f t="shared" si="46"/>
        <v>0</v>
      </c>
      <c r="BH257" s="170">
        <f t="shared" si="47"/>
        <v>0</v>
      </c>
      <c r="BI257" s="170">
        <f t="shared" si="48"/>
        <v>0</v>
      </c>
      <c r="BJ257" s="18" t="s">
        <v>88</v>
      </c>
      <c r="BK257" s="170">
        <f t="shared" si="49"/>
        <v>0</v>
      </c>
      <c r="BL257" s="18" t="s">
        <v>498</v>
      </c>
      <c r="BM257" s="169" t="s">
        <v>2511</v>
      </c>
    </row>
    <row r="258" spans="1:65" s="2" customFormat="1" ht="33" customHeight="1">
      <c r="A258" s="33"/>
      <c r="B258" s="156"/>
      <c r="C258" s="195" t="s">
        <v>1319</v>
      </c>
      <c r="D258" s="195" t="s">
        <v>186</v>
      </c>
      <c r="E258" s="196" t="s">
        <v>2512</v>
      </c>
      <c r="F258" s="197" t="s">
        <v>2513</v>
      </c>
      <c r="G258" s="198" t="s">
        <v>179</v>
      </c>
      <c r="H258" s="199">
        <v>2</v>
      </c>
      <c r="I258" s="200"/>
      <c r="J258" s="201">
        <f t="shared" si="40"/>
        <v>0</v>
      </c>
      <c r="K258" s="202"/>
      <c r="L258" s="203"/>
      <c r="M258" s="204" t="s">
        <v>1</v>
      </c>
      <c r="N258" s="205" t="s">
        <v>41</v>
      </c>
      <c r="O258" s="62"/>
      <c r="P258" s="167">
        <f t="shared" si="41"/>
        <v>0</v>
      </c>
      <c r="Q258" s="167">
        <v>0</v>
      </c>
      <c r="R258" s="167">
        <f t="shared" si="42"/>
        <v>0</v>
      </c>
      <c r="S258" s="167">
        <v>0</v>
      </c>
      <c r="T258" s="168">
        <f t="shared" si="4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502</v>
      </c>
      <c r="AT258" s="169" t="s">
        <v>186</v>
      </c>
      <c r="AU258" s="169" t="s">
        <v>88</v>
      </c>
      <c r="AY258" s="18" t="s">
        <v>173</v>
      </c>
      <c r="BE258" s="170">
        <f t="shared" si="44"/>
        <v>0</v>
      </c>
      <c r="BF258" s="170">
        <f t="shared" si="45"/>
        <v>0</v>
      </c>
      <c r="BG258" s="170">
        <f t="shared" si="46"/>
        <v>0</v>
      </c>
      <c r="BH258" s="170">
        <f t="shared" si="47"/>
        <v>0</v>
      </c>
      <c r="BI258" s="170">
        <f t="shared" si="48"/>
        <v>0</v>
      </c>
      <c r="BJ258" s="18" t="s">
        <v>88</v>
      </c>
      <c r="BK258" s="170">
        <f t="shared" si="49"/>
        <v>0</v>
      </c>
      <c r="BL258" s="18" t="s">
        <v>498</v>
      </c>
      <c r="BM258" s="169" t="s">
        <v>2514</v>
      </c>
    </row>
    <row r="259" spans="1:65" s="2" customFormat="1" ht="24.2" customHeight="1">
      <c r="A259" s="33"/>
      <c r="B259" s="156"/>
      <c r="C259" s="195" t="s">
        <v>1324</v>
      </c>
      <c r="D259" s="195" t="s">
        <v>186</v>
      </c>
      <c r="E259" s="196" t="s">
        <v>2515</v>
      </c>
      <c r="F259" s="197" t="s">
        <v>2516</v>
      </c>
      <c r="G259" s="198" t="s">
        <v>179</v>
      </c>
      <c r="H259" s="199">
        <v>4</v>
      </c>
      <c r="I259" s="200"/>
      <c r="J259" s="201">
        <f t="shared" si="40"/>
        <v>0</v>
      </c>
      <c r="K259" s="202"/>
      <c r="L259" s="203"/>
      <c r="M259" s="204" t="s">
        <v>1</v>
      </c>
      <c r="N259" s="205" t="s">
        <v>41</v>
      </c>
      <c r="O259" s="62"/>
      <c r="P259" s="167">
        <f t="shared" si="41"/>
        <v>0</v>
      </c>
      <c r="Q259" s="167">
        <v>0</v>
      </c>
      <c r="R259" s="167">
        <f t="shared" si="42"/>
        <v>0</v>
      </c>
      <c r="S259" s="167">
        <v>0</v>
      </c>
      <c r="T259" s="168">
        <f t="shared" si="4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502</v>
      </c>
      <c r="AT259" s="169" t="s">
        <v>186</v>
      </c>
      <c r="AU259" s="169" t="s">
        <v>88</v>
      </c>
      <c r="AY259" s="18" t="s">
        <v>173</v>
      </c>
      <c r="BE259" s="170">
        <f t="shared" si="44"/>
        <v>0</v>
      </c>
      <c r="BF259" s="170">
        <f t="shared" si="45"/>
        <v>0</v>
      </c>
      <c r="BG259" s="170">
        <f t="shared" si="46"/>
        <v>0</v>
      </c>
      <c r="BH259" s="170">
        <f t="shared" si="47"/>
        <v>0</v>
      </c>
      <c r="BI259" s="170">
        <f t="shared" si="48"/>
        <v>0</v>
      </c>
      <c r="BJ259" s="18" t="s">
        <v>88</v>
      </c>
      <c r="BK259" s="170">
        <f t="shared" si="49"/>
        <v>0</v>
      </c>
      <c r="BL259" s="18" t="s">
        <v>498</v>
      </c>
      <c r="BM259" s="169" t="s">
        <v>2517</v>
      </c>
    </row>
    <row r="260" spans="1:65" s="14" customFormat="1" ht="11.25">
      <c r="B260" s="179"/>
      <c r="D260" s="172" t="s">
        <v>182</v>
      </c>
      <c r="E260" s="180" t="s">
        <v>1</v>
      </c>
      <c r="F260" s="181" t="s">
        <v>2518</v>
      </c>
      <c r="H260" s="182">
        <v>4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182</v>
      </c>
      <c r="AU260" s="180" t="s">
        <v>88</v>
      </c>
      <c r="AV260" s="14" t="s">
        <v>88</v>
      </c>
      <c r="AW260" s="14" t="s">
        <v>31</v>
      </c>
      <c r="AX260" s="14" t="s">
        <v>75</v>
      </c>
      <c r="AY260" s="180" t="s">
        <v>173</v>
      </c>
    </row>
    <row r="261" spans="1:65" s="13" customFormat="1" ht="22.5">
      <c r="B261" s="171"/>
      <c r="D261" s="172" t="s">
        <v>182</v>
      </c>
      <c r="E261" s="173" t="s">
        <v>1</v>
      </c>
      <c r="F261" s="174" t="s">
        <v>2519</v>
      </c>
      <c r="H261" s="173" t="s">
        <v>1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3" t="s">
        <v>182</v>
      </c>
      <c r="AU261" s="173" t="s">
        <v>88</v>
      </c>
      <c r="AV261" s="13" t="s">
        <v>82</v>
      </c>
      <c r="AW261" s="13" t="s">
        <v>31</v>
      </c>
      <c r="AX261" s="13" t="s">
        <v>75</v>
      </c>
      <c r="AY261" s="173" t="s">
        <v>173</v>
      </c>
    </row>
    <row r="262" spans="1:65" s="13" customFormat="1" ht="11.25">
      <c r="B262" s="171"/>
      <c r="D262" s="172" t="s">
        <v>182</v>
      </c>
      <c r="E262" s="173" t="s">
        <v>1</v>
      </c>
      <c r="F262" s="174" t="s">
        <v>2520</v>
      </c>
      <c r="H262" s="173" t="s">
        <v>1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3" t="s">
        <v>182</v>
      </c>
      <c r="AU262" s="173" t="s">
        <v>88</v>
      </c>
      <c r="AV262" s="13" t="s">
        <v>82</v>
      </c>
      <c r="AW262" s="13" t="s">
        <v>31</v>
      </c>
      <c r="AX262" s="13" t="s">
        <v>75</v>
      </c>
      <c r="AY262" s="173" t="s">
        <v>173</v>
      </c>
    </row>
    <row r="263" spans="1:65" s="13" customFormat="1" ht="22.5">
      <c r="B263" s="171"/>
      <c r="D263" s="172" t="s">
        <v>182</v>
      </c>
      <c r="E263" s="173" t="s">
        <v>1</v>
      </c>
      <c r="F263" s="174" t="s">
        <v>2521</v>
      </c>
      <c r="H263" s="173" t="s">
        <v>1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3" t="s">
        <v>182</v>
      </c>
      <c r="AU263" s="173" t="s">
        <v>88</v>
      </c>
      <c r="AV263" s="13" t="s">
        <v>82</v>
      </c>
      <c r="AW263" s="13" t="s">
        <v>31</v>
      </c>
      <c r="AX263" s="13" t="s">
        <v>75</v>
      </c>
      <c r="AY263" s="173" t="s">
        <v>173</v>
      </c>
    </row>
    <row r="264" spans="1:65" s="13" customFormat="1" ht="11.25">
      <c r="B264" s="171"/>
      <c r="D264" s="172" t="s">
        <v>182</v>
      </c>
      <c r="E264" s="173" t="s">
        <v>1</v>
      </c>
      <c r="F264" s="174" t="s">
        <v>2522</v>
      </c>
      <c r="H264" s="173" t="s">
        <v>1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3" t="s">
        <v>182</v>
      </c>
      <c r="AU264" s="173" t="s">
        <v>88</v>
      </c>
      <c r="AV264" s="13" t="s">
        <v>82</v>
      </c>
      <c r="AW264" s="13" t="s">
        <v>31</v>
      </c>
      <c r="AX264" s="13" t="s">
        <v>75</v>
      </c>
      <c r="AY264" s="173" t="s">
        <v>173</v>
      </c>
    </row>
    <row r="265" spans="1:65" s="13" customFormat="1" ht="22.5">
      <c r="B265" s="171"/>
      <c r="D265" s="172" t="s">
        <v>182</v>
      </c>
      <c r="E265" s="173" t="s">
        <v>1</v>
      </c>
      <c r="F265" s="174" t="s">
        <v>2523</v>
      </c>
      <c r="H265" s="173" t="s">
        <v>1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3" t="s">
        <v>182</v>
      </c>
      <c r="AU265" s="173" t="s">
        <v>88</v>
      </c>
      <c r="AV265" s="13" t="s">
        <v>82</v>
      </c>
      <c r="AW265" s="13" t="s">
        <v>31</v>
      </c>
      <c r="AX265" s="13" t="s">
        <v>75</v>
      </c>
      <c r="AY265" s="173" t="s">
        <v>173</v>
      </c>
    </row>
    <row r="266" spans="1:65" s="13" customFormat="1" ht="11.25">
      <c r="B266" s="171"/>
      <c r="D266" s="172" t="s">
        <v>182</v>
      </c>
      <c r="E266" s="173" t="s">
        <v>1</v>
      </c>
      <c r="F266" s="174" t="s">
        <v>2524</v>
      </c>
      <c r="H266" s="173" t="s">
        <v>1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3" t="s">
        <v>182</v>
      </c>
      <c r="AU266" s="173" t="s">
        <v>88</v>
      </c>
      <c r="AV266" s="13" t="s">
        <v>82</v>
      </c>
      <c r="AW266" s="13" t="s">
        <v>31</v>
      </c>
      <c r="AX266" s="13" t="s">
        <v>75</v>
      </c>
      <c r="AY266" s="173" t="s">
        <v>173</v>
      </c>
    </row>
    <row r="267" spans="1:65" s="15" customFormat="1" ht="11.25">
      <c r="B267" s="187"/>
      <c r="D267" s="172" t="s">
        <v>182</v>
      </c>
      <c r="E267" s="188" t="s">
        <v>1</v>
      </c>
      <c r="F267" s="189" t="s">
        <v>185</v>
      </c>
      <c r="H267" s="190">
        <v>4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182</v>
      </c>
      <c r="AU267" s="188" t="s">
        <v>88</v>
      </c>
      <c r="AV267" s="15" t="s">
        <v>180</v>
      </c>
      <c r="AW267" s="15" t="s">
        <v>31</v>
      </c>
      <c r="AX267" s="15" t="s">
        <v>82</v>
      </c>
      <c r="AY267" s="188" t="s">
        <v>173</v>
      </c>
    </row>
    <row r="268" spans="1:65" s="2" customFormat="1" ht="24.2" customHeight="1">
      <c r="A268" s="33"/>
      <c r="B268" s="156"/>
      <c r="C268" s="195" t="s">
        <v>1328</v>
      </c>
      <c r="D268" s="195" t="s">
        <v>186</v>
      </c>
      <c r="E268" s="196" t="s">
        <v>2525</v>
      </c>
      <c r="F268" s="197" t="s">
        <v>2526</v>
      </c>
      <c r="G268" s="198" t="s">
        <v>179</v>
      </c>
      <c r="H268" s="199">
        <v>4</v>
      </c>
      <c r="I268" s="200"/>
      <c r="J268" s="201">
        <f t="shared" ref="J268:J288" si="50">ROUND(I268*H268,2)</f>
        <v>0</v>
      </c>
      <c r="K268" s="202"/>
      <c r="L268" s="203"/>
      <c r="M268" s="204" t="s">
        <v>1</v>
      </c>
      <c r="N268" s="205" t="s">
        <v>41</v>
      </c>
      <c r="O268" s="62"/>
      <c r="P268" s="167">
        <f t="shared" ref="P268:P288" si="51">O268*H268</f>
        <v>0</v>
      </c>
      <c r="Q268" s="167">
        <v>0</v>
      </c>
      <c r="R268" s="167">
        <f t="shared" ref="R268:R288" si="52">Q268*H268</f>
        <v>0</v>
      </c>
      <c r="S268" s="167">
        <v>0</v>
      </c>
      <c r="T268" s="168">
        <f t="shared" ref="T268:T288" si="53"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502</v>
      </c>
      <c r="AT268" s="169" t="s">
        <v>186</v>
      </c>
      <c r="AU268" s="169" t="s">
        <v>88</v>
      </c>
      <c r="AY268" s="18" t="s">
        <v>173</v>
      </c>
      <c r="BE268" s="170">
        <f t="shared" ref="BE268:BE288" si="54">IF(N268="základná",J268,0)</f>
        <v>0</v>
      </c>
      <c r="BF268" s="170">
        <f t="shared" ref="BF268:BF288" si="55">IF(N268="znížená",J268,0)</f>
        <v>0</v>
      </c>
      <c r="BG268" s="170">
        <f t="shared" ref="BG268:BG288" si="56">IF(N268="zákl. prenesená",J268,0)</f>
        <v>0</v>
      </c>
      <c r="BH268" s="170">
        <f t="shared" ref="BH268:BH288" si="57">IF(N268="zníž. prenesená",J268,0)</f>
        <v>0</v>
      </c>
      <c r="BI268" s="170">
        <f t="shared" ref="BI268:BI288" si="58">IF(N268="nulová",J268,0)</f>
        <v>0</v>
      </c>
      <c r="BJ268" s="18" t="s">
        <v>88</v>
      </c>
      <c r="BK268" s="170">
        <f t="shared" ref="BK268:BK288" si="59">ROUND(I268*H268,2)</f>
        <v>0</v>
      </c>
      <c r="BL268" s="18" t="s">
        <v>498</v>
      </c>
      <c r="BM268" s="169" t="s">
        <v>2527</v>
      </c>
    </row>
    <row r="269" spans="1:65" s="2" customFormat="1" ht="24.2" customHeight="1">
      <c r="A269" s="33"/>
      <c r="B269" s="156"/>
      <c r="C269" s="195" t="s">
        <v>1334</v>
      </c>
      <c r="D269" s="195" t="s">
        <v>186</v>
      </c>
      <c r="E269" s="196" t="s">
        <v>2528</v>
      </c>
      <c r="F269" s="197" t="s">
        <v>2529</v>
      </c>
      <c r="G269" s="198" t="s">
        <v>179</v>
      </c>
      <c r="H269" s="199">
        <v>4</v>
      </c>
      <c r="I269" s="200"/>
      <c r="J269" s="201">
        <f t="shared" si="50"/>
        <v>0</v>
      </c>
      <c r="K269" s="202"/>
      <c r="L269" s="203"/>
      <c r="M269" s="204" t="s">
        <v>1</v>
      </c>
      <c r="N269" s="205" t="s">
        <v>41</v>
      </c>
      <c r="O269" s="62"/>
      <c r="P269" s="167">
        <f t="shared" si="51"/>
        <v>0</v>
      </c>
      <c r="Q269" s="167">
        <v>0</v>
      </c>
      <c r="R269" s="167">
        <f t="shared" si="52"/>
        <v>0</v>
      </c>
      <c r="S269" s="167">
        <v>0</v>
      </c>
      <c r="T269" s="168">
        <f t="shared" si="5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9" t="s">
        <v>502</v>
      </c>
      <c r="AT269" s="169" t="s">
        <v>186</v>
      </c>
      <c r="AU269" s="169" t="s">
        <v>88</v>
      </c>
      <c r="AY269" s="18" t="s">
        <v>173</v>
      </c>
      <c r="BE269" s="170">
        <f t="shared" si="54"/>
        <v>0</v>
      </c>
      <c r="BF269" s="170">
        <f t="shared" si="55"/>
        <v>0</v>
      </c>
      <c r="BG269" s="170">
        <f t="shared" si="56"/>
        <v>0</v>
      </c>
      <c r="BH269" s="170">
        <f t="shared" si="57"/>
        <v>0</v>
      </c>
      <c r="BI269" s="170">
        <f t="shared" si="58"/>
        <v>0</v>
      </c>
      <c r="BJ269" s="18" t="s">
        <v>88</v>
      </c>
      <c r="BK269" s="170">
        <f t="shared" si="59"/>
        <v>0</v>
      </c>
      <c r="BL269" s="18" t="s">
        <v>498</v>
      </c>
      <c r="BM269" s="169" t="s">
        <v>2530</v>
      </c>
    </row>
    <row r="270" spans="1:65" s="2" customFormat="1" ht="24.2" customHeight="1">
      <c r="A270" s="33"/>
      <c r="B270" s="156"/>
      <c r="C270" s="195" t="s">
        <v>1340</v>
      </c>
      <c r="D270" s="195" t="s">
        <v>186</v>
      </c>
      <c r="E270" s="196" t="s">
        <v>2531</v>
      </c>
      <c r="F270" s="197" t="s">
        <v>2532</v>
      </c>
      <c r="G270" s="198" t="s">
        <v>646</v>
      </c>
      <c r="H270" s="199">
        <v>4</v>
      </c>
      <c r="I270" s="200"/>
      <c r="J270" s="201">
        <f t="shared" si="50"/>
        <v>0</v>
      </c>
      <c r="K270" s="202"/>
      <c r="L270" s="203"/>
      <c r="M270" s="204" t="s">
        <v>1</v>
      </c>
      <c r="N270" s="205" t="s">
        <v>41</v>
      </c>
      <c r="O270" s="62"/>
      <c r="P270" s="167">
        <f t="shared" si="51"/>
        <v>0</v>
      </c>
      <c r="Q270" s="167">
        <v>0</v>
      </c>
      <c r="R270" s="167">
        <f t="shared" si="52"/>
        <v>0</v>
      </c>
      <c r="S270" s="167">
        <v>0</v>
      </c>
      <c r="T270" s="168">
        <f t="shared" si="5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502</v>
      </c>
      <c r="AT270" s="169" t="s">
        <v>186</v>
      </c>
      <c r="AU270" s="169" t="s">
        <v>88</v>
      </c>
      <c r="AY270" s="18" t="s">
        <v>173</v>
      </c>
      <c r="BE270" s="170">
        <f t="shared" si="54"/>
        <v>0</v>
      </c>
      <c r="BF270" s="170">
        <f t="shared" si="55"/>
        <v>0</v>
      </c>
      <c r="BG270" s="170">
        <f t="shared" si="56"/>
        <v>0</v>
      </c>
      <c r="BH270" s="170">
        <f t="shared" si="57"/>
        <v>0</v>
      </c>
      <c r="BI270" s="170">
        <f t="shared" si="58"/>
        <v>0</v>
      </c>
      <c r="BJ270" s="18" t="s">
        <v>88</v>
      </c>
      <c r="BK270" s="170">
        <f t="shared" si="59"/>
        <v>0</v>
      </c>
      <c r="BL270" s="18" t="s">
        <v>498</v>
      </c>
      <c r="BM270" s="169" t="s">
        <v>2533</v>
      </c>
    </row>
    <row r="271" spans="1:65" s="2" customFormat="1" ht="24.2" customHeight="1">
      <c r="A271" s="33"/>
      <c r="B271" s="156"/>
      <c r="C271" s="195" t="s">
        <v>1345</v>
      </c>
      <c r="D271" s="195" t="s">
        <v>186</v>
      </c>
      <c r="E271" s="196" t="s">
        <v>2534</v>
      </c>
      <c r="F271" s="197" t="s">
        <v>2535</v>
      </c>
      <c r="G271" s="198" t="s">
        <v>646</v>
      </c>
      <c r="H271" s="199">
        <v>4</v>
      </c>
      <c r="I271" s="200"/>
      <c r="J271" s="201">
        <f t="shared" si="50"/>
        <v>0</v>
      </c>
      <c r="K271" s="202"/>
      <c r="L271" s="203"/>
      <c r="M271" s="204" t="s">
        <v>1</v>
      </c>
      <c r="N271" s="205" t="s">
        <v>41</v>
      </c>
      <c r="O271" s="62"/>
      <c r="P271" s="167">
        <f t="shared" si="51"/>
        <v>0</v>
      </c>
      <c r="Q271" s="167">
        <v>0</v>
      </c>
      <c r="R271" s="167">
        <f t="shared" si="52"/>
        <v>0</v>
      </c>
      <c r="S271" s="167">
        <v>0</v>
      </c>
      <c r="T271" s="168">
        <f t="shared" si="5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502</v>
      </c>
      <c r="AT271" s="169" t="s">
        <v>186</v>
      </c>
      <c r="AU271" s="169" t="s">
        <v>88</v>
      </c>
      <c r="AY271" s="18" t="s">
        <v>173</v>
      </c>
      <c r="BE271" s="170">
        <f t="shared" si="54"/>
        <v>0</v>
      </c>
      <c r="BF271" s="170">
        <f t="shared" si="55"/>
        <v>0</v>
      </c>
      <c r="BG271" s="170">
        <f t="shared" si="56"/>
        <v>0</v>
      </c>
      <c r="BH271" s="170">
        <f t="shared" si="57"/>
        <v>0</v>
      </c>
      <c r="BI271" s="170">
        <f t="shared" si="58"/>
        <v>0</v>
      </c>
      <c r="BJ271" s="18" t="s">
        <v>88</v>
      </c>
      <c r="BK271" s="170">
        <f t="shared" si="59"/>
        <v>0</v>
      </c>
      <c r="BL271" s="18" t="s">
        <v>498</v>
      </c>
      <c r="BM271" s="169" t="s">
        <v>2536</v>
      </c>
    </row>
    <row r="272" spans="1:65" s="2" customFormat="1" ht="33" customHeight="1">
      <c r="A272" s="33"/>
      <c r="B272" s="156"/>
      <c r="C272" s="195" t="s">
        <v>1351</v>
      </c>
      <c r="D272" s="195" t="s">
        <v>186</v>
      </c>
      <c r="E272" s="196" t="s">
        <v>2537</v>
      </c>
      <c r="F272" s="197" t="s">
        <v>2538</v>
      </c>
      <c r="G272" s="198" t="s">
        <v>646</v>
      </c>
      <c r="H272" s="199">
        <v>4</v>
      </c>
      <c r="I272" s="200"/>
      <c r="J272" s="201">
        <f t="shared" si="50"/>
        <v>0</v>
      </c>
      <c r="K272" s="202"/>
      <c r="L272" s="203"/>
      <c r="M272" s="204" t="s">
        <v>1</v>
      </c>
      <c r="N272" s="205" t="s">
        <v>41</v>
      </c>
      <c r="O272" s="62"/>
      <c r="P272" s="167">
        <f t="shared" si="51"/>
        <v>0</v>
      </c>
      <c r="Q272" s="167">
        <v>0</v>
      </c>
      <c r="R272" s="167">
        <f t="shared" si="52"/>
        <v>0</v>
      </c>
      <c r="S272" s="167">
        <v>0</v>
      </c>
      <c r="T272" s="168">
        <f t="shared" si="5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502</v>
      </c>
      <c r="AT272" s="169" t="s">
        <v>186</v>
      </c>
      <c r="AU272" s="169" t="s">
        <v>88</v>
      </c>
      <c r="AY272" s="18" t="s">
        <v>173</v>
      </c>
      <c r="BE272" s="170">
        <f t="shared" si="54"/>
        <v>0</v>
      </c>
      <c r="BF272" s="170">
        <f t="shared" si="55"/>
        <v>0</v>
      </c>
      <c r="BG272" s="170">
        <f t="shared" si="56"/>
        <v>0</v>
      </c>
      <c r="BH272" s="170">
        <f t="shared" si="57"/>
        <v>0</v>
      </c>
      <c r="BI272" s="170">
        <f t="shared" si="58"/>
        <v>0</v>
      </c>
      <c r="BJ272" s="18" t="s">
        <v>88</v>
      </c>
      <c r="BK272" s="170">
        <f t="shared" si="59"/>
        <v>0</v>
      </c>
      <c r="BL272" s="18" t="s">
        <v>498</v>
      </c>
      <c r="BM272" s="169" t="s">
        <v>2539</v>
      </c>
    </row>
    <row r="273" spans="1:65" s="2" customFormat="1" ht="33" customHeight="1">
      <c r="A273" s="33"/>
      <c r="B273" s="156"/>
      <c r="C273" s="195" t="s">
        <v>1357</v>
      </c>
      <c r="D273" s="195" t="s">
        <v>186</v>
      </c>
      <c r="E273" s="196" t="s">
        <v>2540</v>
      </c>
      <c r="F273" s="197" t="s">
        <v>2541</v>
      </c>
      <c r="G273" s="198" t="s">
        <v>179</v>
      </c>
      <c r="H273" s="199">
        <v>6</v>
      </c>
      <c r="I273" s="200"/>
      <c r="J273" s="201">
        <f t="shared" si="50"/>
        <v>0</v>
      </c>
      <c r="K273" s="202"/>
      <c r="L273" s="203"/>
      <c r="M273" s="204" t="s">
        <v>1</v>
      </c>
      <c r="N273" s="205" t="s">
        <v>41</v>
      </c>
      <c r="O273" s="62"/>
      <c r="P273" s="167">
        <f t="shared" si="51"/>
        <v>0</v>
      </c>
      <c r="Q273" s="167">
        <v>0</v>
      </c>
      <c r="R273" s="167">
        <f t="shared" si="52"/>
        <v>0</v>
      </c>
      <c r="S273" s="167">
        <v>0</v>
      </c>
      <c r="T273" s="168">
        <f t="shared" si="5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502</v>
      </c>
      <c r="AT273" s="169" t="s">
        <v>186</v>
      </c>
      <c r="AU273" s="169" t="s">
        <v>88</v>
      </c>
      <c r="AY273" s="18" t="s">
        <v>173</v>
      </c>
      <c r="BE273" s="170">
        <f t="shared" si="54"/>
        <v>0</v>
      </c>
      <c r="BF273" s="170">
        <f t="shared" si="55"/>
        <v>0</v>
      </c>
      <c r="BG273" s="170">
        <f t="shared" si="56"/>
        <v>0</v>
      </c>
      <c r="BH273" s="170">
        <f t="shared" si="57"/>
        <v>0</v>
      </c>
      <c r="BI273" s="170">
        <f t="shared" si="58"/>
        <v>0</v>
      </c>
      <c r="BJ273" s="18" t="s">
        <v>88</v>
      </c>
      <c r="BK273" s="170">
        <f t="shared" si="59"/>
        <v>0</v>
      </c>
      <c r="BL273" s="18" t="s">
        <v>498</v>
      </c>
      <c r="BM273" s="169" t="s">
        <v>2542</v>
      </c>
    </row>
    <row r="274" spans="1:65" s="2" customFormat="1" ht="33" customHeight="1">
      <c r="A274" s="33"/>
      <c r="B274" s="156"/>
      <c r="C274" s="195" t="s">
        <v>1362</v>
      </c>
      <c r="D274" s="195" t="s">
        <v>186</v>
      </c>
      <c r="E274" s="196" t="s">
        <v>2543</v>
      </c>
      <c r="F274" s="197" t="s">
        <v>2544</v>
      </c>
      <c r="G274" s="198" t="s">
        <v>179</v>
      </c>
      <c r="H274" s="199">
        <v>2</v>
      </c>
      <c r="I274" s="200"/>
      <c r="J274" s="201">
        <f t="shared" si="50"/>
        <v>0</v>
      </c>
      <c r="K274" s="202"/>
      <c r="L274" s="203"/>
      <c r="M274" s="204" t="s">
        <v>1</v>
      </c>
      <c r="N274" s="205" t="s">
        <v>41</v>
      </c>
      <c r="O274" s="62"/>
      <c r="P274" s="167">
        <f t="shared" si="51"/>
        <v>0</v>
      </c>
      <c r="Q274" s="167">
        <v>0</v>
      </c>
      <c r="R274" s="167">
        <f t="shared" si="52"/>
        <v>0</v>
      </c>
      <c r="S274" s="167">
        <v>0</v>
      </c>
      <c r="T274" s="168">
        <f t="shared" si="5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502</v>
      </c>
      <c r="AT274" s="169" t="s">
        <v>186</v>
      </c>
      <c r="AU274" s="169" t="s">
        <v>88</v>
      </c>
      <c r="AY274" s="18" t="s">
        <v>173</v>
      </c>
      <c r="BE274" s="170">
        <f t="shared" si="54"/>
        <v>0</v>
      </c>
      <c r="BF274" s="170">
        <f t="shared" si="55"/>
        <v>0</v>
      </c>
      <c r="BG274" s="170">
        <f t="shared" si="56"/>
        <v>0</v>
      </c>
      <c r="BH274" s="170">
        <f t="shared" si="57"/>
        <v>0</v>
      </c>
      <c r="BI274" s="170">
        <f t="shared" si="58"/>
        <v>0</v>
      </c>
      <c r="BJ274" s="18" t="s">
        <v>88</v>
      </c>
      <c r="BK274" s="170">
        <f t="shared" si="59"/>
        <v>0</v>
      </c>
      <c r="BL274" s="18" t="s">
        <v>498</v>
      </c>
      <c r="BM274" s="169" t="s">
        <v>2545</v>
      </c>
    </row>
    <row r="275" spans="1:65" s="2" customFormat="1" ht="37.9" customHeight="1">
      <c r="A275" s="33"/>
      <c r="B275" s="156"/>
      <c r="C275" s="195" t="s">
        <v>1368</v>
      </c>
      <c r="D275" s="195" t="s">
        <v>186</v>
      </c>
      <c r="E275" s="196" t="s">
        <v>2546</v>
      </c>
      <c r="F275" s="197" t="s">
        <v>2547</v>
      </c>
      <c r="G275" s="198" t="s">
        <v>646</v>
      </c>
      <c r="H275" s="199">
        <v>1</v>
      </c>
      <c r="I275" s="200"/>
      <c r="J275" s="201">
        <f t="shared" si="50"/>
        <v>0</v>
      </c>
      <c r="K275" s="202"/>
      <c r="L275" s="203"/>
      <c r="M275" s="204" t="s">
        <v>1</v>
      </c>
      <c r="N275" s="205" t="s">
        <v>41</v>
      </c>
      <c r="O275" s="62"/>
      <c r="P275" s="167">
        <f t="shared" si="51"/>
        <v>0</v>
      </c>
      <c r="Q275" s="167">
        <v>0</v>
      </c>
      <c r="R275" s="167">
        <f t="shared" si="52"/>
        <v>0</v>
      </c>
      <c r="S275" s="167">
        <v>0</v>
      </c>
      <c r="T275" s="168">
        <f t="shared" si="5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502</v>
      </c>
      <c r="AT275" s="169" t="s">
        <v>186</v>
      </c>
      <c r="AU275" s="169" t="s">
        <v>88</v>
      </c>
      <c r="AY275" s="18" t="s">
        <v>173</v>
      </c>
      <c r="BE275" s="170">
        <f t="shared" si="54"/>
        <v>0</v>
      </c>
      <c r="BF275" s="170">
        <f t="shared" si="55"/>
        <v>0</v>
      </c>
      <c r="BG275" s="170">
        <f t="shared" si="56"/>
        <v>0</v>
      </c>
      <c r="BH275" s="170">
        <f t="shared" si="57"/>
        <v>0</v>
      </c>
      <c r="BI275" s="170">
        <f t="shared" si="58"/>
        <v>0</v>
      </c>
      <c r="BJ275" s="18" t="s">
        <v>88</v>
      </c>
      <c r="BK275" s="170">
        <f t="shared" si="59"/>
        <v>0</v>
      </c>
      <c r="BL275" s="18" t="s">
        <v>498</v>
      </c>
      <c r="BM275" s="169" t="s">
        <v>2548</v>
      </c>
    </row>
    <row r="276" spans="1:65" s="2" customFormat="1" ht="33" customHeight="1">
      <c r="A276" s="33"/>
      <c r="B276" s="156"/>
      <c r="C276" s="195" t="s">
        <v>1373</v>
      </c>
      <c r="D276" s="195" t="s">
        <v>186</v>
      </c>
      <c r="E276" s="196" t="s">
        <v>2549</v>
      </c>
      <c r="F276" s="197" t="s">
        <v>2550</v>
      </c>
      <c r="G276" s="198" t="s">
        <v>646</v>
      </c>
      <c r="H276" s="199">
        <v>4</v>
      </c>
      <c r="I276" s="200"/>
      <c r="J276" s="201">
        <f t="shared" si="50"/>
        <v>0</v>
      </c>
      <c r="K276" s="202"/>
      <c r="L276" s="203"/>
      <c r="M276" s="204" t="s">
        <v>1</v>
      </c>
      <c r="N276" s="205" t="s">
        <v>41</v>
      </c>
      <c r="O276" s="62"/>
      <c r="P276" s="167">
        <f t="shared" si="51"/>
        <v>0</v>
      </c>
      <c r="Q276" s="167">
        <v>0</v>
      </c>
      <c r="R276" s="167">
        <f t="shared" si="52"/>
        <v>0</v>
      </c>
      <c r="S276" s="167">
        <v>0</v>
      </c>
      <c r="T276" s="168">
        <f t="shared" si="5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502</v>
      </c>
      <c r="AT276" s="169" t="s">
        <v>186</v>
      </c>
      <c r="AU276" s="169" t="s">
        <v>88</v>
      </c>
      <c r="AY276" s="18" t="s">
        <v>173</v>
      </c>
      <c r="BE276" s="170">
        <f t="shared" si="54"/>
        <v>0</v>
      </c>
      <c r="BF276" s="170">
        <f t="shared" si="55"/>
        <v>0</v>
      </c>
      <c r="BG276" s="170">
        <f t="shared" si="56"/>
        <v>0</v>
      </c>
      <c r="BH276" s="170">
        <f t="shared" si="57"/>
        <v>0</v>
      </c>
      <c r="BI276" s="170">
        <f t="shared" si="58"/>
        <v>0</v>
      </c>
      <c r="BJ276" s="18" t="s">
        <v>88</v>
      </c>
      <c r="BK276" s="170">
        <f t="shared" si="59"/>
        <v>0</v>
      </c>
      <c r="BL276" s="18" t="s">
        <v>498</v>
      </c>
      <c r="BM276" s="169" t="s">
        <v>2551</v>
      </c>
    </row>
    <row r="277" spans="1:65" s="2" customFormat="1" ht="24.2" customHeight="1">
      <c r="A277" s="33"/>
      <c r="B277" s="156"/>
      <c r="C277" s="195" t="s">
        <v>1377</v>
      </c>
      <c r="D277" s="195" t="s">
        <v>186</v>
      </c>
      <c r="E277" s="196" t="s">
        <v>2552</v>
      </c>
      <c r="F277" s="197" t="s">
        <v>2553</v>
      </c>
      <c r="G277" s="198" t="s">
        <v>196</v>
      </c>
      <c r="H277" s="199">
        <v>7.53</v>
      </c>
      <c r="I277" s="200"/>
      <c r="J277" s="201">
        <f t="shared" si="50"/>
        <v>0</v>
      </c>
      <c r="K277" s="202"/>
      <c r="L277" s="203"/>
      <c r="M277" s="204" t="s">
        <v>1</v>
      </c>
      <c r="N277" s="205" t="s">
        <v>41</v>
      </c>
      <c r="O277" s="62"/>
      <c r="P277" s="167">
        <f t="shared" si="51"/>
        <v>0</v>
      </c>
      <c r="Q277" s="167">
        <v>0</v>
      </c>
      <c r="R277" s="167">
        <f t="shared" si="52"/>
        <v>0</v>
      </c>
      <c r="S277" s="167">
        <v>0</v>
      </c>
      <c r="T277" s="168">
        <f t="shared" si="5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502</v>
      </c>
      <c r="AT277" s="169" t="s">
        <v>186</v>
      </c>
      <c r="AU277" s="169" t="s">
        <v>88</v>
      </c>
      <c r="AY277" s="18" t="s">
        <v>173</v>
      </c>
      <c r="BE277" s="170">
        <f t="shared" si="54"/>
        <v>0</v>
      </c>
      <c r="BF277" s="170">
        <f t="shared" si="55"/>
        <v>0</v>
      </c>
      <c r="BG277" s="170">
        <f t="shared" si="56"/>
        <v>0</v>
      </c>
      <c r="BH277" s="170">
        <f t="shared" si="57"/>
        <v>0</v>
      </c>
      <c r="BI277" s="170">
        <f t="shared" si="58"/>
        <v>0</v>
      </c>
      <c r="BJ277" s="18" t="s">
        <v>88</v>
      </c>
      <c r="BK277" s="170">
        <f t="shared" si="59"/>
        <v>0</v>
      </c>
      <c r="BL277" s="18" t="s">
        <v>498</v>
      </c>
      <c r="BM277" s="169" t="s">
        <v>2554</v>
      </c>
    </row>
    <row r="278" spans="1:65" s="2" customFormat="1" ht="16.5" customHeight="1">
      <c r="A278" s="33"/>
      <c r="B278" s="156"/>
      <c r="C278" s="195" t="s">
        <v>1383</v>
      </c>
      <c r="D278" s="195" t="s">
        <v>186</v>
      </c>
      <c r="E278" s="196" t="s">
        <v>2555</v>
      </c>
      <c r="F278" s="197" t="s">
        <v>2556</v>
      </c>
      <c r="G278" s="198" t="s">
        <v>179</v>
      </c>
      <c r="H278" s="199">
        <v>144</v>
      </c>
      <c r="I278" s="200"/>
      <c r="J278" s="201">
        <f t="shared" si="50"/>
        <v>0</v>
      </c>
      <c r="K278" s="202"/>
      <c r="L278" s="203"/>
      <c r="M278" s="204" t="s">
        <v>1</v>
      </c>
      <c r="N278" s="205" t="s">
        <v>41</v>
      </c>
      <c r="O278" s="62"/>
      <c r="P278" s="167">
        <f t="shared" si="51"/>
        <v>0</v>
      </c>
      <c r="Q278" s="167">
        <v>0</v>
      </c>
      <c r="R278" s="167">
        <f t="shared" si="52"/>
        <v>0</v>
      </c>
      <c r="S278" s="167">
        <v>0</v>
      </c>
      <c r="T278" s="168">
        <f t="shared" si="5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502</v>
      </c>
      <c r="AT278" s="169" t="s">
        <v>186</v>
      </c>
      <c r="AU278" s="169" t="s">
        <v>88</v>
      </c>
      <c r="AY278" s="18" t="s">
        <v>173</v>
      </c>
      <c r="BE278" s="170">
        <f t="shared" si="54"/>
        <v>0</v>
      </c>
      <c r="BF278" s="170">
        <f t="shared" si="55"/>
        <v>0</v>
      </c>
      <c r="BG278" s="170">
        <f t="shared" si="56"/>
        <v>0</v>
      </c>
      <c r="BH278" s="170">
        <f t="shared" si="57"/>
        <v>0</v>
      </c>
      <c r="BI278" s="170">
        <f t="shared" si="58"/>
        <v>0</v>
      </c>
      <c r="BJ278" s="18" t="s">
        <v>88</v>
      </c>
      <c r="BK278" s="170">
        <f t="shared" si="59"/>
        <v>0</v>
      </c>
      <c r="BL278" s="18" t="s">
        <v>498</v>
      </c>
      <c r="BM278" s="169" t="s">
        <v>2557</v>
      </c>
    </row>
    <row r="279" spans="1:65" s="2" customFormat="1" ht="16.5" customHeight="1">
      <c r="A279" s="33"/>
      <c r="B279" s="156"/>
      <c r="C279" s="195" t="s">
        <v>1390</v>
      </c>
      <c r="D279" s="195" t="s">
        <v>186</v>
      </c>
      <c r="E279" s="196" t="s">
        <v>2558</v>
      </c>
      <c r="F279" s="197" t="s">
        <v>2559</v>
      </c>
      <c r="G279" s="198" t="s">
        <v>179</v>
      </c>
      <c r="H279" s="199">
        <v>1</v>
      </c>
      <c r="I279" s="200"/>
      <c r="J279" s="201">
        <f t="shared" si="50"/>
        <v>0</v>
      </c>
      <c r="K279" s="202"/>
      <c r="L279" s="203"/>
      <c r="M279" s="204" t="s">
        <v>1</v>
      </c>
      <c r="N279" s="205" t="s">
        <v>41</v>
      </c>
      <c r="O279" s="62"/>
      <c r="P279" s="167">
        <f t="shared" si="51"/>
        <v>0</v>
      </c>
      <c r="Q279" s="167">
        <v>0</v>
      </c>
      <c r="R279" s="167">
        <f t="shared" si="52"/>
        <v>0</v>
      </c>
      <c r="S279" s="167">
        <v>0</v>
      </c>
      <c r="T279" s="168">
        <f t="shared" si="5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502</v>
      </c>
      <c r="AT279" s="169" t="s">
        <v>186</v>
      </c>
      <c r="AU279" s="169" t="s">
        <v>88</v>
      </c>
      <c r="AY279" s="18" t="s">
        <v>173</v>
      </c>
      <c r="BE279" s="170">
        <f t="shared" si="54"/>
        <v>0</v>
      </c>
      <c r="BF279" s="170">
        <f t="shared" si="55"/>
        <v>0</v>
      </c>
      <c r="BG279" s="170">
        <f t="shared" si="56"/>
        <v>0</v>
      </c>
      <c r="BH279" s="170">
        <f t="shared" si="57"/>
        <v>0</v>
      </c>
      <c r="BI279" s="170">
        <f t="shared" si="58"/>
        <v>0</v>
      </c>
      <c r="BJ279" s="18" t="s">
        <v>88</v>
      </c>
      <c r="BK279" s="170">
        <f t="shared" si="59"/>
        <v>0</v>
      </c>
      <c r="BL279" s="18" t="s">
        <v>498</v>
      </c>
      <c r="BM279" s="169" t="s">
        <v>2560</v>
      </c>
    </row>
    <row r="280" spans="1:65" s="2" customFormat="1" ht="16.5" customHeight="1">
      <c r="A280" s="33"/>
      <c r="B280" s="156"/>
      <c r="C280" s="195" t="s">
        <v>1402</v>
      </c>
      <c r="D280" s="195" t="s">
        <v>186</v>
      </c>
      <c r="E280" s="196" t="s">
        <v>2561</v>
      </c>
      <c r="F280" s="197" t="s">
        <v>2562</v>
      </c>
      <c r="G280" s="198" t="s">
        <v>179</v>
      </c>
      <c r="H280" s="199">
        <v>4</v>
      </c>
      <c r="I280" s="200"/>
      <c r="J280" s="201">
        <f t="shared" si="50"/>
        <v>0</v>
      </c>
      <c r="K280" s="202"/>
      <c r="L280" s="203"/>
      <c r="M280" s="204" t="s">
        <v>1</v>
      </c>
      <c r="N280" s="205" t="s">
        <v>41</v>
      </c>
      <c r="O280" s="62"/>
      <c r="P280" s="167">
        <f t="shared" si="51"/>
        <v>0</v>
      </c>
      <c r="Q280" s="167">
        <v>0</v>
      </c>
      <c r="R280" s="167">
        <f t="shared" si="52"/>
        <v>0</v>
      </c>
      <c r="S280" s="167">
        <v>0</v>
      </c>
      <c r="T280" s="168">
        <f t="shared" si="5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502</v>
      </c>
      <c r="AT280" s="169" t="s">
        <v>186</v>
      </c>
      <c r="AU280" s="169" t="s">
        <v>88</v>
      </c>
      <c r="AY280" s="18" t="s">
        <v>173</v>
      </c>
      <c r="BE280" s="170">
        <f t="shared" si="54"/>
        <v>0</v>
      </c>
      <c r="BF280" s="170">
        <f t="shared" si="55"/>
        <v>0</v>
      </c>
      <c r="BG280" s="170">
        <f t="shared" si="56"/>
        <v>0</v>
      </c>
      <c r="BH280" s="170">
        <f t="shared" si="57"/>
        <v>0</v>
      </c>
      <c r="BI280" s="170">
        <f t="shared" si="58"/>
        <v>0</v>
      </c>
      <c r="BJ280" s="18" t="s">
        <v>88</v>
      </c>
      <c r="BK280" s="170">
        <f t="shared" si="59"/>
        <v>0</v>
      </c>
      <c r="BL280" s="18" t="s">
        <v>498</v>
      </c>
      <c r="BM280" s="169" t="s">
        <v>2563</v>
      </c>
    </row>
    <row r="281" spans="1:65" s="2" customFormat="1" ht="16.5" customHeight="1">
      <c r="A281" s="33"/>
      <c r="B281" s="156"/>
      <c r="C281" s="195" t="s">
        <v>1410</v>
      </c>
      <c r="D281" s="195" t="s">
        <v>186</v>
      </c>
      <c r="E281" s="196" t="s">
        <v>2564</v>
      </c>
      <c r="F281" s="197" t="s">
        <v>2565</v>
      </c>
      <c r="G281" s="198" t="s">
        <v>179</v>
      </c>
      <c r="H281" s="199">
        <v>4</v>
      </c>
      <c r="I281" s="200"/>
      <c r="J281" s="201">
        <f t="shared" si="50"/>
        <v>0</v>
      </c>
      <c r="K281" s="202"/>
      <c r="L281" s="203"/>
      <c r="M281" s="204" t="s">
        <v>1</v>
      </c>
      <c r="N281" s="205" t="s">
        <v>41</v>
      </c>
      <c r="O281" s="62"/>
      <c r="P281" s="167">
        <f t="shared" si="51"/>
        <v>0</v>
      </c>
      <c r="Q281" s="167">
        <v>0</v>
      </c>
      <c r="R281" s="167">
        <f t="shared" si="52"/>
        <v>0</v>
      </c>
      <c r="S281" s="167">
        <v>0</v>
      </c>
      <c r="T281" s="168">
        <f t="shared" si="5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502</v>
      </c>
      <c r="AT281" s="169" t="s">
        <v>186</v>
      </c>
      <c r="AU281" s="169" t="s">
        <v>88</v>
      </c>
      <c r="AY281" s="18" t="s">
        <v>173</v>
      </c>
      <c r="BE281" s="170">
        <f t="shared" si="54"/>
        <v>0</v>
      </c>
      <c r="BF281" s="170">
        <f t="shared" si="55"/>
        <v>0</v>
      </c>
      <c r="BG281" s="170">
        <f t="shared" si="56"/>
        <v>0</v>
      </c>
      <c r="BH281" s="170">
        <f t="shared" si="57"/>
        <v>0</v>
      </c>
      <c r="BI281" s="170">
        <f t="shared" si="58"/>
        <v>0</v>
      </c>
      <c r="BJ281" s="18" t="s">
        <v>88</v>
      </c>
      <c r="BK281" s="170">
        <f t="shared" si="59"/>
        <v>0</v>
      </c>
      <c r="BL281" s="18" t="s">
        <v>498</v>
      </c>
      <c r="BM281" s="169" t="s">
        <v>2566</v>
      </c>
    </row>
    <row r="282" spans="1:65" s="2" customFormat="1" ht="16.5" customHeight="1">
      <c r="A282" s="33"/>
      <c r="B282" s="156"/>
      <c r="C282" s="195" t="s">
        <v>1415</v>
      </c>
      <c r="D282" s="195" t="s">
        <v>186</v>
      </c>
      <c r="E282" s="196" t="s">
        <v>2567</v>
      </c>
      <c r="F282" s="197" t="s">
        <v>2568</v>
      </c>
      <c r="G282" s="198" t="s">
        <v>179</v>
      </c>
      <c r="H282" s="199">
        <v>4</v>
      </c>
      <c r="I282" s="200"/>
      <c r="J282" s="201">
        <f t="shared" si="50"/>
        <v>0</v>
      </c>
      <c r="K282" s="202"/>
      <c r="L282" s="203"/>
      <c r="M282" s="204" t="s">
        <v>1</v>
      </c>
      <c r="N282" s="205" t="s">
        <v>41</v>
      </c>
      <c r="O282" s="62"/>
      <c r="P282" s="167">
        <f t="shared" si="51"/>
        <v>0</v>
      </c>
      <c r="Q282" s="167">
        <v>0</v>
      </c>
      <c r="R282" s="167">
        <f t="shared" si="52"/>
        <v>0</v>
      </c>
      <c r="S282" s="167">
        <v>0</v>
      </c>
      <c r="T282" s="168">
        <f t="shared" si="5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502</v>
      </c>
      <c r="AT282" s="169" t="s">
        <v>186</v>
      </c>
      <c r="AU282" s="169" t="s">
        <v>88</v>
      </c>
      <c r="AY282" s="18" t="s">
        <v>173</v>
      </c>
      <c r="BE282" s="170">
        <f t="shared" si="54"/>
        <v>0</v>
      </c>
      <c r="BF282" s="170">
        <f t="shared" si="55"/>
        <v>0</v>
      </c>
      <c r="BG282" s="170">
        <f t="shared" si="56"/>
        <v>0</v>
      </c>
      <c r="BH282" s="170">
        <f t="shared" si="57"/>
        <v>0</v>
      </c>
      <c r="BI282" s="170">
        <f t="shared" si="58"/>
        <v>0</v>
      </c>
      <c r="BJ282" s="18" t="s">
        <v>88</v>
      </c>
      <c r="BK282" s="170">
        <f t="shared" si="59"/>
        <v>0</v>
      </c>
      <c r="BL282" s="18" t="s">
        <v>498</v>
      </c>
      <c r="BM282" s="169" t="s">
        <v>2569</v>
      </c>
    </row>
    <row r="283" spans="1:65" s="2" customFormat="1" ht="16.5" customHeight="1">
      <c r="A283" s="33"/>
      <c r="B283" s="156"/>
      <c r="C283" s="195" t="s">
        <v>1423</v>
      </c>
      <c r="D283" s="195" t="s">
        <v>186</v>
      </c>
      <c r="E283" s="196" t="s">
        <v>2570</v>
      </c>
      <c r="F283" s="197" t="s">
        <v>2571</v>
      </c>
      <c r="G283" s="198" t="s">
        <v>179</v>
      </c>
      <c r="H283" s="199">
        <v>1</v>
      </c>
      <c r="I283" s="200"/>
      <c r="J283" s="201">
        <f t="shared" si="50"/>
        <v>0</v>
      </c>
      <c r="K283" s="202"/>
      <c r="L283" s="203"/>
      <c r="M283" s="204" t="s">
        <v>1</v>
      </c>
      <c r="N283" s="205" t="s">
        <v>41</v>
      </c>
      <c r="O283" s="62"/>
      <c r="P283" s="167">
        <f t="shared" si="51"/>
        <v>0</v>
      </c>
      <c r="Q283" s="167">
        <v>0</v>
      </c>
      <c r="R283" s="167">
        <f t="shared" si="52"/>
        <v>0</v>
      </c>
      <c r="S283" s="167">
        <v>0</v>
      </c>
      <c r="T283" s="168">
        <f t="shared" si="5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502</v>
      </c>
      <c r="AT283" s="169" t="s">
        <v>186</v>
      </c>
      <c r="AU283" s="169" t="s">
        <v>88</v>
      </c>
      <c r="AY283" s="18" t="s">
        <v>173</v>
      </c>
      <c r="BE283" s="170">
        <f t="shared" si="54"/>
        <v>0</v>
      </c>
      <c r="BF283" s="170">
        <f t="shared" si="55"/>
        <v>0</v>
      </c>
      <c r="BG283" s="170">
        <f t="shared" si="56"/>
        <v>0</v>
      </c>
      <c r="BH283" s="170">
        <f t="shared" si="57"/>
        <v>0</v>
      </c>
      <c r="BI283" s="170">
        <f t="shared" si="58"/>
        <v>0</v>
      </c>
      <c r="BJ283" s="18" t="s">
        <v>88</v>
      </c>
      <c r="BK283" s="170">
        <f t="shared" si="59"/>
        <v>0</v>
      </c>
      <c r="BL283" s="18" t="s">
        <v>498</v>
      </c>
      <c r="BM283" s="169" t="s">
        <v>2572</v>
      </c>
    </row>
    <row r="284" spans="1:65" s="2" customFormat="1" ht="24.2" customHeight="1">
      <c r="A284" s="33"/>
      <c r="B284" s="156"/>
      <c r="C284" s="195" t="s">
        <v>1441</v>
      </c>
      <c r="D284" s="195" t="s">
        <v>186</v>
      </c>
      <c r="E284" s="196" t="s">
        <v>2573</v>
      </c>
      <c r="F284" s="197" t="s">
        <v>2574</v>
      </c>
      <c r="G284" s="198" t="s">
        <v>179</v>
      </c>
      <c r="H284" s="199">
        <v>1</v>
      </c>
      <c r="I284" s="200"/>
      <c r="J284" s="201">
        <f t="shared" si="50"/>
        <v>0</v>
      </c>
      <c r="K284" s="202"/>
      <c r="L284" s="203"/>
      <c r="M284" s="204" t="s">
        <v>1</v>
      </c>
      <c r="N284" s="205" t="s">
        <v>41</v>
      </c>
      <c r="O284" s="62"/>
      <c r="P284" s="167">
        <f t="shared" si="51"/>
        <v>0</v>
      </c>
      <c r="Q284" s="167">
        <v>0</v>
      </c>
      <c r="R284" s="167">
        <f t="shared" si="52"/>
        <v>0</v>
      </c>
      <c r="S284" s="167">
        <v>0</v>
      </c>
      <c r="T284" s="168">
        <f t="shared" si="5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502</v>
      </c>
      <c r="AT284" s="169" t="s">
        <v>186</v>
      </c>
      <c r="AU284" s="169" t="s">
        <v>88</v>
      </c>
      <c r="AY284" s="18" t="s">
        <v>173</v>
      </c>
      <c r="BE284" s="170">
        <f t="shared" si="54"/>
        <v>0</v>
      </c>
      <c r="BF284" s="170">
        <f t="shared" si="55"/>
        <v>0</v>
      </c>
      <c r="BG284" s="170">
        <f t="shared" si="56"/>
        <v>0</v>
      </c>
      <c r="BH284" s="170">
        <f t="shared" si="57"/>
        <v>0</v>
      </c>
      <c r="BI284" s="170">
        <f t="shared" si="58"/>
        <v>0</v>
      </c>
      <c r="BJ284" s="18" t="s">
        <v>88</v>
      </c>
      <c r="BK284" s="170">
        <f t="shared" si="59"/>
        <v>0</v>
      </c>
      <c r="BL284" s="18" t="s">
        <v>498</v>
      </c>
      <c r="BM284" s="169" t="s">
        <v>2575</v>
      </c>
    </row>
    <row r="285" spans="1:65" s="2" customFormat="1" ht="16.5" customHeight="1">
      <c r="A285" s="33"/>
      <c r="B285" s="156"/>
      <c r="C285" s="157" t="s">
        <v>1447</v>
      </c>
      <c r="D285" s="157" t="s">
        <v>176</v>
      </c>
      <c r="E285" s="158" t="s">
        <v>2576</v>
      </c>
      <c r="F285" s="159" t="s">
        <v>2577</v>
      </c>
      <c r="G285" s="160" t="s">
        <v>563</v>
      </c>
      <c r="H285" s="161">
        <v>1</v>
      </c>
      <c r="I285" s="162"/>
      <c r="J285" s="163">
        <f t="shared" si="50"/>
        <v>0</v>
      </c>
      <c r="K285" s="164"/>
      <c r="L285" s="34"/>
      <c r="M285" s="165" t="s">
        <v>1</v>
      </c>
      <c r="N285" s="166" t="s">
        <v>41</v>
      </c>
      <c r="O285" s="62"/>
      <c r="P285" s="167">
        <f t="shared" si="51"/>
        <v>0</v>
      </c>
      <c r="Q285" s="167">
        <v>0</v>
      </c>
      <c r="R285" s="167">
        <f t="shared" si="52"/>
        <v>0</v>
      </c>
      <c r="S285" s="167">
        <v>0</v>
      </c>
      <c r="T285" s="168">
        <f t="shared" si="5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498</v>
      </c>
      <c r="AT285" s="169" t="s">
        <v>176</v>
      </c>
      <c r="AU285" s="169" t="s">
        <v>88</v>
      </c>
      <c r="AY285" s="18" t="s">
        <v>173</v>
      </c>
      <c r="BE285" s="170">
        <f t="shared" si="54"/>
        <v>0</v>
      </c>
      <c r="BF285" s="170">
        <f t="shared" si="55"/>
        <v>0</v>
      </c>
      <c r="BG285" s="170">
        <f t="shared" si="56"/>
        <v>0</v>
      </c>
      <c r="BH285" s="170">
        <f t="shared" si="57"/>
        <v>0</v>
      </c>
      <c r="BI285" s="170">
        <f t="shared" si="58"/>
        <v>0</v>
      </c>
      <c r="BJ285" s="18" t="s">
        <v>88</v>
      </c>
      <c r="BK285" s="170">
        <f t="shared" si="59"/>
        <v>0</v>
      </c>
      <c r="BL285" s="18" t="s">
        <v>498</v>
      </c>
      <c r="BM285" s="169" t="s">
        <v>2578</v>
      </c>
    </row>
    <row r="286" spans="1:65" s="2" customFormat="1" ht="16.5" customHeight="1">
      <c r="A286" s="33"/>
      <c r="B286" s="156"/>
      <c r="C286" s="157" t="s">
        <v>1456</v>
      </c>
      <c r="D286" s="157" t="s">
        <v>176</v>
      </c>
      <c r="E286" s="158" t="s">
        <v>2579</v>
      </c>
      <c r="F286" s="159" t="s">
        <v>2580</v>
      </c>
      <c r="G286" s="160" t="s">
        <v>563</v>
      </c>
      <c r="H286" s="161">
        <v>1</v>
      </c>
      <c r="I286" s="162"/>
      <c r="J286" s="163">
        <f t="shared" si="50"/>
        <v>0</v>
      </c>
      <c r="K286" s="164"/>
      <c r="L286" s="34"/>
      <c r="M286" s="165" t="s">
        <v>1</v>
      </c>
      <c r="N286" s="166" t="s">
        <v>41</v>
      </c>
      <c r="O286" s="62"/>
      <c r="P286" s="167">
        <f t="shared" si="51"/>
        <v>0</v>
      </c>
      <c r="Q286" s="167">
        <v>0</v>
      </c>
      <c r="R286" s="167">
        <f t="shared" si="52"/>
        <v>0</v>
      </c>
      <c r="S286" s="167">
        <v>0</v>
      </c>
      <c r="T286" s="168">
        <f t="shared" si="5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498</v>
      </c>
      <c r="AT286" s="169" t="s">
        <v>176</v>
      </c>
      <c r="AU286" s="169" t="s">
        <v>88</v>
      </c>
      <c r="AY286" s="18" t="s">
        <v>173</v>
      </c>
      <c r="BE286" s="170">
        <f t="shared" si="54"/>
        <v>0</v>
      </c>
      <c r="BF286" s="170">
        <f t="shared" si="55"/>
        <v>0</v>
      </c>
      <c r="BG286" s="170">
        <f t="shared" si="56"/>
        <v>0</v>
      </c>
      <c r="BH286" s="170">
        <f t="shared" si="57"/>
        <v>0</v>
      </c>
      <c r="BI286" s="170">
        <f t="shared" si="58"/>
        <v>0</v>
      </c>
      <c r="BJ286" s="18" t="s">
        <v>88</v>
      </c>
      <c r="BK286" s="170">
        <f t="shared" si="59"/>
        <v>0</v>
      </c>
      <c r="BL286" s="18" t="s">
        <v>498</v>
      </c>
      <c r="BM286" s="169" t="s">
        <v>2581</v>
      </c>
    </row>
    <row r="287" spans="1:65" s="2" customFormat="1" ht="16.5" customHeight="1">
      <c r="A287" s="33"/>
      <c r="B287" s="156"/>
      <c r="C287" s="157" t="s">
        <v>1466</v>
      </c>
      <c r="D287" s="157" t="s">
        <v>176</v>
      </c>
      <c r="E287" s="158" t="s">
        <v>2582</v>
      </c>
      <c r="F287" s="159" t="s">
        <v>583</v>
      </c>
      <c r="G287" s="160" t="s">
        <v>563</v>
      </c>
      <c r="H287" s="161">
        <v>1</v>
      </c>
      <c r="I287" s="162"/>
      <c r="J287" s="163">
        <f t="shared" si="50"/>
        <v>0</v>
      </c>
      <c r="K287" s="164"/>
      <c r="L287" s="34"/>
      <c r="M287" s="165" t="s">
        <v>1</v>
      </c>
      <c r="N287" s="166" t="s">
        <v>41</v>
      </c>
      <c r="O287" s="62"/>
      <c r="P287" s="167">
        <f t="shared" si="51"/>
        <v>0</v>
      </c>
      <c r="Q287" s="167">
        <v>0</v>
      </c>
      <c r="R287" s="167">
        <f t="shared" si="52"/>
        <v>0</v>
      </c>
      <c r="S287" s="167">
        <v>0</v>
      </c>
      <c r="T287" s="168">
        <f t="shared" si="5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498</v>
      </c>
      <c r="AT287" s="169" t="s">
        <v>176</v>
      </c>
      <c r="AU287" s="169" t="s">
        <v>88</v>
      </c>
      <c r="AY287" s="18" t="s">
        <v>173</v>
      </c>
      <c r="BE287" s="170">
        <f t="shared" si="54"/>
        <v>0</v>
      </c>
      <c r="BF287" s="170">
        <f t="shared" si="55"/>
        <v>0</v>
      </c>
      <c r="BG287" s="170">
        <f t="shared" si="56"/>
        <v>0</v>
      </c>
      <c r="BH287" s="170">
        <f t="shared" si="57"/>
        <v>0</v>
      </c>
      <c r="BI287" s="170">
        <f t="shared" si="58"/>
        <v>0</v>
      </c>
      <c r="BJ287" s="18" t="s">
        <v>88</v>
      </c>
      <c r="BK287" s="170">
        <f t="shared" si="59"/>
        <v>0</v>
      </c>
      <c r="BL287" s="18" t="s">
        <v>498</v>
      </c>
      <c r="BM287" s="169" t="s">
        <v>2583</v>
      </c>
    </row>
    <row r="288" spans="1:65" s="2" customFormat="1" ht="16.5" customHeight="1">
      <c r="A288" s="33"/>
      <c r="B288" s="156"/>
      <c r="C288" s="157" t="s">
        <v>1472</v>
      </c>
      <c r="D288" s="157" t="s">
        <v>176</v>
      </c>
      <c r="E288" s="158" t="s">
        <v>546</v>
      </c>
      <c r="F288" s="159" t="s">
        <v>547</v>
      </c>
      <c r="G288" s="160" t="s">
        <v>339</v>
      </c>
      <c r="H288" s="214"/>
      <c r="I288" s="162"/>
      <c r="J288" s="163">
        <f t="shared" si="50"/>
        <v>0</v>
      </c>
      <c r="K288" s="164"/>
      <c r="L288" s="34"/>
      <c r="M288" s="165" t="s">
        <v>1</v>
      </c>
      <c r="N288" s="166" t="s">
        <v>41</v>
      </c>
      <c r="O288" s="62"/>
      <c r="P288" s="167">
        <f t="shared" si="51"/>
        <v>0</v>
      </c>
      <c r="Q288" s="167">
        <v>0</v>
      </c>
      <c r="R288" s="167">
        <f t="shared" si="52"/>
        <v>0</v>
      </c>
      <c r="S288" s="167">
        <v>0</v>
      </c>
      <c r="T288" s="168">
        <f t="shared" si="5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498</v>
      </c>
      <c r="AT288" s="169" t="s">
        <v>176</v>
      </c>
      <c r="AU288" s="169" t="s">
        <v>88</v>
      </c>
      <c r="AY288" s="18" t="s">
        <v>173</v>
      </c>
      <c r="BE288" s="170">
        <f t="shared" si="54"/>
        <v>0</v>
      </c>
      <c r="BF288" s="170">
        <f t="shared" si="55"/>
        <v>0</v>
      </c>
      <c r="BG288" s="170">
        <f t="shared" si="56"/>
        <v>0</v>
      </c>
      <c r="BH288" s="170">
        <f t="shared" si="57"/>
        <v>0</v>
      </c>
      <c r="BI288" s="170">
        <f t="shared" si="58"/>
        <v>0</v>
      </c>
      <c r="BJ288" s="18" t="s">
        <v>88</v>
      </c>
      <c r="BK288" s="170">
        <f t="shared" si="59"/>
        <v>0</v>
      </c>
      <c r="BL288" s="18" t="s">
        <v>498</v>
      </c>
      <c r="BM288" s="169" t="s">
        <v>2584</v>
      </c>
    </row>
    <row r="289" spans="1:65" s="12" customFormat="1" ht="22.9" customHeight="1">
      <c r="B289" s="143"/>
      <c r="D289" s="144" t="s">
        <v>74</v>
      </c>
      <c r="E289" s="154" t="s">
        <v>2585</v>
      </c>
      <c r="F289" s="154" t="s">
        <v>2586</v>
      </c>
      <c r="I289" s="146"/>
      <c r="J289" s="155">
        <f>BK289</f>
        <v>0</v>
      </c>
      <c r="L289" s="143"/>
      <c r="M289" s="148"/>
      <c r="N289" s="149"/>
      <c r="O289" s="149"/>
      <c r="P289" s="150">
        <f>SUM(P290:P320)</f>
        <v>0</v>
      </c>
      <c r="Q289" s="149"/>
      <c r="R289" s="150">
        <f>SUM(R290:R320)</f>
        <v>0</v>
      </c>
      <c r="S289" s="149"/>
      <c r="T289" s="151">
        <f>SUM(T290:T320)</f>
        <v>0</v>
      </c>
      <c r="AR289" s="144" t="s">
        <v>174</v>
      </c>
      <c r="AT289" s="152" t="s">
        <v>74</v>
      </c>
      <c r="AU289" s="152" t="s">
        <v>82</v>
      </c>
      <c r="AY289" s="144" t="s">
        <v>173</v>
      </c>
      <c r="BK289" s="153">
        <f>SUM(BK290:BK320)</f>
        <v>0</v>
      </c>
    </row>
    <row r="290" spans="1:65" s="2" customFormat="1" ht="37.9" customHeight="1">
      <c r="A290" s="33"/>
      <c r="B290" s="156"/>
      <c r="C290" s="195" t="s">
        <v>1490</v>
      </c>
      <c r="D290" s="195" t="s">
        <v>186</v>
      </c>
      <c r="E290" s="196" t="s">
        <v>2587</v>
      </c>
      <c r="F290" s="197" t="s">
        <v>2588</v>
      </c>
      <c r="G290" s="198" t="s">
        <v>1</v>
      </c>
      <c r="H290" s="199">
        <v>1</v>
      </c>
      <c r="I290" s="200"/>
      <c r="J290" s="201">
        <f>ROUND(I290*H290,2)</f>
        <v>0</v>
      </c>
      <c r="K290" s="202"/>
      <c r="L290" s="203"/>
      <c r="M290" s="204" t="s">
        <v>1</v>
      </c>
      <c r="N290" s="205" t="s">
        <v>41</v>
      </c>
      <c r="O290" s="62"/>
      <c r="P290" s="167">
        <f>O290*H290</f>
        <v>0</v>
      </c>
      <c r="Q290" s="167">
        <v>0</v>
      </c>
      <c r="R290" s="167">
        <f>Q290*H290</f>
        <v>0</v>
      </c>
      <c r="S290" s="167">
        <v>0</v>
      </c>
      <c r="T290" s="16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502</v>
      </c>
      <c r="AT290" s="169" t="s">
        <v>186</v>
      </c>
      <c r="AU290" s="169" t="s">
        <v>88</v>
      </c>
      <c r="AY290" s="18" t="s">
        <v>173</v>
      </c>
      <c r="BE290" s="170">
        <f>IF(N290="základná",J290,0)</f>
        <v>0</v>
      </c>
      <c r="BF290" s="170">
        <f>IF(N290="znížená",J290,0)</f>
        <v>0</v>
      </c>
      <c r="BG290" s="170">
        <f>IF(N290="zákl. prenesená",J290,0)</f>
        <v>0</v>
      </c>
      <c r="BH290" s="170">
        <f>IF(N290="zníž. prenesená",J290,0)</f>
        <v>0</v>
      </c>
      <c r="BI290" s="170">
        <f>IF(N290="nulová",J290,0)</f>
        <v>0</v>
      </c>
      <c r="BJ290" s="18" t="s">
        <v>88</v>
      </c>
      <c r="BK290" s="170">
        <f>ROUND(I290*H290,2)</f>
        <v>0</v>
      </c>
      <c r="BL290" s="18" t="s">
        <v>498</v>
      </c>
      <c r="BM290" s="169" t="s">
        <v>2589</v>
      </c>
    </row>
    <row r="291" spans="1:65" s="14" customFormat="1" ht="11.25">
      <c r="B291" s="179"/>
      <c r="D291" s="172" t="s">
        <v>182</v>
      </c>
      <c r="E291" s="180" t="s">
        <v>1</v>
      </c>
      <c r="F291" s="181" t="s">
        <v>2590</v>
      </c>
      <c r="H291" s="182">
        <v>1</v>
      </c>
      <c r="I291" s="183"/>
      <c r="L291" s="179"/>
      <c r="M291" s="184"/>
      <c r="N291" s="185"/>
      <c r="O291" s="185"/>
      <c r="P291" s="185"/>
      <c r="Q291" s="185"/>
      <c r="R291" s="185"/>
      <c r="S291" s="185"/>
      <c r="T291" s="186"/>
      <c r="AT291" s="180" t="s">
        <v>182</v>
      </c>
      <c r="AU291" s="180" t="s">
        <v>88</v>
      </c>
      <c r="AV291" s="14" t="s">
        <v>88</v>
      </c>
      <c r="AW291" s="14" t="s">
        <v>31</v>
      </c>
      <c r="AX291" s="14" t="s">
        <v>75</v>
      </c>
      <c r="AY291" s="180" t="s">
        <v>173</v>
      </c>
    </row>
    <row r="292" spans="1:65" s="13" customFormat="1" ht="11.25">
      <c r="B292" s="171"/>
      <c r="D292" s="172" t="s">
        <v>182</v>
      </c>
      <c r="E292" s="173" t="s">
        <v>1</v>
      </c>
      <c r="F292" s="174" t="s">
        <v>2591</v>
      </c>
      <c r="H292" s="173" t="s">
        <v>1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3" t="s">
        <v>182</v>
      </c>
      <c r="AU292" s="173" t="s">
        <v>88</v>
      </c>
      <c r="AV292" s="13" t="s">
        <v>82</v>
      </c>
      <c r="AW292" s="13" t="s">
        <v>31</v>
      </c>
      <c r="AX292" s="13" t="s">
        <v>75</v>
      </c>
      <c r="AY292" s="173" t="s">
        <v>173</v>
      </c>
    </row>
    <row r="293" spans="1:65" s="13" customFormat="1" ht="11.25">
      <c r="B293" s="171"/>
      <c r="D293" s="172" t="s">
        <v>182</v>
      </c>
      <c r="E293" s="173" t="s">
        <v>1</v>
      </c>
      <c r="F293" s="174" t="s">
        <v>2592</v>
      </c>
      <c r="H293" s="173" t="s">
        <v>1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3" t="s">
        <v>182</v>
      </c>
      <c r="AU293" s="173" t="s">
        <v>88</v>
      </c>
      <c r="AV293" s="13" t="s">
        <v>82</v>
      </c>
      <c r="AW293" s="13" t="s">
        <v>31</v>
      </c>
      <c r="AX293" s="13" t="s">
        <v>75</v>
      </c>
      <c r="AY293" s="173" t="s">
        <v>173</v>
      </c>
    </row>
    <row r="294" spans="1:65" s="13" customFormat="1" ht="11.25">
      <c r="B294" s="171"/>
      <c r="D294" s="172" t="s">
        <v>182</v>
      </c>
      <c r="E294" s="173" t="s">
        <v>1</v>
      </c>
      <c r="F294" s="174" t="s">
        <v>2593</v>
      </c>
      <c r="H294" s="173" t="s">
        <v>1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3" t="s">
        <v>182</v>
      </c>
      <c r="AU294" s="173" t="s">
        <v>88</v>
      </c>
      <c r="AV294" s="13" t="s">
        <v>82</v>
      </c>
      <c r="AW294" s="13" t="s">
        <v>31</v>
      </c>
      <c r="AX294" s="13" t="s">
        <v>75</v>
      </c>
      <c r="AY294" s="173" t="s">
        <v>173</v>
      </c>
    </row>
    <row r="295" spans="1:65" s="13" customFormat="1" ht="22.5">
      <c r="B295" s="171"/>
      <c r="D295" s="172" t="s">
        <v>182</v>
      </c>
      <c r="E295" s="173" t="s">
        <v>1</v>
      </c>
      <c r="F295" s="174" t="s">
        <v>2594</v>
      </c>
      <c r="H295" s="173" t="s">
        <v>1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3" t="s">
        <v>182</v>
      </c>
      <c r="AU295" s="173" t="s">
        <v>88</v>
      </c>
      <c r="AV295" s="13" t="s">
        <v>82</v>
      </c>
      <c r="AW295" s="13" t="s">
        <v>31</v>
      </c>
      <c r="AX295" s="13" t="s">
        <v>75</v>
      </c>
      <c r="AY295" s="173" t="s">
        <v>173</v>
      </c>
    </row>
    <row r="296" spans="1:65" s="13" customFormat="1" ht="22.5">
      <c r="B296" s="171"/>
      <c r="D296" s="172" t="s">
        <v>182</v>
      </c>
      <c r="E296" s="173" t="s">
        <v>1</v>
      </c>
      <c r="F296" s="174" t="s">
        <v>2595</v>
      </c>
      <c r="H296" s="173" t="s">
        <v>1</v>
      </c>
      <c r="I296" s="175"/>
      <c r="L296" s="171"/>
      <c r="M296" s="176"/>
      <c r="N296" s="177"/>
      <c r="O296" s="177"/>
      <c r="P296" s="177"/>
      <c r="Q296" s="177"/>
      <c r="R296" s="177"/>
      <c r="S296" s="177"/>
      <c r="T296" s="178"/>
      <c r="AT296" s="173" t="s">
        <v>182</v>
      </c>
      <c r="AU296" s="173" t="s">
        <v>88</v>
      </c>
      <c r="AV296" s="13" t="s">
        <v>82</v>
      </c>
      <c r="AW296" s="13" t="s">
        <v>31</v>
      </c>
      <c r="AX296" s="13" t="s">
        <v>75</v>
      </c>
      <c r="AY296" s="173" t="s">
        <v>173</v>
      </c>
    </row>
    <row r="297" spans="1:65" s="13" customFormat="1" ht="22.5">
      <c r="B297" s="171"/>
      <c r="D297" s="172" t="s">
        <v>182</v>
      </c>
      <c r="E297" s="173" t="s">
        <v>1</v>
      </c>
      <c r="F297" s="174" t="s">
        <v>2596</v>
      </c>
      <c r="H297" s="173" t="s">
        <v>1</v>
      </c>
      <c r="I297" s="175"/>
      <c r="L297" s="171"/>
      <c r="M297" s="176"/>
      <c r="N297" s="177"/>
      <c r="O297" s="177"/>
      <c r="P297" s="177"/>
      <c r="Q297" s="177"/>
      <c r="R297" s="177"/>
      <c r="S297" s="177"/>
      <c r="T297" s="178"/>
      <c r="AT297" s="173" t="s">
        <v>182</v>
      </c>
      <c r="AU297" s="173" t="s">
        <v>88</v>
      </c>
      <c r="AV297" s="13" t="s">
        <v>82</v>
      </c>
      <c r="AW297" s="13" t="s">
        <v>31</v>
      </c>
      <c r="AX297" s="13" t="s">
        <v>75</v>
      </c>
      <c r="AY297" s="173" t="s">
        <v>173</v>
      </c>
    </row>
    <row r="298" spans="1:65" s="13" customFormat="1" ht="11.25">
      <c r="B298" s="171"/>
      <c r="D298" s="172" t="s">
        <v>182</v>
      </c>
      <c r="E298" s="173" t="s">
        <v>1</v>
      </c>
      <c r="F298" s="174" t="s">
        <v>2597</v>
      </c>
      <c r="H298" s="173" t="s">
        <v>1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3" t="s">
        <v>182</v>
      </c>
      <c r="AU298" s="173" t="s">
        <v>88</v>
      </c>
      <c r="AV298" s="13" t="s">
        <v>82</v>
      </c>
      <c r="AW298" s="13" t="s">
        <v>31</v>
      </c>
      <c r="AX298" s="13" t="s">
        <v>75</v>
      </c>
      <c r="AY298" s="173" t="s">
        <v>173</v>
      </c>
    </row>
    <row r="299" spans="1:65" s="13" customFormat="1" ht="11.25">
      <c r="B299" s="171"/>
      <c r="D299" s="172" t="s">
        <v>182</v>
      </c>
      <c r="E299" s="173" t="s">
        <v>1</v>
      </c>
      <c r="F299" s="174" t="s">
        <v>2598</v>
      </c>
      <c r="H299" s="173" t="s">
        <v>1</v>
      </c>
      <c r="I299" s="175"/>
      <c r="L299" s="171"/>
      <c r="M299" s="176"/>
      <c r="N299" s="177"/>
      <c r="O299" s="177"/>
      <c r="P299" s="177"/>
      <c r="Q299" s="177"/>
      <c r="R299" s="177"/>
      <c r="S299" s="177"/>
      <c r="T299" s="178"/>
      <c r="AT299" s="173" t="s">
        <v>182</v>
      </c>
      <c r="AU299" s="173" t="s">
        <v>88</v>
      </c>
      <c r="AV299" s="13" t="s">
        <v>82</v>
      </c>
      <c r="AW299" s="13" t="s">
        <v>31</v>
      </c>
      <c r="AX299" s="13" t="s">
        <v>75</v>
      </c>
      <c r="AY299" s="173" t="s">
        <v>173</v>
      </c>
    </row>
    <row r="300" spans="1:65" s="13" customFormat="1" ht="22.5">
      <c r="B300" s="171"/>
      <c r="D300" s="172" t="s">
        <v>182</v>
      </c>
      <c r="E300" s="173" t="s">
        <v>1</v>
      </c>
      <c r="F300" s="174" t="s">
        <v>2599</v>
      </c>
      <c r="H300" s="173" t="s">
        <v>1</v>
      </c>
      <c r="I300" s="175"/>
      <c r="L300" s="171"/>
      <c r="M300" s="176"/>
      <c r="N300" s="177"/>
      <c r="O300" s="177"/>
      <c r="P300" s="177"/>
      <c r="Q300" s="177"/>
      <c r="R300" s="177"/>
      <c r="S300" s="177"/>
      <c r="T300" s="178"/>
      <c r="AT300" s="173" t="s">
        <v>182</v>
      </c>
      <c r="AU300" s="173" t="s">
        <v>88</v>
      </c>
      <c r="AV300" s="13" t="s">
        <v>82</v>
      </c>
      <c r="AW300" s="13" t="s">
        <v>31</v>
      </c>
      <c r="AX300" s="13" t="s">
        <v>75</v>
      </c>
      <c r="AY300" s="173" t="s">
        <v>173</v>
      </c>
    </row>
    <row r="301" spans="1:65" s="13" customFormat="1" ht="11.25">
      <c r="B301" s="171"/>
      <c r="D301" s="172" t="s">
        <v>182</v>
      </c>
      <c r="E301" s="173" t="s">
        <v>1</v>
      </c>
      <c r="F301" s="174" t="s">
        <v>2600</v>
      </c>
      <c r="H301" s="173" t="s">
        <v>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3" t="s">
        <v>182</v>
      </c>
      <c r="AU301" s="173" t="s">
        <v>88</v>
      </c>
      <c r="AV301" s="13" t="s">
        <v>82</v>
      </c>
      <c r="AW301" s="13" t="s">
        <v>31</v>
      </c>
      <c r="AX301" s="13" t="s">
        <v>75</v>
      </c>
      <c r="AY301" s="173" t="s">
        <v>173</v>
      </c>
    </row>
    <row r="302" spans="1:65" s="13" customFormat="1" ht="11.25">
      <c r="B302" s="171"/>
      <c r="D302" s="172" t="s">
        <v>182</v>
      </c>
      <c r="E302" s="173" t="s">
        <v>1</v>
      </c>
      <c r="F302" s="174" t="s">
        <v>2601</v>
      </c>
      <c r="H302" s="173" t="s">
        <v>1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3" t="s">
        <v>182</v>
      </c>
      <c r="AU302" s="173" t="s">
        <v>88</v>
      </c>
      <c r="AV302" s="13" t="s">
        <v>82</v>
      </c>
      <c r="AW302" s="13" t="s">
        <v>31</v>
      </c>
      <c r="AX302" s="13" t="s">
        <v>75</v>
      </c>
      <c r="AY302" s="173" t="s">
        <v>173</v>
      </c>
    </row>
    <row r="303" spans="1:65" s="13" customFormat="1" ht="11.25">
      <c r="B303" s="171"/>
      <c r="D303" s="172" t="s">
        <v>182</v>
      </c>
      <c r="E303" s="173" t="s">
        <v>1</v>
      </c>
      <c r="F303" s="174" t="s">
        <v>2602</v>
      </c>
      <c r="H303" s="173" t="s">
        <v>1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3" t="s">
        <v>182</v>
      </c>
      <c r="AU303" s="173" t="s">
        <v>88</v>
      </c>
      <c r="AV303" s="13" t="s">
        <v>82</v>
      </c>
      <c r="AW303" s="13" t="s">
        <v>31</v>
      </c>
      <c r="AX303" s="13" t="s">
        <v>75</v>
      </c>
      <c r="AY303" s="173" t="s">
        <v>173</v>
      </c>
    </row>
    <row r="304" spans="1:65" s="13" customFormat="1" ht="11.25">
      <c r="B304" s="171"/>
      <c r="D304" s="172" t="s">
        <v>182</v>
      </c>
      <c r="E304" s="173" t="s">
        <v>1</v>
      </c>
      <c r="F304" s="174" t="s">
        <v>2603</v>
      </c>
      <c r="H304" s="173" t="s">
        <v>1</v>
      </c>
      <c r="I304" s="175"/>
      <c r="L304" s="171"/>
      <c r="M304" s="176"/>
      <c r="N304" s="177"/>
      <c r="O304" s="177"/>
      <c r="P304" s="177"/>
      <c r="Q304" s="177"/>
      <c r="R304" s="177"/>
      <c r="S304" s="177"/>
      <c r="T304" s="178"/>
      <c r="AT304" s="173" t="s">
        <v>182</v>
      </c>
      <c r="AU304" s="173" t="s">
        <v>88</v>
      </c>
      <c r="AV304" s="13" t="s">
        <v>82</v>
      </c>
      <c r="AW304" s="13" t="s">
        <v>31</v>
      </c>
      <c r="AX304" s="13" t="s">
        <v>75</v>
      </c>
      <c r="AY304" s="173" t="s">
        <v>173</v>
      </c>
    </row>
    <row r="305" spans="1:65" s="13" customFormat="1" ht="11.25">
      <c r="B305" s="171"/>
      <c r="D305" s="172" t="s">
        <v>182</v>
      </c>
      <c r="E305" s="173" t="s">
        <v>1</v>
      </c>
      <c r="F305" s="174" t="s">
        <v>2604</v>
      </c>
      <c r="H305" s="173" t="s">
        <v>1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3" t="s">
        <v>182</v>
      </c>
      <c r="AU305" s="173" t="s">
        <v>88</v>
      </c>
      <c r="AV305" s="13" t="s">
        <v>82</v>
      </c>
      <c r="AW305" s="13" t="s">
        <v>31</v>
      </c>
      <c r="AX305" s="13" t="s">
        <v>75</v>
      </c>
      <c r="AY305" s="173" t="s">
        <v>173</v>
      </c>
    </row>
    <row r="306" spans="1:65" s="13" customFormat="1" ht="11.25">
      <c r="B306" s="171"/>
      <c r="D306" s="172" t="s">
        <v>182</v>
      </c>
      <c r="E306" s="173" t="s">
        <v>1</v>
      </c>
      <c r="F306" s="174" t="s">
        <v>2605</v>
      </c>
      <c r="H306" s="173" t="s">
        <v>1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3" t="s">
        <v>182</v>
      </c>
      <c r="AU306" s="173" t="s">
        <v>88</v>
      </c>
      <c r="AV306" s="13" t="s">
        <v>82</v>
      </c>
      <c r="AW306" s="13" t="s">
        <v>31</v>
      </c>
      <c r="AX306" s="13" t="s">
        <v>75</v>
      </c>
      <c r="AY306" s="173" t="s">
        <v>173</v>
      </c>
    </row>
    <row r="307" spans="1:65" s="15" customFormat="1" ht="11.25">
      <c r="B307" s="187"/>
      <c r="D307" s="172" t="s">
        <v>182</v>
      </c>
      <c r="E307" s="188" t="s">
        <v>1</v>
      </c>
      <c r="F307" s="189" t="s">
        <v>185</v>
      </c>
      <c r="H307" s="190">
        <v>1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182</v>
      </c>
      <c r="AU307" s="188" t="s">
        <v>88</v>
      </c>
      <c r="AV307" s="15" t="s">
        <v>180</v>
      </c>
      <c r="AW307" s="15" t="s">
        <v>31</v>
      </c>
      <c r="AX307" s="15" t="s">
        <v>82</v>
      </c>
      <c r="AY307" s="188" t="s">
        <v>173</v>
      </c>
    </row>
    <row r="308" spans="1:65" s="2" customFormat="1" ht="16.5" customHeight="1">
      <c r="A308" s="33"/>
      <c r="B308" s="156"/>
      <c r="C308" s="157" t="s">
        <v>1495</v>
      </c>
      <c r="D308" s="157" t="s">
        <v>176</v>
      </c>
      <c r="E308" s="158" t="s">
        <v>546</v>
      </c>
      <c r="F308" s="159" t="s">
        <v>547</v>
      </c>
      <c r="G308" s="160" t="s">
        <v>339</v>
      </c>
      <c r="H308" s="214"/>
      <c r="I308" s="162"/>
      <c r="J308" s="163">
        <f>ROUND(I308*H308,2)</f>
        <v>0</v>
      </c>
      <c r="K308" s="164"/>
      <c r="L308" s="34"/>
      <c r="M308" s="165" t="s">
        <v>1</v>
      </c>
      <c r="N308" s="166" t="s">
        <v>41</v>
      </c>
      <c r="O308" s="62"/>
      <c r="P308" s="167">
        <f>O308*H308</f>
        <v>0</v>
      </c>
      <c r="Q308" s="167">
        <v>0</v>
      </c>
      <c r="R308" s="167">
        <f>Q308*H308</f>
        <v>0</v>
      </c>
      <c r="S308" s="167">
        <v>0</v>
      </c>
      <c r="T308" s="16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498</v>
      </c>
      <c r="AT308" s="169" t="s">
        <v>176</v>
      </c>
      <c r="AU308" s="169" t="s">
        <v>88</v>
      </c>
      <c r="AY308" s="18" t="s">
        <v>173</v>
      </c>
      <c r="BE308" s="170">
        <f>IF(N308="základná",J308,0)</f>
        <v>0</v>
      </c>
      <c r="BF308" s="170">
        <f>IF(N308="znížená",J308,0)</f>
        <v>0</v>
      </c>
      <c r="BG308" s="170">
        <f>IF(N308="zákl. prenesená",J308,0)</f>
        <v>0</v>
      </c>
      <c r="BH308" s="170">
        <f>IF(N308="zníž. prenesená",J308,0)</f>
        <v>0</v>
      </c>
      <c r="BI308" s="170">
        <f>IF(N308="nulová",J308,0)</f>
        <v>0</v>
      </c>
      <c r="BJ308" s="18" t="s">
        <v>88</v>
      </c>
      <c r="BK308" s="170">
        <f>ROUND(I308*H308,2)</f>
        <v>0</v>
      </c>
      <c r="BL308" s="18" t="s">
        <v>498</v>
      </c>
      <c r="BM308" s="169" t="s">
        <v>2606</v>
      </c>
    </row>
    <row r="309" spans="1:65" s="2" customFormat="1" ht="24.2" customHeight="1">
      <c r="A309" s="33"/>
      <c r="B309" s="156"/>
      <c r="C309" s="195" t="s">
        <v>1516</v>
      </c>
      <c r="D309" s="195" t="s">
        <v>186</v>
      </c>
      <c r="E309" s="196" t="s">
        <v>2607</v>
      </c>
      <c r="F309" s="197" t="s">
        <v>2608</v>
      </c>
      <c r="G309" s="198" t="s">
        <v>1</v>
      </c>
      <c r="H309" s="199">
        <v>1</v>
      </c>
      <c r="I309" s="200"/>
      <c r="J309" s="201">
        <f>ROUND(I309*H309,2)</f>
        <v>0</v>
      </c>
      <c r="K309" s="202"/>
      <c r="L309" s="203"/>
      <c r="M309" s="204" t="s">
        <v>1</v>
      </c>
      <c r="N309" s="205" t="s">
        <v>41</v>
      </c>
      <c r="O309" s="62"/>
      <c r="P309" s="167">
        <f>O309*H309</f>
        <v>0</v>
      </c>
      <c r="Q309" s="167">
        <v>0</v>
      </c>
      <c r="R309" s="167">
        <f>Q309*H309</f>
        <v>0</v>
      </c>
      <c r="S309" s="167">
        <v>0</v>
      </c>
      <c r="T309" s="16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9" t="s">
        <v>502</v>
      </c>
      <c r="AT309" s="169" t="s">
        <v>186</v>
      </c>
      <c r="AU309" s="169" t="s">
        <v>88</v>
      </c>
      <c r="AY309" s="18" t="s">
        <v>173</v>
      </c>
      <c r="BE309" s="170">
        <f>IF(N309="základná",J309,0)</f>
        <v>0</v>
      </c>
      <c r="BF309" s="170">
        <f>IF(N309="znížená",J309,0)</f>
        <v>0</v>
      </c>
      <c r="BG309" s="170">
        <f>IF(N309="zákl. prenesená",J309,0)</f>
        <v>0</v>
      </c>
      <c r="BH309" s="170">
        <f>IF(N309="zníž. prenesená",J309,0)</f>
        <v>0</v>
      </c>
      <c r="BI309" s="170">
        <f>IF(N309="nulová",J309,0)</f>
        <v>0</v>
      </c>
      <c r="BJ309" s="18" t="s">
        <v>88</v>
      </c>
      <c r="BK309" s="170">
        <f>ROUND(I309*H309,2)</f>
        <v>0</v>
      </c>
      <c r="BL309" s="18" t="s">
        <v>498</v>
      </c>
      <c r="BM309" s="169" t="s">
        <v>2609</v>
      </c>
    </row>
    <row r="310" spans="1:65" s="14" customFormat="1" ht="11.25">
      <c r="B310" s="179"/>
      <c r="D310" s="172" t="s">
        <v>182</v>
      </c>
      <c r="E310" s="180" t="s">
        <v>1</v>
      </c>
      <c r="F310" s="181" t="s">
        <v>2610</v>
      </c>
      <c r="H310" s="182">
        <v>1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182</v>
      </c>
      <c r="AU310" s="180" t="s">
        <v>88</v>
      </c>
      <c r="AV310" s="14" t="s">
        <v>88</v>
      </c>
      <c r="AW310" s="14" t="s">
        <v>31</v>
      </c>
      <c r="AX310" s="14" t="s">
        <v>75</v>
      </c>
      <c r="AY310" s="180" t="s">
        <v>173</v>
      </c>
    </row>
    <row r="311" spans="1:65" s="13" customFormat="1" ht="11.25">
      <c r="B311" s="171"/>
      <c r="D311" s="172" t="s">
        <v>182</v>
      </c>
      <c r="E311" s="173" t="s">
        <v>1</v>
      </c>
      <c r="F311" s="174" t="s">
        <v>2611</v>
      </c>
      <c r="H311" s="173" t="s">
        <v>1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3" t="s">
        <v>182</v>
      </c>
      <c r="AU311" s="173" t="s">
        <v>88</v>
      </c>
      <c r="AV311" s="13" t="s">
        <v>82</v>
      </c>
      <c r="AW311" s="13" t="s">
        <v>31</v>
      </c>
      <c r="AX311" s="13" t="s">
        <v>75</v>
      </c>
      <c r="AY311" s="173" t="s">
        <v>173</v>
      </c>
    </row>
    <row r="312" spans="1:65" s="15" customFormat="1" ht="11.25">
      <c r="B312" s="187"/>
      <c r="D312" s="172" t="s">
        <v>182</v>
      </c>
      <c r="E312" s="188" t="s">
        <v>1</v>
      </c>
      <c r="F312" s="189" t="s">
        <v>185</v>
      </c>
      <c r="H312" s="190">
        <v>1</v>
      </c>
      <c r="I312" s="191"/>
      <c r="L312" s="187"/>
      <c r="M312" s="192"/>
      <c r="N312" s="193"/>
      <c r="O312" s="193"/>
      <c r="P312" s="193"/>
      <c r="Q312" s="193"/>
      <c r="R312" s="193"/>
      <c r="S312" s="193"/>
      <c r="T312" s="194"/>
      <c r="AT312" s="188" t="s">
        <v>182</v>
      </c>
      <c r="AU312" s="188" t="s">
        <v>88</v>
      </c>
      <c r="AV312" s="15" t="s">
        <v>180</v>
      </c>
      <c r="AW312" s="15" t="s">
        <v>31</v>
      </c>
      <c r="AX312" s="15" t="s">
        <v>82</v>
      </c>
      <c r="AY312" s="188" t="s">
        <v>173</v>
      </c>
    </row>
    <row r="313" spans="1:65" s="2" customFormat="1" ht="16.5" customHeight="1">
      <c r="A313" s="33"/>
      <c r="B313" s="156"/>
      <c r="C313" s="157" t="s">
        <v>1521</v>
      </c>
      <c r="D313" s="157" t="s">
        <v>176</v>
      </c>
      <c r="E313" s="158" t="s">
        <v>546</v>
      </c>
      <c r="F313" s="159" t="s">
        <v>547</v>
      </c>
      <c r="G313" s="160" t="s">
        <v>339</v>
      </c>
      <c r="H313" s="214"/>
      <c r="I313" s="162"/>
      <c r="J313" s="163">
        <f>ROUND(I313*H313,2)</f>
        <v>0</v>
      </c>
      <c r="K313" s="164"/>
      <c r="L313" s="34"/>
      <c r="M313" s="165" t="s">
        <v>1</v>
      </c>
      <c r="N313" s="166" t="s">
        <v>41</v>
      </c>
      <c r="O313" s="62"/>
      <c r="P313" s="167">
        <f>O313*H313</f>
        <v>0</v>
      </c>
      <c r="Q313" s="167">
        <v>0</v>
      </c>
      <c r="R313" s="167">
        <f>Q313*H313</f>
        <v>0</v>
      </c>
      <c r="S313" s="167">
        <v>0</v>
      </c>
      <c r="T313" s="168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9" t="s">
        <v>498</v>
      </c>
      <c r="AT313" s="169" t="s">
        <v>176</v>
      </c>
      <c r="AU313" s="169" t="s">
        <v>88</v>
      </c>
      <c r="AY313" s="18" t="s">
        <v>173</v>
      </c>
      <c r="BE313" s="170">
        <f>IF(N313="základná",J313,0)</f>
        <v>0</v>
      </c>
      <c r="BF313" s="170">
        <f>IF(N313="znížená",J313,0)</f>
        <v>0</v>
      </c>
      <c r="BG313" s="170">
        <f>IF(N313="zákl. prenesená",J313,0)</f>
        <v>0</v>
      </c>
      <c r="BH313" s="170">
        <f>IF(N313="zníž. prenesená",J313,0)</f>
        <v>0</v>
      </c>
      <c r="BI313" s="170">
        <f>IF(N313="nulová",J313,0)</f>
        <v>0</v>
      </c>
      <c r="BJ313" s="18" t="s">
        <v>88</v>
      </c>
      <c r="BK313" s="170">
        <f>ROUND(I313*H313,2)</f>
        <v>0</v>
      </c>
      <c r="BL313" s="18" t="s">
        <v>498</v>
      </c>
      <c r="BM313" s="169" t="s">
        <v>2612</v>
      </c>
    </row>
    <row r="314" spans="1:65" s="2" customFormat="1" ht="21.75" customHeight="1">
      <c r="A314" s="33"/>
      <c r="B314" s="156"/>
      <c r="C314" s="195" t="s">
        <v>1533</v>
      </c>
      <c r="D314" s="195" t="s">
        <v>186</v>
      </c>
      <c r="E314" s="196" t="s">
        <v>2613</v>
      </c>
      <c r="F314" s="197" t="s">
        <v>2614</v>
      </c>
      <c r="G314" s="198" t="s">
        <v>1</v>
      </c>
      <c r="H314" s="199">
        <v>1</v>
      </c>
      <c r="I314" s="200"/>
      <c r="J314" s="201">
        <f>ROUND(I314*H314,2)</f>
        <v>0</v>
      </c>
      <c r="K314" s="202"/>
      <c r="L314" s="203"/>
      <c r="M314" s="204" t="s">
        <v>1</v>
      </c>
      <c r="N314" s="205" t="s">
        <v>41</v>
      </c>
      <c r="O314" s="62"/>
      <c r="P314" s="167">
        <f>O314*H314</f>
        <v>0</v>
      </c>
      <c r="Q314" s="167">
        <v>0</v>
      </c>
      <c r="R314" s="167">
        <f>Q314*H314</f>
        <v>0</v>
      </c>
      <c r="S314" s="167">
        <v>0</v>
      </c>
      <c r="T314" s="16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502</v>
      </c>
      <c r="AT314" s="169" t="s">
        <v>186</v>
      </c>
      <c r="AU314" s="169" t="s">
        <v>88</v>
      </c>
      <c r="AY314" s="18" t="s">
        <v>173</v>
      </c>
      <c r="BE314" s="170">
        <f>IF(N314="základná",J314,0)</f>
        <v>0</v>
      </c>
      <c r="BF314" s="170">
        <f>IF(N314="znížená",J314,0)</f>
        <v>0</v>
      </c>
      <c r="BG314" s="170">
        <f>IF(N314="zákl. prenesená",J314,0)</f>
        <v>0</v>
      </c>
      <c r="BH314" s="170">
        <f>IF(N314="zníž. prenesená",J314,0)</f>
        <v>0</v>
      </c>
      <c r="BI314" s="170">
        <f>IF(N314="nulová",J314,0)</f>
        <v>0</v>
      </c>
      <c r="BJ314" s="18" t="s">
        <v>88</v>
      </c>
      <c r="BK314" s="170">
        <f>ROUND(I314*H314,2)</f>
        <v>0</v>
      </c>
      <c r="BL314" s="18" t="s">
        <v>498</v>
      </c>
      <c r="BM314" s="169" t="s">
        <v>2615</v>
      </c>
    </row>
    <row r="315" spans="1:65" s="14" customFormat="1" ht="11.25">
      <c r="B315" s="179"/>
      <c r="D315" s="172" t="s">
        <v>182</v>
      </c>
      <c r="E315" s="180" t="s">
        <v>1</v>
      </c>
      <c r="F315" s="181" t="s">
        <v>2616</v>
      </c>
      <c r="H315" s="182">
        <v>1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0" t="s">
        <v>182</v>
      </c>
      <c r="AU315" s="180" t="s">
        <v>88</v>
      </c>
      <c r="AV315" s="14" t="s">
        <v>88</v>
      </c>
      <c r="AW315" s="14" t="s">
        <v>31</v>
      </c>
      <c r="AX315" s="14" t="s">
        <v>75</v>
      </c>
      <c r="AY315" s="180" t="s">
        <v>173</v>
      </c>
    </row>
    <row r="316" spans="1:65" s="13" customFormat="1" ht="22.5">
      <c r="B316" s="171"/>
      <c r="D316" s="172" t="s">
        <v>182</v>
      </c>
      <c r="E316" s="173" t="s">
        <v>1</v>
      </c>
      <c r="F316" s="174" t="s">
        <v>2617</v>
      </c>
      <c r="H316" s="173" t="s">
        <v>1</v>
      </c>
      <c r="I316" s="175"/>
      <c r="L316" s="171"/>
      <c r="M316" s="176"/>
      <c r="N316" s="177"/>
      <c r="O316" s="177"/>
      <c r="P316" s="177"/>
      <c r="Q316" s="177"/>
      <c r="R316" s="177"/>
      <c r="S316" s="177"/>
      <c r="T316" s="178"/>
      <c r="AT316" s="173" t="s">
        <v>182</v>
      </c>
      <c r="AU316" s="173" t="s">
        <v>88</v>
      </c>
      <c r="AV316" s="13" t="s">
        <v>82</v>
      </c>
      <c r="AW316" s="13" t="s">
        <v>31</v>
      </c>
      <c r="AX316" s="13" t="s">
        <v>75</v>
      </c>
      <c r="AY316" s="173" t="s">
        <v>173</v>
      </c>
    </row>
    <row r="317" spans="1:65" s="13" customFormat="1" ht="11.25">
      <c r="B317" s="171"/>
      <c r="D317" s="172" t="s">
        <v>182</v>
      </c>
      <c r="E317" s="173" t="s">
        <v>1</v>
      </c>
      <c r="F317" s="174" t="s">
        <v>2618</v>
      </c>
      <c r="H317" s="173" t="s">
        <v>1</v>
      </c>
      <c r="I317" s="175"/>
      <c r="L317" s="171"/>
      <c r="M317" s="176"/>
      <c r="N317" s="177"/>
      <c r="O317" s="177"/>
      <c r="P317" s="177"/>
      <c r="Q317" s="177"/>
      <c r="R317" s="177"/>
      <c r="S317" s="177"/>
      <c r="T317" s="178"/>
      <c r="AT317" s="173" t="s">
        <v>182</v>
      </c>
      <c r="AU317" s="173" t="s">
        <v>88</v>
      </c>
      <c r="AV317" s="13" t="s">
        <v>82</v>
      </c>
      <c r="AW317" s="13" t="s">
        <v>31</v>
      </c>
      <c r="AX317" s="13" t="s">
        <v>75</v>
      </c>
      <c r="AY317" s="173" t="s">
        <v>173</v>
      </c>
    </row>
    <row r="318" spans="1:65" s="13" customFormat="1" ht="11.25">
      <c r="B318" s="171"/>
      <c r="D318" s="172" t="s">
        <v>182</v>
      </c>
      <c r="E318" s="173" t="s">
        <v>1</v>
      </c>
      <c r="F318" s="174" t="s">
        <v>2619</v>
      </c>
      <c r="H318" s="173" t="s">
        <v>1</v>
      </c>
      <c r="I318" s="175"/>
      <c r="L318" s="171"/>
      <c r="M318" s="176"/>
      <c r="N318" s="177"/>
      <c r="O318" s="177"/>
      <c r="P318" s="177"/>
      <c r="Q318" s="177"/>
      <c r="R318" s="177"/>
      <c r="S318" s="177"/>
      <c r="T318" s="178"/>
      <c r="AT318" s="173" t="s">
        <v>182</v>
      </c>
      <c r="AU318" s="173" t="s">
        <v>88</v>
      </c>
      <c r="AV318" s="13" t="s">
        <v>82</v>
      </c>
      <c r="AW318" s="13" t="s">
        <v>31</v>
      </c>
      <c r="AX318" s="13" t="s">
        <v>75</v>
      </c>
      <c r="AY318" s="173" t="s">
        <v>173</v>
      </c>
    </row>
    <row r="319" spans="1:65" s="15" customFormat="1" ht="11.25">
      <c r="B319" s="187"/>
      <c r="D319" s="172" t="s">
        <v>182</v>
      </c>
      <c r="E319" s="188" t="s">
        <v>1</v>
      </c>
      <c r="F319" s="189" t="s">
        <v>185</v>
      </c>
      <c r="H319" s="190">
        <v>1</v>
      </c>
      <c r="I319" s="191"/>
      <c r="L319" s="187"/>
      <c r="M319" s="192"/>
      <c r="N319" s="193"/>
      <c r="O319" s="193"/>
      <c r="P319" s="193"/>
      <c r="Q319" s="193"/>
      <c r="R319" s="193"/>
      <c r="S319" s="193"/>
      <c r="T319" s="194"/>
      <c r="AT319" s="188" t="s">
        <v>182</v>
      </c>
      <c r="AU319" s="188" t="s">
        <v>88</v>
      </c>
      <c r="AV319" s="15" t="s">
        <v>180</v>
      </c>
      <c r="AW319" s="15" t="s">
        <v>31</v>
      </c>
      <c r="AX319" s="15" t="s">
        <v>82</v>
      </c>
      <c r="AY319" s="188" t="s">
        <v>173</v>
      </c>
    </row>
    <row r="320" spans="1:65" s="2" customFormat="1" ht="16.5" customHeight="1">
      <c r="A320" s="33"/>
      <c r="B320" s="156"/>
      <c r="C320" s="157" t="s">
        <v>1539</v>
      </c>
      <c r="D320" s="157" t="s">
        <v>176</v>
      </c>
      <c r="E320" s="158" t="s">
        <v>546</v>
      </c>
      <c r="F320" s="159" t="s">
        <v>547</v>
      </c>
      <c r="G320" s="160" t="s">
        <v>339</v>
      </c>
      <c r="H320" s="214"/>
      <c r="I320" s="162"/>
      <c r="J320" s="163">
        <f>ROUND(I320*H320,2)</f>
        <v>0</v>
      </c>
      <c r="K320" s="164"/>
      <c r="L320" s="34"/>
      <c r="M320" s="165" t="s">
        <v>1</v>
      </c>
      <c r="N320" s="166" t="s">
        <v>41</v>
      </c>
      <c r="O320" s="62"/>
      <c r="P320" s="167">
        <f>O320*H320</f>
        <v>0</v>
      </c>
      <c r="Q320" s="167">
        <v>0</v>
      </c>
      <c r="R320" s="167">
        <f>Q320*H320</f>
        <v>0</v>
      </c>
      <c r="S320" s="167">
        <v>0</v>
      </c>
      <c r="T320" s="16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9" t="s">
        <v>498</v>
      </c>
      <c r="AT320" s="169" t="s">
        <v>176</v>
      </c>
      <c r="AU320" s="169" t="s">
        <v>88</v>
      </c>
      <c r="AY320" s="18" t="s">
        <v>173</v>
      </c>
      <c r="BE320" s="170">
        <f>IF(N320="základná",J320,0)</f>
        <v>0</v>
      </c>
      <c r="BF320" s="170">
        <f>IF(N320="znížená",J320,0)</f>
        <v>0</v>
      </c>
      <c r="BG320" s="170">
        <f>IF(N320="zákl. prenesená",J320,0)</f>
        <v>0</v>
      </c>
      <c r="BH320" s="170">
        <f>IF(N320="zníž. prenesená",J320,0)</f>
        <v>0</v>
      </c>
      <c r="BI320" s="170">
        <f>IF(N320="nulová",J320,0)</f>
        <v>0</v>
      </c>
      <c r="BJ320" s="18" t="s">
        <v>88</v>
      </c>
      <c r="BK320" s="170">
        <f>ROUND(I320*H320,2)</f>
        <v>0</v>
      </c>
      <c r="BL320" s="18" t="s">
        <v>498</v>
      </c>
      <c r="BM320" s="169" t="s">
        <v>2620</v>
      </c>
    </row>
    <row r="321" spans="1:65" s="12" customFormat="1" ht="25.9" customHeight="1">
      <c r="B321" s="143"/>
      <c r="D321" s="144" t="s">
        <v>74</v>
      </c>
      <c r="E321" s="145" t="s">
        <v>549</v>
      </c>
      <c r="F321" s="145" t="s">
        <v>550</v>
      </c>
      <c r="I321" s="146"/>
      <c r="J321" s="147">
        <f>BK321</f>
        <v>0</v>
      </c>
      <c r="L321" s="143"/>
      <c r="M321" s="148"/>
      <c r="N321" s="149"/>
      <c r="O321" s="149"/>
      <c r="P321" s="150">
        <f>P322</f>
        <v>0</v>
      </c>
      <c r="Q321" s="149"/>
      <c r="R321" s="150">
        <f>R322</f>
        <v>0</v>
      </c>
      <c r="S321" s="149"/>
      <c r="T321" s="151">
        <f>T322</f>
        <v>0</v>
      </c>
      <c r="AR321" s="144" t="s">
        <v>180</v>
      </c>
      <c r="AT321" s="152" t="s">
        <v>74</v>
      </c>
      <c r="AU321" s="152" t="s">
        <v>75</v>
      </c>
      <c r="AY321" s="144" t="s">
        <v>173</v>
      </c>
      <c r="BK321" s="153">
        <f>BK322</f>
        <v>0</v>
      </c>
    </row>
    <row r="322" spans="1:65" s="2" customFormat="1" ht="37.9" customHeight="1">
      <c r="A322" s="33"/>
      <c r="B322" s="156"/>
      <c r="C322" s="157" t="s">
        <v>1544</v>
      </c>
      <c r="D322" s="157" t="s">
        <v>176</v>
      </c>
      <c r="E322" s="158" t="s">
        <v>551</v>
      </c>
      <c r="F322" s="159" t="s">
        <v>552</v>
      </c>
      <c r="G322" s="160" t="s">
        <v>553</v>
      </c>
      <c r="H322" s="161">
        <v>40</v>
      </c>
      <c r="I322" s="162"/>
      <c r="J322" s="163">
        <f>ROUND(I322*H322,2)</f>
        <v>0</v>
      </c>
      <c r="K322" s="164"/>
      <c r="L322" s="34"/>
      <c r="M322" s="215" t="s">
        <v>1</v>
      </c>
      <c r="N322" s="216" t="s">
        <v>41</v>
      </c>
      <c r="O322" s="217"/>
      <c r="P322" s="218">
        <f>O322*H322</f>
        <v>0</v>
      </c>
      <c r="Q322" s="218">
        <v>0</v>
      </c>
      <c r="R322" s="218">
        <f>Q322*H322</f>
        <v>0</v>
      </c>
      <c r="S322" s="218">
        <v>0</v>
      </c>
      <c r="T322" s="21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9" t="s">
        <v>554</v>
      </c>
      <c r="AT322" s="169" t="s">
        <v>176</v>
      </c>
      <c r="AU322" s="169" t="s">
        <v>82</v>
      </c>
      <c r="AY322" s="18" t="s">
        <v>173</v>
      </c>
      <c r="BE322" s="170">
        <f>IF(N322="základná",J322,0)</f>
        <v>0</v>
      </c>
      <c r="BF322" s="170">
        <f>IF(N322="znížená",J322,0)</f>
        <v>0</v>
      </c>
      <c r="BG322" s="170">
        <f>IF(N322="zákl. prenesená",J322,0)</f>
        <v>0</v>
      </c>
      <c r="BH322" s="170">
        <f>IF(N322="zníž. prenesená",J322,0)</f>
        <v>0</v>
      </c>
      <c r="BI322" s="170">
        <f>IF(N322="nulová",J322,0)</f>
        <v>0</v>
      </c>
      <c r="BJ322" s="18" t="s">
        <v>88</v>
      </c>
      <c r="BK322" s="170">
        <f>ROUND(I322*H322,2)</f>
        <v>0</v>
      </c>
      <c r="BL322" s="18" t="s">
        <v>554</v>
      </c>
      <c r="BM322" s="169" t="s">
        <v>2621</v>
      </c>
    </row>
    <row r="323" spans="1:65" s="2" customFormat="1" ht="6.95" customHeight="1">
      <c r="A323" s="33"/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34"/>
      <c r="M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</sheetData>
  <autoFilter ref="C125:K32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topLeftCell="A124" workbookViewId="0">
      <selection activeCell="F135" sqref="F13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109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2622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ROUND((SUM(BE122:BE146)),  2)</f>
        <v>0</v>
      </c>
      <c r="G35" s="109"/>
      <c r="H35" s="109"/>
      <c r="I35" s="110">
        <v>0.2</v>
      </c>
      <c r="J35" s="108">
        <f>ROUND(((SUM(BE122:BE146))*I35),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ROUND((SUM(BF122:BF146)),  2)</f>
        <v>0</v>
      </c>
      <c r="G36" s="109"/>
      <c r="H36" s="109"/>
      <c r="I36" s="110">
        <v>0.2</v>
      </c>
      <c r="J36" s="108">
        <f>ROUND(((SUM(BF122:BF146))*I36),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ROUND((SUM(BG122:BG146)),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ROUND((SUM(BH122:BH146)),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ROUND((SUM(BI122:BI146)),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SO01.03.1 - SO01.03.1  Rekonštrukcia priestorov na ul.J.M.Hurbana 6 - Vnútorné SLP rozvody časť STA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10" customFormat="1" ht="19.899999999999999" customHeight="1">
      <c r="B100" s="128"/>
      <c r="D100" s="129" t="s">
        <v>2623</v>
      </c>
      <c r="E100" s="130"/>
      <c r="F100" s="130"/>
      <c r="G100" s="130"/>
      <c r="H100" s="130"/>
      <c r="I100" s="130"/>
      <c r="J100" s="131">
        <f>J124</f>
        <v>0</v>
      </c>
      <c r="L100" s="128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159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6.25" customHeight="1">
      <c r="A110" s="33"/>
      <c r="B110" s="34"/>
      <c r="C110" s="33"/>
      <c r="D110" s="33"/>
      <c r="E110" s="272" t="str">
        <f>E7</f>
        <v>Rekonštrukcia - Kreatívne centrum RTVS Banská Bystrica - zmena č.1</v>
      </c>
      <c r="F110" s="273"/>
      <c r="G110" s="273"/>
      <c r="H110" s="27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138</v>
      </c>
      <c r="L111" s="21"/>
    </row>
    <row r="112" spans="1:47" s="2" customFormat="1" ht="23.25" customHeight="1">
      <c r="A112" s="33"/>
      <c r="B112" s="34"/>
      <c r="C112" s="33"/>
      <c r="D112" s="33"/>
      <c r="E112" s="272" t="s">
        <v>657</v>
      </c>
      <c r="F112" s="274"/>
      <c r="G112" s="274"/>
      <c r="H112" s="274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140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45" customHeight="1">
      <c r="A114" s="33"/>
      <c r="B114" s="34"/>
      <c r="C114" s="33"/>
      <c r="D114" s="33"/>
      <c r="E114" s="231" t="str">
        <f>E11</f>
        <v>SO01.03.1 - SO01.03.1  Rekonštrukcia priestorov na ul.J.M.Hurbana 6 - Vnútorné SLP rozvody časť STA - zmena č.1</v>
      </c>
      <c r="F114" s="274"/>
      <c r="G114" s="274"/>
      <c r="H114" s="274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Banská Bystrica</v>
      </c>
      <c r="G116" s="33"/>
      <c r="H116" s="33"/>
      <c r="I116" s="28" t="s">
        <v>21</v>
      </c>
      <c r="J116" s="59" t="str">
        <f>IF(J14="","",J14)</f>
        <v>25. 5. 2021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RTVS Mlynská dolina, 845 45 Bratislava</v>
      </c>
      <c r="G118" s="33"/>
      <c r="H118" s="33"/>
      <c r="I118" s="28" t="s">
        <v>29</v>
      </c>
      <c r="J118" s="31" t="str">
        <f>E23</f>
        <v>akad. arch. Jaroslava Kubániová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32</v>
      </c>
      <c r="J119" s="31" t="str">
        <f>E26</f>
        <v>Ing.Jedlička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2"/>
      <c r="B121" s="133"/>
      <c r="C121" s="134" t="s">
        <v>160</v>
      </c>
      <c r="D121" s="135" t="s">
        <v>60</v>
      </c>
      <c r="E121" s="135" t="s">
        <v>56</v>
      </c>
      <c r="F121" s="135" t="s">
        <v>57</v>
      </c>
      <c r="G121" s="135" t="s">
        <v>161</v>
      </c>
      <c r="H121" s="135" t="s">
        <v>162</v>
      </c>
      <c r="I121" s="135" t="s">
        <v>163</v>
      </c>
      <c r="J121" s="136" t="s">
        <v>144</v>
      </c>
      <c r="K121" s="137" t="s">
        <v>164</v>
      </c>
      <c r="L121" s="138"/>
      <c r="M121" s="66" t="s">
        <v>1</v>
      </c>
      <c r="N121" s="67" t="s">
        <v>39</v>
      </c>
      <c r="O121" s="67" t="s">
        <v>165</v>
      </c>
      <c r="P121" s="67" t="s">
        <v>166</v>
      </c>
      <c r="Q121" s="67" t="s">
        <v>167</v>
      </c>
      <c r="R121" s="67" t="s">
        <v>168</v>
      </c>
      <c r="S121" s="67" t="s">
        <v>169</v>
      </c>
      <c r="T121" s="68" t="s">
        <v>170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9" customHeight="1">
      <c r="A122" s="33"/>
      <c r="B122" s="34"/>
      <c r="C122" s="73" t="s">
        <v>145</v>
      </c>
      <c r="D122" s="33"/>
      <c r="E122" s="33"/>
      <c r="F122" s="33"/>
      <c r="G122" s="33"/>
      <c r="H122" s="33"/>
      <c r="I122" s="33"/>
      <c r="J122" s="139">
        <f>BK122</f>
        <v>0</v>
      </c>
      <c r="K122" s="33"/>
      <c r="L122" s="34"/>
      <c r="M122" s="69"/>
      <c r="N122" s="60"/>
      <c r="O122" s="70"/>
      <c r="P122" s="140">
        <f>P123</f>
        <v>0</v>
      </c>
      <c r="Q122" s="70"/>
      <c r="R122" s="140">
        <f>R123</f>
        <v>0</v>
      </c>
      <c r="S122" s="70"/>
      <c r="T122" s="14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146</v>
      </c>
      <c r="BK122" s="142">
        <f>BK123</f>
        <v>0</v>
      </c>
    </row>
    <row r="123" spans="1:65" s="12" customFormat="1" ht="25.9" customHeight="1">
      <c r="B123" s="143"/>
      <c r="D123" s="144" t="s">
        <v>74</v>
      </c>
      <c r="E123" s="145" t="s">
        <v>186</v>
      </c>
      <c r="F123" s="145" t="s">
        <v>493</v>
      </c>
      <c r="I123" s="146"/>
      <c r="J123" s="147">
        <f>BK123</f>
        <v>0</v>
      </c>
      <c r="L123" s="143"/>
      <c r="M123" s="148"/>
      <c r="N123" s="149"/>
      <c r="O123" s="149"/>
      <c r="P123" s="150">
        <f>P124</f>
        <v>0</v>
      </c>
      <c r="Q123" s="149"/>
      <c r="R123" s="150">
        <f>R124</f>
        <v>0</v>
      </c>
      <c r="S123" s="149"/>
      <c r="T123" s="151">
        <f>T124</f>
        <v>0</v>
      </c>
      <c r="AR123" s="144" t="s">
        <v>174</v>
      </c>
      <c r="AT123" s="152" t="s">
        <v>74</v>
      </c>
      <c r="AU123" s="152" t="s">
        <v>75</v>
      </c>
      <c r="AY123" s="144" t="s">
        <v>173</v>
      </c>
      <c r="BK123" s="153">
        <f>BK124</f>
        <v>0</v>
      </c>
    </row>
    <row r="124" spans="1:65" s="12" customFormat="1" ht="22.9" customHeight="1">
      <c r="B124" s="143"/>
      <c r="D124" s="144" t="s">
        <v>74</v>
      </c>
      <c r="E124" s="154" t="s">
        <v>2624</v>
      </c>
      <c r="F124" s="154" t="s">
        <v>2625</v>
      </c>
      <c r="I124" s="146"/>
      <c r="J124" s="155">
        <f>BK124</f>
        <v>0</v>
      </c>
      <c r="L124" s="143"/>
      <c r="M124" s="148"/>
      <c r="N124" s="149"/>
      <c r="O124" s="149"/>
      <c r="P124" s="150">
        <f>SUM(P125:P146)</f>
        <v>0</v>
      </c>
      <c r="Q124" s="149"/>
      <c r="R124" s="150">
        <f>SUM(R125:R146)</f>
        <v>0</v>
      </c>
      <c r="S124" s="149"/>
      <c r="T124" s="151">
        <f>SUM(T125:T146)</f>
        <v>0</v>
      </c>
      <c r="AR124" s="144" t="s">
        <v>174</v>
      </c>
      <c r="AT124" s="152" t="s">
        <v>74</v>
      </c>
      <c r="AU124" s="152" t="s">
        <v>82</v>
      </c>
      <c r="AY124" s="144" t="s">
        <v>173</v>
      </c>
      <c r="BK124" s="153">
        <f>SUM(BK125:BK146)</f>
        <v>0</v>
      </c>
    </row>
    <row r="125" spans="1:65" s="2" customFormat="1" ht="16.5" customHeight="1">
      <c r="A125" s="33"/>
      <c r="B125" s="156"/>
      <c r="C125" s="157" t="s">
        <v>82</v>
      </c>
      <c r="D125" s="157" t="s">
        <v>176</v>
      </c>
      <c r="E125" s="158" t="s">
        <v>2626</v>
      </c>
      <c r="F125" s="159" t="s">
        <v>2627</v>
      </c>
      <c r="G125" s="160" t="s">
        <v>553</v>
      </c>
      <c r="H125" s="161">
        <v>5</v>
      </c>
      <c r="I125" s="162"/>
      <c r="J125" s="163">
        <f t="shared" ref="J125:J146" si="0">ROUND(I125*H125,2)</f>
        <v>0</v>
      </c>
      <c r="K125" s="164"/>
      <c r="L125" s="34"/>
      <c r="M125" s="165" t="s">
        <v>1</v>
      </c>
      <c r="N125" s="166" t="s">
        <v>41</v>
      </c>
      <c r="O125" s="62"/>
      <c r="P125" s="167">
        <f t="shared" ref="P125:P146" si="1">O125*H125</f>
        <v>0</v>
      </c>
      <c r="Q125" s="167">
        <v>0</v>
      </c>
      <c r="R125" s="167">
        <f t="shared" ref="R125:R146" si="2">Q125*H125</f>
        <v>0</v>
      </c>
      <c r="S125" s="167">
        <v>0</v>
      </c>
      <c r="T125" s="168">
        <f t="shared" ref="T125:T146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498</v>
      </c>
      <c r="AT125" s="169" t="s">
        <v>176</v>
      </c>
      <c r="AU125" s="169" t="s">
        <v>88</v>
      </c>
      <c r="AY125" s="18" t="s">
        <v>173</v>
      </c>
      <c r="BE125" s="170">
        <f t="shared" ref="BE125:BE146" si="4">IF(N125="základná",J125,0)</f>
        <v>0</v>
      </c>
      <c r="BF125" s="170">
        <f t="shared" ref="BF125:BF146" si="5">IF(N125="znížená",J125,0)</f>
        <v>0</v>
      </c>
      <c r="BG125" s="170">
        <f t="shared" ref="BG125:BG146" si="6">IF(N125="zákl. prenesená",J125,0)</f>
        <v>0</v>
      </c>
      <c r="BH125" s="170">
        <f t="shared" ref="BH125:BH146" si="7">IF(N125="zníž. prenesená",J125,0)</f>
        <v>0</v>
      </c>
      <c r="BI125" s="170">
        <f t="shared" ref="BI125:BI146" si="8">IF(N125="nulová",J125,0)</f>
        <v>0</v>
      </c>
      <c r="BJ125" s="18" t="s">
        <v>88</v>
      </c>
      <c r="BK125" s="170">
        <f t="shared" ref="BK125:BK146" si="9">ROUND(I125*H125,2)</f>
        <v>0</v>
      </c>
      <c r="BL125" s="18" t="s">
        <v>498</v>
      </c>
      <c r="BM125" s="169" t="s">
        <v>2628</v>
      </c>
    </row>
    <row r="126" spans="1:65" s="2" customFormat="1" ht="24.2" customHeight="1">
      <c r="A126" s="33"/>
      <c r="B126" s="156"/>
      <c r="C126" s="157" t="s">
        <v>88</v>
      </c>
      <c r="D126" s="157" t="s">
        <v>176</v>
      </c>
      <c r="E126" s="158" t="s">
        <v>2629</v>
      </c>
      <c r="F126" s="159" t="s">
        <v>2630</v>
      </c>
      <c r="G126" s="160" t="s">
        <v>179</v>
      </c>
      <c r="H126" s="161">
        <v>1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41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498</v>
      </c>
      <c r="AT126" s="169" t="s">
        <v>176</v>
      </c>
      <c r="AU126" s="169" t="s">
        <v>88</v>
      </c>
      <c r="AY126" s="18" t="s">
        <v>173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88</v>
      </c>
      <c r="BK126" s="170">
        <f t="shared" si="9"/>
        <v>0</v>
      </c>
      <c r="BL126" s="18" t="s">
        <v>498</v>
      </c>
      <c r="BM126" s="169" t="s">
        <v>2631</v>
      </c>
    </row>
    <row r="127" spans="1:65" s="2" customFormat="1" ht="16.5" customHeight="1">
      <c r="A127" s="33"/>
      <c r="B127" s="156"/>
      <c r="C127" s="157" t="s">
        <v>174</v>
      </c>
      <c r="D127" s="157" t="s">
        <v>176</v>
      </c>
      <c r="E127" s="158" t="s">
        <v>2632</v>
      </c>
      <c r="F127" s="159" t="s">
        <v>2633</v>
      </c>
      <c r="G127" s="160" t="s">
        <v>553</v>
      </c>
      <c r="H127" s="161">
        <v>3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41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498</v>
      </c>
      <c r="AT127" s="169" t="s">
        <v>176</v>
      </c>
      <c r="AU127" s="169" t="s">
        <v>88</v>
      </c>
      <c r="AY127" s="18" t="s">
        <v>173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88</v>
      </c>
      <c r="BK127" s="170">
        <f t="shared" si="9"/>
        <v>0</v>
      </c>
      <c r="BL127" s="18" t="s">
        <v>498</v>
      </c>
      <c r="BM127" s="169" t="s">
        <v>2634</v>
      </c>
    </row>
    <row r="128" spans="1:65" s="2" customFormat="1" ht="16.5" customHeight="1">
      <c r="A128" s="33"/>
      <c r="B128" s="156"/>
      <c r="C128" s="195" t="s">
        <v>180</v>
      </c>
      <c r="D128" s="195" t="s">
        <v>186</v>
      </c>
      <c r="E128" s="196" t="s">
        <v>2635</v>
      </c>
      <c r="F128" s="197" t="s">
        <v>2636</v>
      </c>
      <c r="G128" s="198" t="s">
        <v>179</v>
      </c>
      <c r="H128" s="199">
        <v>1</v>
      </c>
      <c r="I128" s="200"/>
      <c r="J128" s="201">
        <f t="shared" si="0"/>
        <v>0</v>
      </c>
      <c r="K128" s="202"/>
      <c r="L128" s="203"/>
      <c r="M128" s="204" t="s">
        <v>1</v>
      </c>
      <c r="N128" s="205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502</v>
      </c>
      <c r="AT128" s="169" t="s">
        <v>186</v>
      </c>
      <c r="AU128" s="169" t="s">
        <v>88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498</v>
      </c>
      <c r="BM128" s="169" t="s">
        <v>2637</v>
      </c>
    </row>
    <row r="129" spans="1:65" s="2" customFormat="1" ht="16.5" customHeight="1">
      <c r="A129" s="33"/>
      <c r="B129" s="156"/>
      <c r="C129" s="195" t="s">
        <v>203</v>
      </c>
      <c r="D129" s="195" t="s">
        <v>186</v>
      </c>
      <c r="E129" s="196" t="s">
        <v>2638</v>
      </c>
      <c r="F129" s="197" t="s">
        <v>2639</v>
      </c>
      <c r="G129" s="198" t="s">
        <v>179</v>
      </c>
      <c r="H129" s="199">
        <v>1</v>
      </c>
      <c r="I129" s="200"/>
      <c r="J129" s="201">
        <f t="shared" si="0"/>
        <v>0</v>
      </c>
      <c r="K129" s="202"/>
      <c r="L129" s="203"/>
      <c r="M129" s="204" t="s">
        <v>1</v>
      </c>
      <c r="N129" s="205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502</v>
      </c>
      <c r="AT129" s="169" t="s">
        <v>186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498</v>
      </c>
      <c r="BM129" s="169" t="s">
        <v>2640</v>
      </c>
    </row>
    <row r="130" spans="1:65" s="2" customFormat="1" ht="16.5" customHeight="1">
      <c r="A130" s="33"/>
      <c r="B130" s="156"/>
      <c r="C130" s="195" t="s">
        <v>208</v>
      </c>
      <c r="D130" s="195" t="s">
        <v>186</v>
      </c>
      <c r="E130" s="196" t="s">
        <v>2641</v>
      </c>
      <c r="F130" s="197" t="s">
        <v>2642</v>
      </c>
      <c r="G130" s="198" t="s">
        <v>179</v>
      </c>
      <c r="H130" s="199">
        <v>3</v>
      </c>
      <c r="I130" s="200"/>
      <c r="J130" s="201">
        <f t="shared" si="0"/>
        <v>0</v>
      </c>
      <c r="K130" s="202"/>
      <c r="L130" s="203"/>
      <c r="M130" s="204" t="s">
        <v>1</v>
      </c>
      <c r="N130" s="205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502</v>
      </c>
      <c r="AT130" s="169" t="s">
        <v>186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2643</v>
      </c>
    </row>
    <row r="131" spans="1:65" s="2" customFormat="1" ht="16.5" customHeight="1">
      <c r="A131" s="33"/>
      <c r="B131" s="156"/>
      <c r="C131" s="195" t="s">
        <v>213</v>
      </c>
      <c r="D131" s="195" t="s">
        <v>186</v>
      </c>
      <c r="E131" s="196" t="s">
        <v>2644</v>
      </c>
      <c r="F131" s="197" t="s">
        <v>2645</v>
      </c>
      <c r="G131" s="198" t="s">
        <v>179</v>
      </c>
      <c r="H131" s="199">
        <v>1</v>
      </c>
      <c r="I131" s="200"/>
      <c r="J131" s="201">
        <f t="shared" si="0"/>
        <v>0</v>
      </c>
      <c r="K131" s="202"/>
      <c r="L131" s="203"/>
      <c r="M131" s="204" t="s">
        <v>1</v>
      </c>
      <c r="N131" s="205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502</v>
      </c>
      <c r="AT131" s="169" t="s">
        <v>186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2646</v>
      </c>
    </row>
    <row r="132" spans="1:65" s="2" customFormat="1" ht="16.5" customHeight="1">
      <c r="A132" s="33"/>
      <c r="B132" s="156"/>
      <c r="C132" s="195" t="s">
        <v>189</v>
      </c>
      <c r="D132" s="195" t="s">
        <v>186</v>
      </c>
      <c r="E132" s="196" t="s">
        <v>2647</v>
      </c>
      <c r="F132" s="197" t="s">
        <v>2648</v>
      </c>
      <c r="G132" s="198" t="s">
        <v>2649</v>
      </c>
      <c r="H132" s="199">
        <v>1</v>
      </c>
      <c r="I132" s="200"/>
      <c r="J132" s="201">
        <f t="shared" si="0"/>
        <v>0</v>
      </c>
      <c r="K132" s="202"/>
      <c r="L132" s="203"/>
      <c r="M132" s="204" t="s">
        <v>1</v>
      </c>
      <c r="N132" s="205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502</v>
      </c>
      <c r="AT132" s="169" t="s">
        <v>186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2650</v>
      </c>
    </row>
    <row r="133" spans="1:65" s="2" customFormat="1" ht="16.5" customHeight="1">
      <c r="A133" s="33"/>
      <c r="B133" s="156"/>
      <c r="C133" s="195" t="s">
        <v>192</v>
      </c>
      <c r="D133" s="195" t="s">
        <v>186</v>
      </c>
      <c r="E133" s="196" t="s">
        <v>2651</v>
      </c>
      <c r="F133" s="197" t="s">
        <v>2652</v>
      </c>
      <c r="G133" s="198" t="s">
        <v>179</v>
      </c>
      <c r="H133" s="199">
        <v>1</v>
      </c>
      <c r="I133" s="200"/>
      <c r="J133" s="201">
        <f t="shared" si="0"/>
        <v>0</v>
      </c>
      <c r="K133" s="202"/>
      <c r="L133" s="203"/>
      <c r="M133" s="204" t="s">
        <v>1</v>
      </c>
      <c r="N133" s="205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502</v>
      </c>
      <c r="AT133" s="169" t="s">
        <v>186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2653</v>
      </c>
    </row>
    <row r="134" spans="1:65" s="2" customFormat="1" ht="16.5" customHeight="1">
      <c r="A134" s="33"/>
      <c r="B134" s="156"/>
      <c r="C134" s="195" t="s">
        <v>229</v>
      </c>
      <c r="D134" s="195" t="s">
        <v>186</v>
      </c>
      <c r="E134" s="196" t="s">
        <v>2654</v>
      </c>
      <c r="F134" s="197" t="s">
        <v>2655</v>
      </c>
      <c r="G134" s="198" t="s">
        <v>2649</v>
      </c>
      <c r="H134" s="199">
        <v>1</v>
      </c>
      <c r="I134" s="200"/>
      <c r="J134" s="201">
        <f t="shared" si="0"/>
        <v>0</v>
      </c>
      <c r="K134" s="202"/>
      <c r="L134" s="203"/>
      <c r="M134" s="204" t="s">
        <v>1</v>
      </c>
      <c r="N134" s="205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502</v>
      </c>
      <c r="AT134" s="169" t="s">
        <v>186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2656</v>
      </c>
    </row>
    <row r="135" spans="1:65" s="2" customFormat="1" ht="16.5" customHeight="1">
      <c r="A135" s="33"/>
      <c r="B135" s="156"/>
      <c r="C135" s="195" t="s">
        <v>237</v>
      </c>
      <c r="D135" s="195" t="s">
        <v>186</v>
      </c>
      <c r="E135" s="196" t="s">
        <v>2657</v>
      </c>
      <c r="F135" s="197" t="s">
        <v>4357</v>
      </c>
      <c r="G135" s="198" t="s">
        <v>179</v>
      </c>
      <c r="H135" s="199">
        <v>18</v>
      </c>
      <c r="I135" s="200"/>
      <c r="J135" s="201">
        <f t="shared" si="0"/>
        <v>0</v>
      </c>
      <c r="K135" s="202"/>
      <c r="L135" s="203"/>
      <c r="M135" s="204" t="s">
        <v>1</v>
      </c>
      <c r="N135" s="205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502</v>
      </c>
      <c r="AT135" s="169" t="s">
        <v>186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2658</v>
      </c>
    </row>
    <row r="136" spans="1:65" s="2" customFormat="1" ht="16.5" customHeight="1">
      <c r="A136" s="33"/>
      <c r="B136" s="156"/>
      <c r="C136" s="195" t="s">
        <v>241</v>
      </c>
      <c r="D136" s="195" t="s">
        <v>186</v>
      </c>
      <c r="E136" s="196" t="s">
        <v>2659</v>
      </c>
      <c r="F136" s="197" t="s">
        <v>2660</v>
      </c>
      <c r="G136" s="198" t="s">
        <v>2649</v>
      </c>
      <c r="H136" s="199">
        <v>4</v>
      </c>
      <c r="I136" s="200"/>
      <c r="J136" s="201">
        <f t="shared" si="0"/>
        <v>0</v>
      </c>
      <c r="K136" s="202"/>
      <c r="L136" s="203"/>
      <c r="M136" s="204" t="s">
        <v>1</v>
      </c>
      <c r="N136" s="205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502</v>
      </c>
      <c r="AT136" s="169" t="s">
        <v>186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2661</v>
      </c>
    </row>
    <row r="137" spans="1:65" s="2" customFormat="1" ht="16.5" customHeight="1">
      <c r="A137" s="33"/>
      <c r="B137" s="156"/>
      <c r="C137" s="195" t="s">
        <v>245</v>
      </c>
      <c r="D137" s="195" t="s">
        <v>186</v>
      </c>
      <c r="E137" s="196" t="s">
        <v>2662</v>
      </c>
      <c r="F137" s="197" t="s">
        <v>2663</v>
      </c>
      <c r="G137" s="198" t="s">
        <v>2649</v>
      </c>
      <c r="H137" s="199">
        <v>1</v>
      </c>
      <c r="I137" s="200"/>
      <c r="J137" s="201">
        <f t="shared" si="0"/>
        <v>0</v>
      </c>
      <c r="K137" s="202"/>
      <c r="L137" s="203"/>
      <c r="M137" s="204" t="s">
        <v>1</v>
      </c>
      <c r="N137" s="205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502</v>
      </c>
      <c r="AT137" s="169" t="s">
        <v>186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2664</v>
      </c>
    </row>
    <row r="138" spans="1:65" s="2" customFormat="1" ht="24.2" customHeight="1">
      <c r="A138" s="33"/>
      <c r="B138" s="156"/>
      <c r="C138" s="157" t="s">
        <v>250</v>
      </c>
      <c r="D138" s="157" t="s">
        <v>176</v>
      </c>
      <c r="E138" s="158" t="s">
        <v>2665</v>
      </c>
      <c r="F138" s="159" t="s">
        <v>2666</v>
      </c>
      <c r="G138" s="160" t="s">
        <v>232</v>
      </c>
      <c r="H138" s="161">
        <v>40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498</v>
      </c>
      <c r="AT138" s="169" t="s">
        <v>176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2667</v>
      </c>
    </row>
    <row r="139" spans="1:65" s="2" customFormat="1" ht="24.2" customHeight="1">
      <c r="A139" s="33"/>
      <c r="B139" s="156"/>
      <c r="C139" s="157" t="s">
        <v>255</v>
      </c>
      <c r="D139" s="157" t="s">
        <v>176</v>
      </c>
      <c r="E139" s="158" t="s">
        <v>2668</v>
      </c>
      <c r="F139" s="159" t="s">
        <v>2669</v>
      </c>
      <c r="G139" s="160" t="s">
        <v>179</v>
      </c>
      <c r="H139" s="161">
        <v>18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498</v>
      </c>
      <c r="AT139" s="169" t="s">
        <v>176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498</v>
      </c>
      <c r="BM139" s="169" t="s">
        <v>2670</v>
      </c>
    </row>
    <row r="140" spans="1:65" s="2" customFormat="1" ht="16.5" customHeight="1">
      <c r="A140" s="33"/>
      <c r="B140" s="156"/>
      <c r="C140" s="195" t="s">
        <v>259</v>
      </c>
      <c r="D140" s="195" t="s">
        <v>186</v>
      </c>
      <c r="E140" s="196" t="s">
        <v>2671</v>
      </c>
      <c r="F140" s="197" t="s">
        <v>2672</v>
      </c>
      <c r="G140" s="198" t="s">
        <v>179</v>
      </c>
      <c r="H140" s="199">
        <v>18</v>
      </c>
      <c r="I140" s="200"/>
      <c r="J140" s="201">
        <f t="shared" si="0"/>
        <v>0</v>
      </c>
      <c r="K140" s="202"/>
      <c r="L140" s="203"/>
      <c r="M140" s="204" t="s">
        <v>1</v>
      </c>
      <c r="N140" s="205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502</v>
      </c>
      <c r="AT140" s="169" t="s">
        <v>186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2673</v>
      </c>
    </row>
    <row r="141" spans="1:65" s="2" customFormat="1" ht="37.9" customHeight="1">
      <c r="A141" s="33"/>
      <c r="B141" s="156"/>
      <c r="C141" s="157" t="s">
        <v>264</v>
      </c>
      <c r="D141" s="157" t="s">
        <v>176</v>
      </c>
      <c r="E141" s="158" t="s">
        <v>2674</v>
      </c>
      <c r="F141" s="159" t="s">
        <v>2675</v>
      </c>
      <c r="G141" s="160" t="s">
        <v>232</v>
      </c>
      <c r="H141" s="161">
        <v>50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498</v>
      </c>
      <c r="AT141" s="169" t="s">
        <v>176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498</v>
      </c>
      <c r="BM141" s="169" t="s">
        <v>2676</v>
      </c>
    </row>
    <row r="142" spans="1:65" s="2" customFormat="1" ht="16.5" customHeight="1">
      <c r="A142" s="33"/>
      <c r="B142" s="156"/>
      <c r="C142" s="195" t="s">
        <v>269</v>
      </c>
      <c r="D142" s="195" t="s">
        <v>186</v>
      </c>
      <c r="E142" s="196" t="s">
        <v>2677</v>
      </c>
      <c r="F142" s="197" t="s">
        <v>2678</v>
      </c>
      <c r="G142" s="198" t="s">
        <v>232</v>
      </c>
      <c r="H142" s="199">
        <v>50</v>
      </c>
      <c r="I142" s="200"/>
      <c r="J142" s="201">
        <f t="shared" si="0"/>
        <v>0</v>
      </c>
      <c r="K142" s="202"/>
      <c r="L142" s="203"/>
      <c r="M142" s="204" t="s">
        <v>1</v>
      </c>
      <c r="N142" s="205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502</v>
      </c>
      <c r="AT142" s="169" t="s">
        <v>186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2679</v>
      </c>
    </row>
    <row r="143" spans="1:65" s="2" customFormat="1" ht="16.5" customHeight="1">
      <c r="A143" s="33"/>
      <c r="B143" s="156"/>
      <c r="C143" s="157" t="s">
        <v>274</v>
      </c>
      <c r="D143" s="157" t="s">
        <v>176</v>
      </c>
      <c r="E143" s="158" t="s">
        <v>2680</v>
      </c>
      <c r="F143" s="159" t="s">
        <v>2681</v>
      </c>
      <c r="G143" s="160" t="s">
        <v>232</v>
      </c>
      <c r="H143" s="161">
        <v>500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498</v>
      </c>
      <c r="AT143" s="169" t="s">
        <v>176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498</v>
      </c>
      <c r="BM143" s="169" t="s">
        <v>2682</v>
      </c>
    </row>
    <row r="144" spans="1:65" s="2" customFormat="1" ht="24.2" customHeight="1">
      <c r="A144" s="33"/>
      <c r="B144" s="156"/>
      <c r="C144" s="157" t="s">
        <v>7</v>
      </c>
      <c r="D144" s="157" t="s">
        <v>176</v>
      </c>
      <c r="E144" s="158" t="s">
        <v>2683</v>
      </c>
      <c r="F144" s="159" t="s">
        <v>2684</v>
      </c>
      <c r="G144" s="160" t="s">
        <v>232</v>
      </c>
      <c r="H144" s="161">
        <v>700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41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498</v>
      </c>
      <c r="AT144" s="169" t="s">
        <v>176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498</v>
      </c>
      <c r="BM144" s="169" t="s">
        <v>2685</v>
      </c>
    </row>
    <row r="145" spans="1:65" s="2" customFormat="1" ht="16.5" customHeight="1">
      <c r="A145" s="33"/>
      <c r="B145" s="156"/>
      <c r="C145" s="195" t="s">
        <v>283</v>
      </c>
      <c r="D145" s="195" t="s">
        <v>186</v>
      </c>
      <c r="E145" s="196" t="s">
        <v>2686</v>
      </c>
      <c r="F145" s="197" t="s">
        <v>2687</v>
      </c>
      <c r="G145" s="198" t="s">
        <v>232</v>
      </c>
      <c r="H145" s="199">
        <v>750</v>
      </c>
      <c r="I145" s="200"/>
      <c r="J145" s="201">
        <f t="shared" si="0"/>
        <v>0</v>
      </c>
      <c r="K145" s="202"/>
      <c r="L145" s="203"/>
      <c r="M145" s="204" t="s">
        <v>1</v>
      </c>
      <c r="N145" s="205" t="s">
        <v>41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502</v>
      </c>
      <c r="AT145" s="169" t="s">
        <v>186</v>
      </c>
      <c r="AU145" s="169" t="s">
        <v>88</v>
      </c>
      <c r="AY145" s="18" t="s">
        <v>173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88</v>
      </c>
      <c r="BK145" s="170">
        <f t="shared" si="9"/>
        <v>0</v>
      </c>
      <c r="BL145" s="18" t="s">
        <v>498</v>
      </c>
      <c r="BM145" s="169" t="s">
        <v>2688</v>
      </c>
    </row>
    <row r="146" spans="1:65" s="2" customFormat="1" ht="16.5" customHeight="1">
      <c r="A146" s="33"/>
      <c r="B146" s="156"/>
      <c r="C146" s="157" t="s">
        <v>291</v>
      </c>
      <c r="D146" s="157" t="s">
        <v>176</v>
      </c>
      <c r="E146" s="158" t="s">
        <v>2689</v>
      </c>
      <c r="F146" s="159" t="s">
        <v>2690</v>
      </c>
      <c r="G146" s="160" t="s">
        <v>232</v>
      </c>
      <c r="H146" s="161">
        <v>1</v>
      </c>
      <c r="I146" s="162"/>
      <c r="J146" s="163">
        <f t="shared" si="0"/>
        <v>0</v>
      </c>
      <c r="K146" s="164"/>
      <c r="L146" s="34"/>
      <c r="M146" s="215" t="s">
        <v>1</v>
      </c>
      <c r="N146" s="216" t="s">
        <v>41</v>
      </c>
      <c r="O146" s="217"/>
      <c r="P146" s="218">
        <f t="shared" si="1"/>
        <v>0</v>
      </c>
      <c r="Q146" s="218">
        <v>0</v>
      </c>
      <c r="R146" s="218">
        <f t="shared" si="2"/>
        <v>0</v>
      </c>
      <c r="S146" s="218">
        <v>0</v>
      </c>
      <c r="T146" s="21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498</v>
      </c>
      <c r="AT146" s="169" t="s">
        <v>176</v>
      </c>
      <c r="AU146" s="169" t="s">
        <v>88</v>
      </c>
      <c r="AY146" s="18" t="s">
        <v>173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88</v>
      </c>
      <c r="BK146" s="170">
        <f t="shared" si="9"/>
        <v>0</v>
      </c>
      <c r="BL146" s="18" t="s">
        <v>498</v>
      </c>
      <c r="BM146" s="169" t="s">
        <v>2691</v>
      </c>
    </row>
    <row r="147" spans="1:65" s="2" customFormat="1" ht="6.95" customHeight="1">
      <c r="A147" s="33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34"/>
      <c r="M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</sheetData>
  <autoFilter ref="C121:K146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opLeftCell="A139" workbookViewId="0">
      <selection activeCell="F158" sqref="F15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112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137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2" t="str">
        <f>'Rekapitulácia stavby'!K6</f>
        <v>Rekonštrukcia - Kreatívne centrum RTVS Banská Bystrica - zmena č.1</v>
      </c>
      <c r="F7" s="273"/>
      <c r="G7" s="273"/>
      <c r="H7" s="273"/>
      <c r="L7" s="21"/>
    </row>
    <row r="8" spans="1:46" s="1" customFormat="1" ht="12" customHeight="1">
      <c r="B8" s="21"/>
      <c r="D8" s="28" t="s">
        <v>138</v>
      </c>
      <c r="L8" s="21"/>
    </row>
    <row r="9" spans="1:46" s="2" customFormat="1" ht="23.25" customHeight="1">
      <c r="A9" s="33"/>
      <c r="B9" s="34"/>
      <c r="C9" s="33"/>
      <c r="D9" s="33"/>
      <c r="E9" s="272" t="s">
        <v>657</v>
      </c>
      <c r="F9" s="274"/>
      <c r="G9" s="274"/>
      <c r="H9" s="27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45" customHeight="1">
      <c r="A11" s="33"/>
      <c r="B11" s="34"/>
      <c r="C11" s="33"/>
      <c r="D11" s="33"/>
      <c r="E11" s="231" t="s">
        <v>2692</v>
      </c>
      <c r="F11" s="274"/>
      <c r="G11" s="274"/>
      <c r="H11" s="27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 t="str">
        <f>'Rekapitulácia stavby'!AN8</f>
        <v>25. 5. 2021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5" t="str">
        <f>'Rekapitulácia stavby'!E14</f>
        <v>Vyplň údaj</v>
      </c>
      <c r="F20" s="237"/>
      <c r="G20" s="237"/>
      <c r="H20" s="237"/>
      <c r="I20" s="28" t="s">
        <v>26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26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42" t="s">
        <v>1</v>
      </c>
      <c r="F29" s="242"/>
      <c r="G29" s="242"/>
      <c r="H29" s="242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35</v>
      </c>
      <c r="E32" s="33"/>
      <c r="F32" s="33"/>
      <c r="G32" s="33"/>
      <c r="H32" s="33"/>
      <c r="I32" s="33"/>
      <c r="J32" s="75">
        <f>ROUND(J123,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39</v>
      </c>
      <c r="E35" s="39" t="s">
        <v>40</v>
      </c>
      <c r="F35" s="108">
        <f>ROUND((SUM(BE123:BE173)),  2)</f>
        <v>0</v>
      </c>
      <c r="G35" s="109"/>
      <c r="H35" s="109"/>
      <c r="I35" s="110">
        <v>0.2</v>
      </c>
      <c r="J35" s="108">
        <f>ROUND(((SUM(BE123:BE173))*I35),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08">
        <f>ROUND((SUM(BF123:BF173)),  2)</f>
        <v>0</v>
      </c>
      <c r="G36" s="109"/>
      <c r="H36" s="109"/>
      <c r="I36" s="110">
        <v>0.2</v>
      </c>
      <c r="J36" s="108">
        <f>ROUND(((SUM(BF123:BF173))*I36),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11">
        <f>ROUND((SUM(BG123:BG173)),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11">
        <f>ROUND((SUM(BH123:BH173)),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08">
        <f>ROUND((SUM(BI123:BI173)),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45</v>
      </c>
      <c r="E41" s="64"/>
      <c r="F41" s="64"/>
      <c r="G41" s="115" t="s">
        <v>46</v>
      </c>
      <c r="H41" s="116" t="s">
        <v>47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9" t="s">
        <v>51</v>
      </c>
      <c r="G61" s="49" t="s">
        <v>50</v>
      </c>
      <c r="H61" s="36"/>
      <c r="I61" s="36"/>
      <c r="J61" s="120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9" t="s">
        <v>51</v>
      </c>
      <c r="G76" s="49" t="s">
        <v>50</v>
      </c>
      <c r="H76" s="36"/>
      <c r="I76" s="36"/>
      <c r="J76" s="120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2" t="str">
        <f>E7</f>
        <v>Rekonštrukcia - Kreatívne centrum RTVS Banská Bystrica - zmena č.1</v>
      </c>
      <c r="F85" s="273"/>
      <c r="G85" s="273"/>
      <c r="H85" s="27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138</v>
      </c>
      <c r="L86" s="21"/>
    </row>
    <row r="87" spans="1:31" s="2" customFormat="1" ht="23.25" customHeight="1">
      <c r="A87" s="33"/>
      <c r="B87" s="34"/>
      <c r="C87" s="33"/>
      <c r="D87" s="33"/>
      <c r="E87" s="272" t="s">
        <v>657</v>
      </c>
      <c r="F87" s="274"/>
      <c r="G87" s="274"/>
      <c r="H87" s="27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5" customHeight="1">
      <c r="A89" s="33"/>
      <c r="B89" s="34"/>
      <c r="C89" s="33"/>
      <c r="D89" s="33"/>
      <c r="E89" s="231" t="str">
        <f>E11</f>
        <v>SO01.03.2 - SO01.03.2  Rekonštrukcia priestorov na ul.J.M.Hurbana 6 - Vnútorné SLP rozvody časť SKS - zmena č.1</v>
      </c>
      <c r="F89" s="274"/>
      <c r="G89" s="274"/>
      <c r="H89" s="27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Banská Bystrica</v>
      </c>
      <c r="G91" s="33"/>
      <c r="H91" s="33"/>
      <c r="I91" s="28" t="s">
        <v>21</v>
      </c>
      <c r="J91" s="59" t="str">
        <f>IF(J14="","",J14)</f>
        <v>25. 5. 2021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RTVS Mlynská dolina, 845 45 Bratislava</v>
      </c>
      <c r="G93" s="33"/>
      <c r="H93" s="33"/>
      <c r="I93" s="28" t="s">
        <v>29</v>
      </c>
      <c r="J93" s="31" t="str">
        <f>E23</f>
        <v>akad. arch. Jaroslava Kubániová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Ing.Jedlička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143</v>
      </c>
      <c r="D96" s="113"/>
      <c r="E96" s="113"/>
      <c r="F96" s="113"/>
      <c r="G96" s="113"/>
      <c r="H96" s="113"/>
      <c r="I96" s="113"/>
      <c r="J96" s="122" t="s">
        <v>144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145</v>
      </c>
      <c r="D98" s="33"/>
      <c r="E98" s="33"/>
      <c r="F98" s="33"/>
      <c r="G98" s="33"/>
      <c r="H98" s="33"/>
      <c r="I98" s="33"/>
      <c r="J98" s="75">
        <f>J123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1:47" s="9" customFormat="1" ht="24.95" customHeight="1">
      <c r="B99" s="124"/>
      <c r="D99" s="125" t="s">
        <v>490</v>
      </c>
      <c r="E99" s="126"/>
      <c r="F99" s="126"/>
      <c r="G99" s="126"/>
      <c r="H99" s="126"/>
      <c r="I99" s="126"/>
      <c r="J99" s="127">
        <f>J124</f>
        <v>0</v>
      </c>
      <c r="L99" s="124"/>
    </row>
    <row r="100" spans="1:47" s="10" customFormat="1" ht="19.899999999999999" customHeight="1">
      <c r="B100" s="128"/>
      <c r="D100" s="129" t="s">
        <v>491</v>
      </c>
      <c r="E100" s="130"/>
      <c r="F100" s="130"/>
      <c r="G100" s="130"/>
      <c r="H100" s="130"/>
      <c r="I100" s="130"/>
      <c r="J100" s="131">
        <f>J125</f>
        <v>0</v>
      </c>
      <c r="L100" s="128"/>
    </row>
    <row r="101" spans="1:47" s="10" customFormat="1" ht="19.899999999999999" customHeight="1">
      <c r="B101" s="128"/>
      <c r="D101" s="129" t="s">
        <v>2693</v>
      </c>
      <c r="E101" s="130"/>
      <c r="F101" s="130"/>
      <c r="G101" s="130"/>
      <c r="H101" s="130"/>
      <c r="I101" s="130"/>
      <c r="J101" s="131">
        <f>J126</f>
        <v>0</v>
      </c>
      <c r="L101" s="128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5" customHeight="1">
      <c r="A103" s="33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5" customHeight="1">
      <c r="A108" s="33"/>
      <c r="B108" s="34"/>
      <c r="C108" s="22" t="s">
        <v>159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2" t="str">
        <f>E7</f>
        <v>Rekonštrukcia - Kreatívne centrum RTVS Banská Bystrica - zmena č.1</v>
      </c>
      <c r="F111" s="273"/>
      <c r="G111" s="273"/>
      <c r="H111" s="27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138</v>
      </c>
      <c r="L112" s="21"/>
    </row>
    <row r="113" spans="1:65" s="2" customFormat="1" ht="23.25" customHeight="1">
      <c r="A113" s="33"/>
      <c r="B113" s="34"/>
      <c r="C113" s="33"/>
      <c r="D113" s="33"/>
      <c r="E113" s="272" t="s">
        <v>657</v>
      </c>
      <c r="F113" s="274"/>
      <c r="G113" s="274"/>
      <c r="H113" s="274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140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45" customHeight="1">
      <c r="A115" s="33"/>
      <c r="B115" s="34"/>
      <c r="C115" s="33"/>
      <c r="D115" s="33"/>
      <c r="E115" s="231" t="str">
        <f>E11</f>
        <v>SO01.03.2 - SO01.03.2  Rekonštrukcia priestorov na ul.J.M.Hurbana 6 - Vnútorné SLP rozvody časť SKS - zmena č.1</v>
      </c>
      <c r="F115" s="274"/>
      <c r="G115" s="274"/>
      <c r="H115" s="27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Banská Bystrica</v>
      </c>
      <c r="G117" s="33"/>
      <c r="H117" s="33"/>
      <c r="I117" s="28" t="s">
        <v>21</v>
      </c>
      <c r="J117" s="59" t="str">
        <f>IF(J14="","",J14)</f>
        <v>25. 5. 2021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E17</f>
        <v>RTVS Mlynská dolina, 845 45 Bratislava</v>
      </c>
      <c r="G119" s="33"/>
      <c r="H119" s="33"/>
      <c r="I119" s="28" t="s">
        <v>29</v>
      </c>
      <c r="J119" s="31" t="str">
        <f>E23</f>
        <v>akad. arch. Jaroslava Kubániová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32</v>
      </c>
      <c r="J120" s="31" t="str">
        <f>E26</f>
        <v>Ing.Jedlička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32"/>
      <c r="B122" s="133"/>
      <c r="C122" s="134" t="s">
        <v>160</v>
      </c>
      <c r="D122" s="135" t="s">
        <v>60</v>
      </c>
      <c r="E122" s="135" t="s">
        <v>56</v>
      </c>
      <c r="F122" s="135" t="s">
        <v>57</v>
      </c>
      <c r="G122" s="135" t="s">
        <v>161</v>
      </c>
      <c r="H122" s="135" t="s">
        <v>162</v>
      </c>
      <c r="I122" s="135" t="s">
        <v>163</v>
      </c>
      <c r="J122" s="136" t="s">
        <v>144</v>
      </c>
      <c r="K122" s="137" t="s">
        <v>164</v>
      </c>
      <c r="L122" s="138"/>
      <c r="M122" s="66" t="s">
        <v>1</v>
      </c>
      <c r="N122" s="67" t="s">
        <v>39</v>
      </c>
      <c r="O122" s="67" t="s">
        <v>165</v>
      </c>
      <c r="P122" s="67" t="s">
        <v>166</v>
      </c>
      <c r="Q122" s="67" t="s">
        <v>167</v>
      </c>
      <c r="R122" s="67" t="s">
        <v>168</v>
      </c>
      <c r="S122" s="67" t="s">
        <v>169</v>
      </c>
      <c r="T122" s="68" t="s">
        <v>170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9" customHeight="1">
      <c r="A123" s="33"/>
      <c r="B123" s="34"/>
      <c r="C123" s="73" t="s">
        <v>145</v>
      </c>
      <c r="D123" s="33"/>
      <c r="E123" s="33"/>
      <c r="F123" s="33"/>
      <c r="G123" s="33"/>
      <c r="H123" s="33"/>
      <c r="I123" s="33"/>
      <c r="J123" s="139">
        <f>BK123</f>
        <v>0</v>
      </c>
      <c r="K123" s="33"/>
      <c r="L123" s="34"/>
      <c r="M123" s="69"/>
      <c r="N123" s="60"/>
      <c r="O123" s="70"/>
      <c r="P123" s="140">
        <f>P124</f>
        <v>0</v>
      </c>
      <c r="Q123" s="70"/>
      <c r="R123" s="140">
        <f>R124</f>
        <v>1.35E-2</v>
      </c>
      <c r="S123" s="70"/>
      <c r="T123" s="141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146</v>
      </c>
      <c r="BK123" s="142">
        <f>BK124</f>
        <v>0</v>
      </c>
    </row>
    <row r="124" spans="1:65" s="12" customFormat="1" ht="25.9" customHeight="1">
      <c r="B124" s="143"/>
      <c r="D124" s="144" t="s">
        <v>74</v>
      </c>
      <c r="E124" s="145" t="s">
        <v>186</v>
      </c>
      <c r="F124" s="145" t="s">
        <v>493</v>
      </c>
      <c r="I124" s="146"/>
      <c r="J124" s="147">
        <f>BK124</f>
        <v>0</v>
      </c>
      <c r="L124" s="143"/>
      <c r="M124" s="148"/>
      <c r="N124" s="149"/>
      <c r="O124" s="149"/>
      <c r="P124" s="150">
        <f>P125+P126</f>
        <v>0</v>
      </c>
      <c r="Q124" s="149"/>
      <c r="R124" s="150">
        <f>R125+R126</f>
        <v>1.35E-2</v>
      </c>
      <c r="S124" s="149"/>
      <c r="T124" s="151">
        <f>T125+T126</f>
        <v>0</v>
      </c>
      <c r="AR124" s="144" t="s">
        <v>174</v>
      </c>
      <c r="AT124" s="152" t="s">
        <v>74</v>
      </c>
      <c r="AU124" s="152" t="s">
        <v>75</v>
      </c>
      <c r="AY124" s="144" t="s">
        <v>173</v>
      </c>
      <c r="BK124" s="153">
        <f>BK125+BK126</f>
        <v>0</v>
      </c>
    </row>
    <row r="125" spans="1:65" s="12" customFormat="1" ht="22.9" customHeight="1">
      <c r="B125" s="143"/>
      <c r="D125" s="144" t="s">
        <v>74</v>
      </c>
      <c r="E125" s="154" t="s">
        <v>494</v>
      </c>
      <c r="F125" s="154" t="s">
        <v>495</v>
      </c>
      <c r="I125" s="146"/>
      <c r="J125" s="155">
        <f>BK125</f>
        <v>0</v>
      </c>
      <c r="L125" s="143"/>
      <c r="M125" s="148"/>
      <c r="N125" s="149"/>
      <c r="O125" s="149"/>
      <c r="P125" s="150">
        <v>0</v>
      </c>
      <c r="Q125" s="149"/>
      <c r="R125" s="150">
        <v>0</v>
      </c>
      <c r="S125" s="149"/>
      <c r="T125" s="151">
        <v>0</v>
      </c>
      <c r="AR125" s="144" t="s">
        <v>174</v>
      </c>
      <c r="AT125" s="152" t="s">
        <v>74</v>
      </c>
      <c r="AU125" s="152" t="s">
        <v>82</v>
      </c>
      <c r="AY125" s="144" t="s">
        <v>173</v>
      </c>
      <c r="BK125" s="153">
        <v>0</v>
      </c>
    </row>
    <row r="126" spans="1:65" s="12" customFormat="1" ht="22.9" customHeight="1">
      <c r="B126" s="143"/>
      <c r="D126" s="144" t="s">
        <v>74</v>
      </c>
      <c r="E126" s="154" t="s">
        <v>2694</v>
      </c>
      <c r="F126" s="154" t="s">
        <v>2695</v>
      </c>
      <c r="I126" s="146"/>
      <c r="J126" s="155">
        <f>BK126</f>
        <v>0</v>
      </c>
      <c r="L126" s="143"/>
      <c r="M126" s="148"/>
      <c r="N126" s="149"/>
      <c r="O126" s="149"/>
      <c r="P126" s="150">
        <f>SUM(P127:P173)</f>
        <v>0</v>
      </c>
      <c r="Q126" s="149"/>
      <c r="R126" s="150">
        <f>SUM(R127:R173)</f>
        <v>1.35E-2</v>
      </c>
      <c r="S126" s="149"/>
      <c r="T126" s="151">
        <f>SUM(T127:T173)</f>
        <v>0</v>
      </c>
      <c r="AR126" s="144" t="s">
        <v>174</v>
      </c>
      <c r="AT126" s="152" t="s">
        <v>74</v>
      </c>
      <c r="AU126" s="152" t="s">
        <v>82</v>
      </c>
      <c r="AY126" s="144" t="s">
        <v>173</v>
      </c>
      <c r="BK126" s="153">
        <f>SUM(BK127:BK173)</f>
        <v>0</v>
      </c>
    </row>
    <row r="127" spans="1:65" s="2" customFormat="1" ht="16.5" customHeight="1">
      <c r="A127" s="33"/>
      <c r="B127" s="156"/>
      <c r="C127" s="157" t="s">
        <v>82</v>
      </c>
      <c r="D127" s="157" t="s">
        <v>176</v>
      </c>
      <c r="E127" s="158" t="s">
        <v>2696</v>
      </c>
      <c r="F127" s="159" t="s">
        <v>2697</v>
      </c>
      <c r="G127" s="160" t="s">
        <v>179</v>
      </c>
      <c r="H127" s="161">
        <v>82</v>
      </c>
      <c r="I127" s="162"/>
      <c r="J127" s="163">
        <f t="shared" ref="J127:J173" si="0">ROUND(I127*H127,2)</f>
        <v>0</v>
      </c>
      <c r="K127" s="164"/>
      <c r="L127" s="34"/>
      <c r="M127" s="165" t="s">
        <v>1</v>
      </c>
      <c r="N127" s="166" t="s">
        <v>41</v>
      </c>
      <c r="O127" s="62"/>
      <c r="P127" s="167">
        <f t="shared" ref="P127:P173" si="1">O127*H127</f>
        <v>0</v>
      </c>
      <c r="Q127" s="167">
        <v>0</v>
      </c>
      <c r="R127" s="167">
        <f t="shared" ref="R127:R173" si="2">Q127*H127</f>
        <v>0</v>
      </c>
      <c r="S127" s="167">
        <v>0</v>
      </c>
      <c r="T127" s="168">
        <f t="shared" ref="T127:T173" si="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498</v>
      </c>
      <c r="AT127" s="169" t="s">
        <v>176</v>
      </c>
      <c r="AU127" s="169" t="s">
        <v>88</v>
      </c>
      <c r="AY127" s="18" t="s">
        <v>173</v>
      </c>
      <c r="BE127" s="170">
        <f t="shared" ref="BE127:BE173" si="4">IF(N127="základná",J127,0)</f>
        <v>0</v>
      </c>
      <c r="BF127" s="170">
        <f t="shared" ref="BF127:BF173" si="5">IF(N127="znížená",J127,0)</f>
        <v>0</v>
      </c>
      <c r="BG127" s="170">
        <f t="shared" ref="BG127:BG173" si="6">IF(N127="zákl. prenesená",J127,0)</f>
        <v>0</v>
      </c>
      <c r="BH127" s="170">
        <f t="shared" ref="BH127:BH173" si="7">IF(N127="zníž. prenesená",J127,0)</f>
        <v>0</v>
      </c>
      <c r="BI127" s="170">
        <f t="shared" ref="BI127:BI173" si="8">IF(N127="nulová",J127,0)</f>
        <v>0</v>
      </c>
      <c r="BJ127" s="18" t="s">
        <v>88</v>
      </c>
      <c r="BK127" s="170">
        <f t="shared" ref="BK127:BK173" si="9">ROUND(I127*H127,2)</f>
        <v>0</v>
      </c>
      <c r="BL127" s="18" t="s">
        <v>498</v>
      </c>
      <c r="BM127" s="169" t="s">
        <v>2698</v>
      </c>
    </row>
    <row r="128" spans="1:65" s="2" customFormat="1" ht="16.5" customHeight="1">
      <c r="A128" s="33"/>
      <c r="B128" s="156"/>
      <c r="C128" s="157" t="s">
        <v>88</v>
      </c>
      <c r="D128" s="157" t="s">
        <v>176</v>
      </c>
      <c r="E128" s="158" t="s">
        <v>2699</v>
      </c>
      <c r="F128" s="159" t="s">
        <v>2700</v>
      </c>
      <c r="G128" s="160" t="s">
        <v>179</v>
      </c>
      <c r="H128" s="161">
        <v>7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41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498</v>
      </c>
      <c r="AT128" s="169" t="s">
        <v>176</v>
      </c>
      <c r="AU128" s="169" t="s">
        <v>88</v>
      </c>
      <c r="AY128" s="18" t="s">
        <v>173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88</v>
      </c>
      <c r="BK128" s="170">
        <f t="shared" si="9"/>
        <v>0</v>
      </c>
      <c r="BL128" s="18" t="s">
        <v>498</v>
      </c>
      <c r="BM128" s="169" t="s">
        <v>2701</v>
      </c>
    </row>
    <row r="129" spans="1:65" s="2" customFormat="1" ht="24.2" customHeight="1">
      <c r="A129" s="33"/>
      <c r="B129" s="156"/>
      <c r="C129" s="157" t="s">
        <v>174</v>
      </c>
      <c r="D129" s="157" t="s">
        <v>176</v>
      </c>
      <c r="E129" s="158" t="s">
        <v>2702</v>
      </c>
      <c r="F129" s="159" t="s">
        <v>2703</v>
      </c>
      <c r="G129" s="160" t="s">
        <v>179</v>
      </c>
      <c r="H129" s="161">
        <v>328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41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498</v>
      </c>
      <c r="AT129" s="169" t="s">
        <v>176</v>
      </c>
      <c r="AU129" s="169" t="s">
        <v>88</v>
      </c>
      <c r="AY129" s="18" t="s">
        <v>173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88</v>
      </c>
      <c r="BK129" s="170">
        <f t="shared" si="9"/>
        <v>0</v>
      </c>
      <c r="BL129" s="18" t="s">
        <v>498</v>
      </c>
      <c r="BM129" s="169" t="s">
        <v>2704</v>
      </c>
    </row>
    <row r="130" spans="1:65" s="2" customFormat="1" ht="16.5" customHeight="1">
      <c r="A130" s="33"/>
      <c r="B130" s="156"/>
      <c r="C130" s="157" t="s">
        <v>180</v>
      </c>
      <c r="D130" s="157" t="s">
        <v>176</v>
      </c>
      <c r="E130" s="158" t="s">
        <v>2705</v>
      </c>
      <c r="F130" s="159" t="s">
        <v>2706</v>
      </c>
      <c r="G130" s="160" t="s">
        <v>179</v>
      </c>
      <c r="H130" s="161">
        <v>7600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41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498</v>
      </c>
      <c r="AT130" s="169" t="s">
        <v>176</v>
      </c>
      <c r="AU130" s="169" t="s">
        <v>88</v>
      </c>
      <c r="AY130" s="18" t="s">
        <v>173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88</v>
      </c>
      <c r="BK130" s="170">
        <f t="shared" si="9"/>
        <v>0</v>
      </c>
      <c r="BL130" s="18" t="s">
        <v>498</v>
      </c>
      <c r="BM130" s="169" t="s">
        <v>2707</v>
      </c>
    </row>
    <row r="131" spans="1:65" s="2" customFormat="1" ht="16.5" customHeight="1">
      <c r="A131" s="33"/>
      <c r="B131" s="156"/>
      <c r="C131" s="157" t="s">
        <v>203</v>
      </c>
      <c r="D131" s="157" t="s">
        <v>176</v>
      </c>
      <c r="E131" s="158" t="s">
        <v>2708</v>
      </c>
      <c r="F131" s="159" t="s">
        <v>2709</v>
      </c>
      <c r="G131" s="160" t="s">
        <v>179</v>
      </c>
      <c r="H131" s="161">
        <v>328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41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498</v>
      </c>
      <c r="AT131" s="169" t="s">
        <v>176</v>
      </c>
      <c r="AU131" s="169" t="s">
        <v>88</v>
      </c>
      <c r="AY131" s="18" t="s">
        <v>173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88</v>
      </c>
      <c r="BK131" s="170">
        <f t="shared" si="9"/>
        <v>0</v>
      </c>
      <c r="BL131" s="18" t="s">
        <v>498</v>
      </c>
      <c r="BM131" s="169" t="s">
        <v>2710</v>
      </c>
    </row>
    <row r="132" spans="1:65" s="2" customFormat="1" ht="16.5" customHeight="1">
      <c r="A132" s="33"/>
      <c r="B132" s="156"/>
      <c r="C132" s="157" t="s">
        <v>208</v>
      </c>
      <c r="D132" s="157" t="s">
        <v>176</v>
      </c>
      <c r="E132" s="158" t="s">
        <v>2711</v>
      </c>
      <c r="F132" s="159" t="s">
        <v>2712</v>
      </c>
      <c r="G132" s="160" t="s">
        <v>179</v>
      </c>
      <c r="H132" s="161">
        <v>1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41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498</v>
      </c>
      <c r="AT132" s="169" t="s">
        <v>176</v>
      </c>
      <c r="AU132" s="169" t="s">
        <v>88</v>
      </c>
      <c r="AY132" s="18" t="s">
        <v>173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88</v>
      </c>
      <c r="BK132" s="170">
        <f t="shared" si="9"/>
        <v>0</v>
      </c>
      <c r="BL132" s="18" t="s">
        <v>498</v>
      </c>
      <c r="BM132" s="169" t="s">
        <v>2713</v>
      </c>
    </row>
    <row r="133" spans="1:65" s="2" customFormat="1" ht="16.5" customHeight="1">
      <c r="A133" s="33"/>
      <c r="B133" s="156"/>
      <c r="C133" s="157" t="s">
        <v>213</v>
      </c>
      <c r="D133" s="157" t="s">
        <v>176</v>
      </c>
      <c r="E133" s="158" t="s">
        <v>2714</v>
      </c>
      <c r="F133" s="159" t="s">
        <v>2715</v>
      </c>
      <c r="G133" s="160" t="s">
        <v>179</v>
      </c>
      <c r="H133" s="161">
        <v>2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41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498</v>
      </c>
      <c r="AT133" s="169" t="s">
        <v>176</v>
      </c>
      <c r="AU133" s="169" t="s">
        <v>88</v>
      </c>
      <c r="AY133" s="18" t="s">
        <v>173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88</v>
      </c>
      <c r="BK133" s="170">
        <f t="shared" si="9"/>
        <v>0</v>
      </c>
      <c r="BL133" s="18" t="s">
        <v>498</v>
      </c>
      <c r="BM133" s="169" t="s">
        <v>2716</v>
      </c>
    </row>
    <row r="134" spans="1:65" s="2" customFormat="1" ht="24.2" customHeight="1">
      <c r="A134" s="33"/>
      <c r="B134" s="156"/>
      <c r="C134" s="157" t="s">
        <v>189</v>
      </c>
      <c r="D134" s="157" t="s">
        <v>176</v>
      </c>
      <c r="E134" s="158" t="s">
        <v>2717</v>
      </c>
      <c r="F134" s="159" t="s">
        <v>2718</v>
      </c>
      <c r="G134" s="160" t="s">
        <v>179</v>
      </c>
      <c r="H134" s="161">
        <v>164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41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498</v>
      </c>
      <c r="AT134" s="169" t="s">
        <v>176</v>
      </c>
      <c r="AU134" s="169" t="s">
        <v>88</v>
      </c>
      <c r="AY134" s="18" t="s">
        <v>173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88</v>
      </c>
      <c r="BK134" s="170">
        <f t="shared" si="9"/>
        <v>0</v>
      </c>
      <c r="BL134" s="18" t="s">
        <v>498</v>
      </c>
      <c r="BM134" s="169" t="s">
        <v>2719</v>
      </c>
    </row>
    <row r="135" spans="1:65" s="2" customFormat="1" ht="16.5" customHeight="1">
      <c r="A135" s="33"/>
      <c r="B135" s="156"/>
      <c r="C135" s="157" t="s">
        <v>192</v>
      </c>
      <c r="D135" s="157" t="s">
        <v>176</v>
      </c>
      <c r="E135" s="158" t="s">
        <v>2720</v>
      </c>
      <c r="F135" s="159" t="s">
        <v>2721</v>
      </c>
      <c r="G135" s="160" t="s">
        <v>553</v>
      </c>
      <c r="H135" s="161">
        <v>5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41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498</v>
      </c>
      <c r="AT135" s="169" t="s">
        <v>176</v>
      </c>
      <c r="AU135" s="169" t="s">
        <v>88</v>
      </c>
      <c r="AY135" s="18" t="s">
        <v>173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88</v>
      </c>
      <c r="BK135" s="170">
        <f t="shared" si="9"/>
        <v>0</v>
      </c>
      <c r="BL135" s="18" t="s">
        <v>498</v>
      </c>
      <c r="BM135" s="169" t="s">
        <v>2722</v>
      </c>
    </row>
    <row r="136" spans="1:65" s="2" customFormat="1" ht="16.5" customHeight="1">
      <c r="A136" s="33"/>
      <c r="B136" s="156"/>
      <c r="C136" s="157" t="s">
        <v>229</v>
      </c>
      <c r="D136" s="157" t="s">
        <v>176</v>
      </c>
      <c r="E136" s="158" t="s">
        <v>2723</v>
      </c>
      <c r="F136" s="159" t="s">
        <v>2633</v>
      </c>
      <c r="G136" s="160" t="s">
        <v>553</v>
      </c>
      <c r="H136" s="161">
        <v>1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41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498</v>
      </c>
      <c r="AT136" s="169" t="s">
        <v>176</v>
      </c>
      <c r="AU136" s="169" t="s">
        <v>88</v>
      </c>
      <c r="AY136" s="18" t="s">
        <v>173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88</v>
      </c>
      <c r="BK136" s="170">
        <f t="shared" si="9"/>
        <v>0</v>
      </c>
      <c r="BL136" s="18" t="s">
        <v>498</v>
      </c>
      <c r="BM136" s="169" t="s">
        <v>2724</v>
      </c>
    </row>
    <row r="137" spans="1:65" s="2" customFormat="1" ht="21.75" customHeight="1">
      <c r="A137" s="33"/>
      <c r="B137" s="156"/>
      <c r="C137" s="157" t="s">
        <v>237</v>
      </c>
      <c r="D137" s="157" t="s">
        <v>176</v>
      </c>
      <c r="E137" s="158" t="s">
        <v>2725</v>
      </c>
      <c r="F137" s="159" t="s">
        <v>2726</v>
      </c>
      <c r="G137" s="160" t="s">
        <v>179</v>
      </c>
      <c r="H137" s="161">
        <v>9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41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498</v>
      </c>
      <c r="AT137" s="169" t="s">
        <v>176</v>
      </c>
      <c r="AU137" s="169" t="s">
        <v>88</v>
      </c>
      <c r="AY137" s="18" t="s">
        <v>173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88</v>
      </c>
      <c r="BK137" s="170">
        <f t="shared" si="9"/>
        <v>0</v>
      </c>
      <c r="BL137" s="18" t="s">
        <v>498</v>
      </c>
      <c r="BM137" s="169" t="s">
        <v>2727</v>
      </c>
    </row>
    <row r="138" spans="1:65" s="2" customFormat="1" ht="16.5" customHeight="1">
      <c r="A138" s="33"/>
      <c r="B138" s="156"/>
      <c r="C138" s="157" t="s">
        <v>241</v>
      </c>
      <c r="D138" s="157" t="s">
        <v>176</v>
      </c>
      <c r="E138" s="158" t="s">
        <v>2728</v>
      </c>
      <c r="F138" s="159" t="s">
        <v>2729</v>
      </c>
      <c r="G138" s="160" t="s">
        <v>179</v>
      </c>
      <c r="H138" s="161">
        <v>1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41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498</v>
      </c>
      <c r="AT138" s="169" t="s">
        <v>176</v>
      </c>
      <c r="AU138" s="169" t="s">
        <v>88</v>
      </c>
      <c r="AY138" s="18" t="s">
        <v>173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88</v>
      </c>
      <c r="BK138" s="170">
        <f t="shared" si="9"/>
        <v>0</v>
      </c>
      <c r="BL138" s="18" t="s">
        <v>498</v>
      </c>
      <c r="BM138" s="169" t="s">
        <v>2730</v>
      </c>
    </row>
    <row r="139" spans="1:65" s="2" customFormat="1" ht="44.25" customHeight="1">
      <c r="A139" s="33"/>
      <c r="B139" s="156"/>
      <c r="C139" s="195" t="s">
        <v>245</v>
      </c>
      <c r="D139" s="195" t="s">
        <v>186</v>
      </c>
      <c r="E139" s="196" t="s">
        <v>2731</v>
      </c>
      <c r="F139" s="197" t="s">
        <v>2732</v>
      </c>
      <c r="G139" s="198" t="s">
        <v>179</v>
      </c>
      <c r="H139" s="199">
        <v>1</v>
      </c>
      <c r="I139" s="200"/>
      <c r="J139" s="201">
        <f t="shared" si="0"/>
        <v>0</v>
      </c>
      <c r="K139" s="202"/>
      <c r="L139" s="203"/>
      <c r="M139" s="204" t="s">
        <v>1</v>
      </c>
      <c r="N139" s="205" t="s">
        <v>41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502</v>
      </c>
      <c r="AT139" s="169" t="s">
        <v>186</v>
      </c>
      <c r="AU139" s="169" t="s">
        <v>88</v>
      </c>
      <c r="AY139" s="18" t="s">
        <v>173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88</v>
      </c>
      <c r="BK139" s="170">
        <f t="shared" si="9"/>
        <v>0</v>
      </c>
      <c r="BL139" s="18" t="s">
        <v>498</v>
      </c>
      <c r="BM139" s="169" t="s">
        <v>2733</v>
      </c>
    </row>
    <row r="140" spans="1:65" s="2" customFormat="1" ht="33" customHeight="1">
      <c r="A140" s="33"/>
      <c r="B140" s="156"/>
      <c r="C140" s="195" t="s">
        <v>429</v>
      </c>
      <c r="D140" s="195" t="s">
        <v>186</v>
      </c>
      <c r="E140" s="196" t="s">
        <v>2734</v>
      </c>
      <c r="F140" s="197" t="s">
        <v>2735</v>
      </c>
      <c r="G140" s="198" t="s">
        <v>179</v>
      </c>
      <c r="H140" s="199">
        <v>1</v>
      </c>
      <c r="I140" s="200"/>
      <c r="J140" s="201">
        <f t="shared" si="0"/>
        <v>0</v>
      </c>
      <c r="K140" s="202"/>
      <c r="L140" s="203"/>
      <c r="M140" s="204" t="s">
        <v>1</v>
      </c>
      <c r="N140" s="205" t="s">
        <v>41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502</v>
      </c>
      <c r="AT140" s="169" t="s">
        <v>186</v>
      </c>
      <c r="AU140" s="169" t="s">
        <v>88</v>
      </c>
      <c r="AY140" s="18" t="s">
        <v>173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88</v>
      </c>
      <c r="BK140" s="170">
        <f t="shared" si="9"/>
        <v>0</v>
      </c>
      <c r="BL140" s="18" t="s">
        <v>498</v>
      </c>
      <c r="BM140" s="169" t="s">
        <v>2736</v>
      </c>
    </row>
    <row r="141" spans="1:65" s="2" customFormat="1" ht="16.5" customHeight="1">
      <c r="A141" s="33"/>
      <c r="B141" s="156"/>
      <c r="C141" s="195" t="s">
        <v>250</v>
      </c>
      <c r="D141" s="195" t="s">
        <v>186</v>
      </c>
      <c r="E141" s="196" t="s">
        <v>2737</v>
      </c>
      <c r="F141" s="197" t="s">
        <v>2738</v>
      </c>
      <c r="G141" s="198" t="s">
        <v>179</v>
      </c>
      <c r="H141" s="199">
        <v>328</v>
      </c>
      <c r="I141" s="200"/>
      <c r="J141" s="201">
        <f t="shared" si="0"/>
        <v>0</v>
      </c>
      <c r="K141" s="202"/>
      <c r="L141" s="203"/>
      <c r="M141" s="204" t="s">
        <v>1</v>
      </c>
      <c r="N141" s="205" t="s">
        <v>41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502</v>
      </c>
      <c r="AT141" s="169" t="s">
        <v>186</v>
      </c>
      <c r="AU141" s="169" t="s">
        <v>88</v>
      </c>
      <c r="AY141" s="18" t="s">
        <v>173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88</v>
      </c>
      <c r="BK141" s="170">
        <f t="shared" si="9"/>
        <v>0</v>
      </c>
      <c r="BL141" s="18" t="s">
        <v>498</v>
      </c>
      <c r="BM141" s="169" t="s">
        <v>2739</v>
      </c>
    </row>
    <row r="142" spans="1:65" s="2" customFormat="1" ht="16.5" customHeight="1">
      <c r="A142" s="33"/>
      <c r="B142" s="156"/>
      <c r="C142" s="195" t="s">
        <v>255</v>
      </c>
      <c r="D142" s="195" t="s">
        <v>186</v>
      </c>
      <c r="E142" s="196" t="s">
        <v>2740</v>
      </c>
      <c r="F142" s="197" t="s">
        <v>2741</v>
      </c>
      <c r="G142" s="198" t="s">
        <v>179</v>
      </c>
      <c r="H142" s="199">
        <v>2</v>
      </c>
      <c r="I142" s="200"/>
      <c r="J142" s="201">
        <f t="shared" si="0"/>
        <v>0</v>
      </c>
      <c r="K142" s="202"/>
      <c r="L142" s="203"/>
      <c r="M142" s="204" t="s">
        <v>1</v>
      </c>
      <c r="N142" s="205" t="s">
        <v>41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502</v>
      </c>
      <c r="AT142" s="169" t="s">
        <v>186</v>
      </c>
      <c r="AU142" s="169" t="s">
        <v>88</v>
      </c>
      <c r="AY142" s="18" t="s">
        <v>173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88</v>
      </c>
      <c r="BK142" s="170">
        <f t="shared" si="9"/>
        <v>0</v>
      </c>
      <c r="BL142" s="18" t="s">
        <v>498</v>
      </c>
      <c r="BM142" s="169" t="s">
        <v>2742</v>
      </c>
    </row>
    <row r="143" spans="1:65" s="2" customFormat="1" ht="16.5" customHeight="1">
      <c r="A143" s="33"/>
      <c r="B143" s="156"/>
      <c r="C143" s="195" t="s">
        <v>259</v>
      </c>
      <c r="D143" s="195" t="s">
        <v>186</v>
      </c>
      <c r="E143" s="196" t="s">
        <v>2743</v>
      </c>
      <c r="F143" s="197" t="s">
        <v>2744</v>
      </c>
      <c r="G143" s="198" t="s">
        <v>179</v>
      </c>
      <c r="H143" s="199">
        <v>2</v>
      </c>
      <c r="I143" s="200"/>
      <c r="J143" s="201">
        <f t="shared" si="0"/>
        <v>0</v>
      </c>
      <c r="K143" s="202"/>
      <c r="L143" s="203"/>
      <c r="M143" s="204" t="s">
        <v>1</v>
      </c>
      <c r="N143" s="205" t="s">
        <v>41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502</v>
      </c>
      <c r="AT143" s="169" t="s">
        <v>186</v>
      </c>
      <c r="AU143" s="169" t="s">
        <v>88</v>
      </c>
      <c r="AY143" s="18" t="s">
        <v>173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88</v>
      </c>
      <c r="BK143" s="170">
        <f t="shared" si="9"/>
        <v>0</v>
      </c>
      <c r="BL143" s="18" t="s">
        <v>498</v>
      </c>
      <c r="BM143" s="169" t="s">
        <v>2745</v>
      </c>
    </row>
    <row r="144" spans="1:65" s="2" customFormat="1" ht="16.5" customHeight="1">
      <c r="A144" s="33"/>
      <c r="B144" s="156"/>
      <c r="C144" s="195" t="s">
        <v>264</v>
      </c>
      <c r="D144" s="195" t="s">
        <v>186</v>
      </c>
      <c r="E144" s="196" t="s">
        <v>2746</v>
      </c>
      <c r="F144" s="197" t="s">
        <v>2747</v>
      </c>
      <c r="G144" s="198" t="s">
        <v>179</v>
      </c>
      <c r="H144" s="199">
        <v>10</v>
      </c>
      <c r="I144" s="200"/>
      <c r="J144" s="201">
        <f t="shared" si="0"/>
        <v>0</v>
      </c>
      <c r="K144" s="202"/>
      <c r="L144" s="203"/>
      <c r="M144" s="204" t="s">
        <v>1</v>
      </c>
      <c r="N144" s="205" t="s">
        <v>41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502</v>
      </c>
      <c r="AT144" s="169" t="s">
        <v>186</v>
      </c>
      <c r="AU144" s="169" t="s">
        <v>88</v>
      </c>
      <c r="AY144" s="18" t="s">
        <v>173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88</v>
      </c>
      <c r="BK144" s="170">
        <f t="shared" si="9"/>
        <v>0</v>
      </c>
      <c r="BL144" s="18" t="s">
        <v>498</v>
      </c>
      <c r="BM144" s="169" t="s">
        <v>2748</v>
      </c>
    </row>
    <row r="145" spans="1:65" s="2" customFormat="1" ht="16.5" customHeight="1">
      <c r="A145" s="33"/>
      <c r="B145" s="156"/>
      <c r="C145" s="195" t="s">
        <v>269</v>
      </c>
      <c r="D145" s="195" t="s">
        <v>186</v>
      </c>
      <c r="E145" s="196" t="s">
        <v>2749</v>
      </c>
      <c r="F145" s="197" t="s">
        <v>2750</v>
      </c>
      <c r="G145" s="198" t="s">
        <v>179</v>
      </c>
      <c r="H145" s="199">
        <v>20</v>
      </c>
      <c r="I145" s="200"/>
      <c r="J145" s="201">
        <f t="shared" si="0"/>
        <v>0</v>
      </c>
      <c r="K145" s="202"/>
      <c r="L145" s="203"/>
      <c r="M145" s="204" t="s">
        <v>1</v>
      </c>
      <c r="N145" s="205" t="s">
        <v>41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502</v>
      </c>
      <c r="AT145" s="169" t="s">
        <v>186</v>
      </c>
      <c r="AU145" s="169" t="s">
        <v>88</v>
      </c>
      <c r="AY145" s="18" t="s">
        <v>173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88</v>
      </c>
      <c r="BK145" s="170">
        <f t="shared" si="9"/>
        <v>0</v>
      </c>
      <c r="BL145" s="18" t="s">
        <v>498</v>
      </c>
      <c r="BM145" s="169" t="s">
        <v>2751</v>
      </c>
    </row>
    <row r="146" spans="1:65" s="2" customFormat="1" ht="24.2" customHeight="1">
      <c r="A146" s="33"/>
      <c r="B146" s="156"/>
      <c r="C146" s="195" t="s">
        <v>274</v>
      </c>
      <c r="D146" s="195" t="s">
        <v>186</v>
      </c>
      <c r="E146" s="196" t="s">
        <v>2752</v>
      </c>
      <c r="F146" s="197" t="s">
        <v>2753</v>
      </c>
      <c r="G146" s="198" t="s">
        <v>179</v>
      </c>
      <c r="H146" s="199">
        <v>7</v>
      </c>
      <c r="I146" s="200"/>
      <c r="J146" s="201">
        <f t="shared" si="0"/>
        <v>0</v>
      </c>
      <c r="K146" s="202"/>
      <c r="L146" s="203"/>
      <c r="M146" s="204" t="s">
        <v>1</v>
      </c>
      <c r="N146" s="205" t="s">
        <v>41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502</v>
      </c>
      <c r="AT146" s="169" t="s">
        <v>186</v>
      </c>
      <c r="AU146" s="169" t="s">
        <v>88</v>
      </c>
      <c r="AY146" s="18" t="s">
        <v>173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88</v>
      </c>
      <c r="BK146" s="170">
        <f t="shared" si="9"/>
        <v>0</v>
      </c>
      <c r="BL146" s="18" t="s">
        <v>498</v>
      </c>
      <c r="BM146" s="169" t="s">
        <v>2754</v>
      </c>
    </row>
    <row r="147" spans="1:65" s="2" customFormat="1" ht="24.2" customHeight="1">
      <c r="A147" s="33"/>
      <c r="B147" s="156"/>
      <c r="C147" s="195" t="s">
        <v>7</v>
      </c>
      <c r="D147" s="195" t="s">
        <v>186</v>
      </c>
      <c r="E147" s="196" t="s">
        <v>2755</v>
      </c>
      <c r="F147" s="197" t="s">
        <v>2756</v>
      </c>
      <c r="G147" s="198" t="s">
        <v>179</v>
      </c>
      <c r="H147" s="199">
        <v>82</v>
      </c>
      <c r="I147" s="200"/>
      <c r="J147" s="201">
        <f t="shared" si="0"/>
        <v>0</v>
      </c>
      <c r="K147" s="202"/>
      <c r="L147" s="203"/>
      <c r="M147" s="204" t="s">
        <v>1</v>
      </c>
      <c r="N147" s="205" t="s">
        <v>41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502</v>
      </c>
      <c r="AT147" s="169" t="s">
        <v>186</v>
      </c>
      <c r="AU147" s="169" t="s">
        <v>88</v>
      </c>
      <c r="AY147" s="18" t="s">
        <v>173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88</v>
      </c>
      <c r="BK147" s="170">
        <f t="shared" si="9"/>
        <v>0</v>
      </c>
      <c r="BL147" s="18" t="s">
        <v>498</v>
      </c>
      <c r="BM147" s="169" t="s">
        <v>2757</v>
      </c>
    </row>
    <row r="148" spans="1:65" s="2" customFormat="1" ht="24.2" customHeight="1">
      <c r="A148" s="33"/>
      <c r="B148" s="156"/>
      <c r="C148" s="195">
        <v>21</v>
      </c>
      <c r="D148" s="195" t="s">
        <v>186</v>
      </c>
      <c r="E148" s="196" t="s">
        <v>2758</v>
      </c>
      <c r="F148" s="197" t="s">
        <v>2759</v>
      </c>
      <c r="G148" s="198" t="s">
        <v>179</v>
      </c>
      <c r="H148" s="199">
        <v>2</v>
      </c>
      <c r="I148" s="200"/>
      <c r="J148" s="201">
        <f t="shared" si="0"/>
        <v>0</v>
      </c>
      <c r="K148" s="202"/>
      <c r="L148" s="203"/>
      <c r="M148" s="204" t="s">
        <v>1</v>
      </c>
      <c r="N148" s="205" t="s">
        <v>41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502</v>
      </c>
      <c r="AT148" s="169" t="s">
        <v>186</v>
      </c>
      <c r="AU148" s="169" t="s">
        <v>88</v>
      </c>
      <c r="AY148" s="18" t="s">
        <v>173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88</v>
      </c>
      <c r="BK148" s="170">
        <f t="shared" si="9"/>
        <v>0</v>
      </c>
      <c r="BL148" s="18" t="s">
        <v>498</v>
      </c>
      <c r="BM148" s="169" t="s">
        <v>2760</v>
      </c>
    </row>
    <row r="149" spans="1:65" s="2" customFormat="1" ht="16.5" customHeight="1">
      <c r="A149" s="33"/>
      <c r="B149" s="156"/>
      <c r="C149" s="195" t="s">
        <v>291</v>
      </c>
      <c r="D149" s="195" t="s">
        <v>186</v>
      </c>
      <c r="E149" s="196" t="s">
        <v>2761</v>
      </c>
      <c r="F149" s="197" t="s">
        <v>2762</v>
      </c>
      <c r="G149" s="198" t="s">
        <v>232</v>
      </c>
      <c r="H149" s="199">
        <v>82</v>
      </c>
      <c r="I149" s="200"/>
      <c r="J149" s="201">
        <f t="shared" si="0"/>
        <v>0</v>
      </c>
      <c r="K149" s="202"/>
      <c r="L149" s="203"/>
      <c r="M149" s="204" t="s">
        <v>1</v>
      </c>
      <c r="N149" s="205" t="s">
        <v>41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502</v>
      </c>
      <c r="AT149" s="169" t="s">
        <v>186</v>
      </c>
      <c r="AU149" s="169" t="s">
        <v>88</v>
      </c>
      <c r="AY149" s="18" t="s">
        <v>173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88</v>
      </c>
      <c r="BK149" s="170">
        <f t="shared" si="9"/>
        <v>0</v>
      </c>
      <c r="BL149" s="18" t="s">
        <v>498</v>
      </c>
      <c r="BM149" s="169" t="s">
        <v>2763</v>
      </c>
    </row>
    <row r="150" spans="1:65" s="2" customFormat="1" ht="16.5" customHeight="1">
      <c r="A150" s="33"/>
      <c r="B150" s="156"/>
      <c r="C150" s="195" t="s">
        <v>302</v>
      </c>
      <c r="D150" s="195" t="s">
        <v>186</v>
      </c>
      <c r="E150" s="196" t="s">
        <v>2764</v>
      </c>
      <c r="F150" s="197" t="s">
        <v>2765</v>
      </c>
      <c r="G150" s="198" t="s">
        <v>179</v>
      </c>
      <c r="H150" s="199">
        <v>1</v>
      </c>
      <c r="I150" s="200"/>
      <c r="J150" s="201">
        <f t="shared" si="0"/>
        <v>0</v>
      </c>
      <c r="K150" s="202"/>
      <c r="L150" s="203"/>
      <c r="M150" s="204" t="s">
        <v>1</v>
      </c>
      <c r="N150" s="205" t="s">
        <v>41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502</v>
      </c>
      <c r="AT150" s="169" t="s">
        <v>186</v>
      </c>
      <c r="AU150" s="169" t="s">
        <v>88</v>
      </c>
      <c r="AY150" s="18" t="s">
        <v>173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88</v>
      </c>
      <c r="BK150" s="170">
        <f t="shared" si="9"/>
        <v>0</v>
      </c>
      <c r="BL150" s="18" t="s">
        <v>498</v>
      </c>
      <c r="BM150" s="169" t="s">
        <v>2766</v>
      </c>
    </row>
    <row r="151" spans="1:65" s="2" customFormat="1" ht="16.5" customHeight="1">
      <c r="A151" s="33"/>
      <c r="B151" s="156"/>
      <c r="C151" s="195" t="s">
        <v>306</v>
      </c>
      <c r="D151" s="195" t="s">
        <v>186</v>
      </c>
      <c r="E151" s="196" t="s">
        <v>2767</v>
      </c>
      <c r="F151" s="197" t="s">
        <v>2768</v>
      </c>
      <c r="G151" s="198" t="s">
        <v>179</v>
      </c>
      <c r="H151" s="199">
        <v>1</v>
      </c>
      <c r="I151" s="200"/>
      <c r="J151" s="201">
        <f t="shared" si="0"/>
        <v>0</v>
      </c>
      <c r="K151" s="202"/>
      <c r="L151" s="203"/>
      <c r="M151" s="204" t="s">
        <v>1</v>
      </c>
      <c r="N151" s="205" t="s">
        <v>41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502</v>
      </c>
      <c r="AT151" s="169" t="s">
        <v>186</v>
      </c>
      <c r="AU151" s="169" t="s">
        <v>88</v>
      </c>
      <c r="AY151" s="18" t="s">
        <v>173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88</v>
      </c>
      <c r="BK151" s="170">
        <f t="shared" si="9"/>
        <v>0</v>
      </c>
      <c r="BL151" s="18" t="s">
        <v>498</v>
      </c>
      <c r="BM151" s="169" t="s">
        <v>2769</v>
      </c>
    </row>
    <row r="152" spans="1:65" s="2" customFormat="1" ht="16.5" customHeight="1">
      <c r="A152" s="33"/>
      <c r="B152" s="156"/>
      <c r="C152" s="195" t="s">
        <v>311</v>
      </c>
      <c r="D152" s="195" t="s">
        <v>186</v>
      </c>
      <c r="E152" s="196" t="s">
        <v>2770</v>
      </c>
      <c r="F152" s="197" t="s">
        <v>2771</v>
      </c>
      <c r="G152" s="198" t="s">
        <v>179</v>
      </c>
      <c r="H152" s="199">
        <v>8</v>
      </c>
      <c r="I152" s="200"/>
      <c r="J152" s="201">
        <f t="shared" si="0"/>
        <v>0</v>
      </c>
      <c r="K152" s="202"/>
      <c r="L152" s="203"/>
      <c r="M152" s="204" t="s">
        <v>1</v>
      </c>
      <c r="N152" s="205" t="s">
        <v>41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502</v>
      </c>
      <c r="AT152" s="169" t="s">
        <v>186</v>
      </c>
      <c r="AU152" s="169" t="s">
        <v>88</v>
      </c>
      <c r="AY152" s="18" t="s">
        <v>173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88</v>
      </c>
      <c r="BK152" s="170">
        <f t="shared" si="9"/>
        <v>0</v>
      </c>
      <c r="BL152" s="18" t="s">
        <v>498</v>
      </c>
      <c r="BM152" s="169" t="s">
        <v>2772</v>
      </c>
    </row>
    <row r="153" spans="1:65" s="2" customFormat="1" ht="16.5" customHeight="1">
      <c r="A153" s="33"/>
      <c r="B153" s="156"/>
      <c r="C153" s="195" t="s">
        <v>327</v>
      </c>
      <c r="D153" s="195" t="s">
        <v>186</v>
      </c>
      <c r="E153" s="196" t="s">
        <v>2773</v>
      </c>
      <c r="F153" s="197" t="s">
        <v>2774</v>
      </c>
      <c r="G153" s="198" t="s">
        <v>179</v>
      </c>
      <c r="H153" s="199">
        <v>1</v>
      </c>
      <c r="I153" s="200"/>
      <c r="J153" s="201">
        <f t="shared" si="0"/>
        <v>0</v>
      </c>
      <c r="K153" s="202"/>
      <c r="L153" s="203"/>
      <c r="M153" s="204" t="s">
        <v>1</v>
      </c>
      <c r="N153" s="205" t="s">
        <v>41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502</v>
      </c>
      <c r="AT153" s="169" t="s">
        <v>186</v>
      </c>
      <c r="AU153" s="169" t="s">
        <v>88</v>
      </c>
      <c r="AY153" s="18" t="s">
        <v>173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88</v>
      </c>
      <c r="BK153" s="170">
        <f t="shared" si="9"/>
        <v>0</v>
      </c>
      <c r="BL153" s="18" t="s">
        <v>498</v>
      </c>
      <c r="BM153" s="169" t="s">
        <v>2775</v>
      </c>
    </row>
    <row r="154" spans="1:65" s="2" customFormat="1" ht="24.2" customHeight="1">
      <c r="A154" s="33"/>
      <c r="B154" s="156"/>
      <c r="C154" s="195" t="s">
        <v>332</v>
      </c>
      <c r="D154" s="195" t="s">
        <v>186</v>
      </c>
      <c r="E154" s="196" t="s">
        <v>2776</v>
      </c>
      <c r="F154" s="197" t="s">
        <v>4354</v>
      </c>
      <c r="G154" s="198" t="s">
        <v>179</v>
      </c>
      <c r="H154" s="199">
        <v>1</v>
      </c>
      <c r="I154" s="200"/>
      <c r="J154" s="201">
        <f t="shared" si="0"/>
        <v>0</v>
      </c>
      <c r="K154" s="202"/>
      <c r="L154" s="203"/>
      <c r="M154" s="204" t="s">
        <v>1</v>
      </c>
      <c r="N154" s="205" t="s">
        <v>41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502</v>
      </c>
      <c r="AT154" s="169" t="s">
        <v>186</v>
      </c>
      <c r="AU154" s="169" t="s">
        <v>88</v>
      </c>
      <c r="AY154" s="18" t="s">
        <v>173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88</v>
      </c>
      <c r="BK154" s="170">
        <f t="shared" si="9"/>
        <v>0</v>
      </c>
      <c r="BL154" s="18" t="s">
        <v>498</v>
      </c>
      <c r="BM154" s="169" t="s">
        <v>2777</v>
      </c>
    </row>
    <row r="155" spans="1:65" s="2" customFormat="1" ht="24.2" customHeight="1">
      <c r="A155" s="33"/>
      <c r="B155" s="156"/>
      <c r="C155" s="195" t="s">
        <v>336</v>
      </c>
      <c r="D155" s="195" t="s">
        <v>186</v>
      </c>
      <c r="E155" s="196" t="s">
        <v>2778</v>
      </c>
      <c r="F155" s="197" t="s">
        <v>4355</v>
      </c>
      <c r="G155" s="198" t="s">
        <v>179</v>
      </c>
      <c r="H155" s="199">
        <v>6</v>
      </c>
      <c r="I155" s="200"/>
      <c r="J155" s="201">
        <f t="shared" si="0"/>
        <v>0</v>
      </c>
      <c r="K155" s="202"/>
      <c r="L155" s="203"/>
      <c r="M155" s="204" t="s">
        <v>1</v>
      </c>
      <c r="N155" s="205" t="s">
        <v>41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502</v>
      </c>
      <c r="AT155" s="169" t="s">
        <v>186</v>
      </c>
      <c r="AU155" s="169" t="s">
        <v>88</v>
      </c>
      <c r="AY155" s="18" t="s">
        <v>173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88</v>
      </c>
      <c r="BK155" s="170">
        <f t="shared" si="9"/>
        <v>0</v>
      </c>
      <c r="BL155" s="18" t="s">
        <v>498</v>
      </c>
      <c r="BM155" s="169" t="s">
        <v>2779</v>
      </c>
    </row>
    <row r="156" spans="1:65" s="2" customFormat="1" ht="24.2" customHeight="1">
      <c r="A156" s="33"/>
      <c r="B156" s="156"/>
      <c r="C156" s="195" t="s">
        <v>343</v>
      </c>
      <c r="D156" s="195" t="s">
        <v>186</v>
      </c>
      <c r="E156" s="196" t="s">
        <v>2780</v>
      </c>
      <c r="F156" s="197" t="s">
        <v>4356</v>
      </c>
      <c r="G156" s="198" t="s">
        <v>179</v>
      </c>
      <c r="H156" s="199">
        <v>2</v>
      </c>
      <c r="I156" s="200"/>
      <c r="J156" s="201">
        <f t="shared" si="0"/>
        <v>0</v>
      </c>
      <c r="K156" s="202"/>
      <c r="L156" s="203"/>
      <c r="M156" s="204" t="s">
        <v>1</v>
      </c>
      <c r="N156" s="205" t="s">
        <v>41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502</v>
      </c>
      <c r="AT156" s="169" t="s">
        <v>186</v>
      </c>
      <c r="AU156" s="169" t="s">
        <v>88</v>
      </c>
      <c r="AY156" s="18" t="s">
        <v>173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88</v>
      </c>
      <c r="BK156" s="170">
        <f t="shared" si="9"/>
        <v>0</v>
      </c>
      <c r="BL156" s="18" t="s">
        <v>498</v>
      </c>
      <c r="BM156" s="169" t="s">
        <v>2781</v>
      </c>
    </row>
    <row r="157" spans="1:65" s="2" customFormat="1" ht="24.2" customHeight="1">
      <c r="A157" s="33"/>
      <c r="B157" s="156"/>
      <c r="C157" s="157" t="s">
        <v>350</v>
      </c>
      <c r="D157" s="157" t="s">
        <v>176</v>
      </c>
      <c r="E157" s="158" t="s">
        <v>2782</v>
      </c>
      <c r="F157" s="159" t="s">
        <v>2666</v>
      </c>
      <c r="G157" s="160" t="s">
        <v>232</v>
      </c>
      <c r="H157" s="161">
        <v>50</v>
      </c>
      <c r="I157" s="162"/>
      <c r="J157" s="163">
        <f t="shared" si="0"/>
        <v>0</v>
      </c>
      <c r="K157" s="164"/>
      <c r="L157" s="34"/>
      <c r="M157" s="165" t="s">
        <v>1</v>
      </c>
      <c r="N157" s="166" t="s">
        <v>41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498</v>
      </c>
      <c r="AT157" s="169" t="s">
        <v>176</v>
      </c>
      <c r="AU157" s="169" t="s">
        <v>88</v>
      </c>
      <c r="AY157" s="18" t="s">
        <v>173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88</v>
      </c>
      <c r="BK157" s="170">
        <f t="shared" si="9"/>
        <v>0</v>
      </c>
      <c r="BL157" s="18" t="s">
        <v>498</v>
      </c>
      <c r="BM157" s="169" t="s">
        <v>2783</v>
      </c>
    </row>
    <row r="158" spans="1:65" s="2" customFormat="1" ht="24.2" customHeight="1">
      <c r="A158" s="33"/>
      <c r="B158" s="156"/>
      <c r="C158" s="157" t="s">
        <v>355</v>
      </c>
      <c r="D158" s="157" t="s">
        <v>176</v>
      </c>
      <c r="E158" s="158" t="s">
        <v>2784</v>
      </c>
      <c r="F158" s="159" t="s">
        <v>2669</v>
      </c>
      <c r="G158" s="160" t="s">
        <v>179</v>
      </c>
      <c r="H158" s="161">
        <v>160</v>
      </c>
      <c r="I158" s="162"/>
      <c r="J158" s="163">
        <f t="shared" si="0"/>
        <v>0</v>
      </c>
      <c r="K158" s="164"/>
      <c r="L158" s="34"/>
      <c r="M158" s="165" t="s">
        <v>1</v>
      </c>
      <c r="N158" s="166" t="s">
        <v>41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498</v>
      </c>
      <c r="AT158" s="169" t="s">
        <v>176</v>
      </c>
      <c r="AU158" s="169" t="s">
        <v>88</v>
      </c>
      <c r="AY158" s="18" t="s">
        <v>173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88</v>
      </c>
      <c r="BK158" s="170">
        <f t="shared" si="9"/>
        <v>0</v>
      </c>
      <c r="BL158" s="18" t="s">
        <v>498</v>
      </c>
      <c r="BM158" s="169" t="s">
        <v>2785</v>
      </c>
    </row>
    <row r="159" spans="1:65" s="2" customFormat="1" ht="16.5" customHeight="1">
      <c r="A159" s="33"/>
      <c r="B159" s="156"/>
      <c r="C159" s="195" t="s">
        <v>314</v>
      </c>
      <c r="D159" s="195" t="s">
        <v>186</v>
      </c>
      <c r="E159" s="196" t="s">
        <v>2786</v>
      </c>
      <c r="F159" s="197" t="s">
        <v>2787</v>
      </c>
      <c r="G159" s="198" t="s">
        <v>2649</v>
      </c>
      <c r="H159" s="199">
        <v>1</v>
      </c>
      <c r="I159" s="200"/>
      <c r="J159" s="201">
        <f t="shared" si="0"/>
        <v>0</v>
      </c>
      <c r="K159" s="202"/>
      <c r="L159" s="203"/>
      <c r="M159" s="204" t="s">
        <v>1</v>
      </c>
      <c r="N159" s="205" t="s">
        <v>41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502</v>
      </c>
      <c r="AT159" s="169" t="s">
        <v>186</v>
      </c>
      <c r="AU159" s="169" t="s">
        <v>88</v>
      </c>
      <c r="AY159" s="18" t="s">
        <v>173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88</v>
      </c>
      <c r="BK159" s="170">
        <f t="shared" si="9"/>
        <v>0</v>
      </c>
      <c r="BL159" s="18" t="s">
        <v>498</v>
      </c>
      <c r="BM159" s="169" t="s">
        <v>2788</v>
      </c>
    </row>
    <row r="160" spans="1:65" s="2" customFormat="1" ht="16.5" customHeight="1">
      <c r="A160" s="33"/>
      <c r="B160" s="156"/>
      <c r="C160" s="195" t="s">
        <v>363</v>
      </c>
      <c r="D160" s="195" t="s">
        <v>186</v>
      </c>
      <c r="E160" s="196" t="s">
        <v>2789</v>
      </c>
      <c r="F160" s="197" t="s">
        <v>2790</v>
      </c>
      <c r="G160" s="198" t="s">
        <v>179</v>
      </c>
      <c r="H160" s="199">
        <v>82</v>
      </c>
      <c r="I160" s="200"/>
      <c r="J160" s="201">
        <f t="shared" si="0"/>
        <v>0</v>
      </c>
      <c r="K160" s="202"/>
      <c r="L160" s="203"/>
      <c r="M160" s="204" t="s">
        <v>1</v>
      </c>
      <c r="N160" s="205" t="s">
        <v>41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502</v>
      </c>
      <c r="AT160" s="169" t="s">
        <v>186</v>
      </c>
      <c r="AU160" s="169" t="s">
        <v>88</v>
      </c>
      <c r="AY160" s="18" t="s">
        <v>173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88</v>
      </c>
      <c r="BK160" s="170">
        <f t="shared" si="9"/>
        <v>0</v>
      </c>
      <c r="BL160" s="18" t="s">
        <v>498</v>
      </c>
      <c r="BM160" s="169" t="s">
        <v>2791</v>
      </c>
    </row>
    <row r="161" spans="1:65" s="2" customFormat="1" ht="16.5" customHeight="1">
      <c r="A161" s="33"/>
      <c r="B161" s="156"/>
      <c r="C161" s="195" t="s">
        <v>368</v>
      </c>
      <c r="D161" s="195" t="s">
        <v>186</v>
      </c>
      <c r="E161" s="196" t="s">
        <v>2792</v>
      </c>
      <c r="F161" s="197" t="s">
        <v>2793</v>
      </c>
      <c r="G161" s="198" t="s">
        <v>179</v>
      </c>
      <c r="H161" s="199">
        <v>82</v>
      </c>
      <c r="I161" s="200"/>
      <c r="J161" s="201">
        <f t="shared" si="0"/>
        <v>0</v>
      </c>
      <c r="K161" s="202"/>
      <c r="L161" s="203"/>
      <c r="M161" s="204" t="s">
        <v>1</v>
      </c>
      <c r="N161" s="205" t="s">
        <v>41</v>
      </c>
      <c r="O161" s="62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502</v>
      </c>
      <c r="AT161" s="169" t="s">
        <v>186</v>
      </c>
      <c r="AU161" s="169" t="s">
        <v>88</v>
      </c>
      <c r="AY161" s="18" t="s">
        <v>173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8" t="s">
        <v>88</v>
      </c>
      <c r="BK161" s="170">
        <f t="shared" si="9"/>
        <v>0</v>
      </c>
      <c r="BL161" s="18" t="s">
        <v>498</v>
      </c>
      <c r="BM161" s="169" t="s">
        <v>2794</v>
      </c>
    </row>
    <row r="162" spans="1:65" s="2" customFormat="1" ht="24.2" customHeight="1">
      <c r="A162" s="33"/>
      <c r="B162" s="156"/>
      <c r="C162" s="157" t="s">
        <v>374</v>
      </c>
      <c r="D162" s="157" t="s">
        <v>176</v>
      </c>
      <c r="E162" s="158" t="s">
        <v>2795</v>
      </c>
      <c r="F162" s="159" t="s">
        <v>2796</v>
      </c>
      <c r="G162" s="160" t="s">
        <v>232</v>
      </c>
      <c r="H162" s="161">
        <v>110</v>
      </c>
      <c r="I162" s="162"/>
      <c r="J162" s="163">
        <f t="shared" si="0"/>
        <v>0</v>
      </c>
      <c r="K162" s="164"/>
      <c r="L162" s="34"/>
      <c r="M162" s="165" t="s">
        <v>1</v>
      </c>
      <c r="N162" s="166" t="s">
        <v>41</v>
      </c>
      <c r="O162" s="62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498</v>
      </c>
      <c r="AT162" s="169" t="s">
        <v>176</v>
      </c>
      <c r="AU162" s="169" t="s">
        <v>88</v>
      </c>
      <c r="AY162" s="18" t="s">
        <v>173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8" t="s">
        <v>88</v>
      </c>
      <c r="BK162" s="170">
        <f t="shared" si="9"/>
        <v>0</v>
      </c>
      <c r="BL162" s="18" t="s">
        <v>498</v>
      </c>
      <c r="BM162" s="169" t="s">
        <v>2797</v>
      </c>
    </row>
    <row r="163" spans="1:65" s="2" customFormat="1" ht="16.5" customHeight="1">
      <c r="A163" s="33"/>
      <c r="B163" s="156"/>
      <c r="C163" s="195" t="s">
        <v>381</v>
      </c>
      <c r="D163" s="195" t="s">
        <v>186</v>
      </c>
      <c r="E163" s="196" t="s">
        <v>2798</v>
      </c>
      <c r="F163" s="197" t="s">
        <v>2799</v>
      </c>
      <c r="G163" s="198" t="s">
        <v>232</v>
      </c>
      <c r="H163" s="199">
        <v>30</v>
      </c>
      <c r="I163" s="200"/>
      <c r="J163" s="201">
        <f t="shared" si="0"/>
        <v>0</v>
      </c>
      <c r="K163" s="202"/>
      <c r="L163" s="203"/>
      <c r="M163" s="204" t="s">
        <v>1</v>
      </c>
      <c r="N163" s="205" t="s">
        <v>41</v>
      </c>
      <c r="O163" s="62"/>
      <c r="P163" s="167">
        <f t="shared" si="1"/>
        <v>0</v>
      </c>
      <c r="Q163" s="167">
        <v>0</v>
      </c>
      <c r="R163" s="167">
        <f t="shared" si="2"/>
        <v>0</v>
      </c>
      <c r="S163" s="167">
        <v>0</v>
      </c>
      <c r="T163" s="16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502</v>
      </c>
      <c r="AT163" s="169" t="s">
        <v>186</v>
      </c>
      <c r="AU163" s="169" t="s">
        <v>88</v>
      </c>
      <c r="AY163" s="18" t="s">
        <v>173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8" t="s">
        <v>88</v>
      </c>
      <c r="BK163" s="170">
        <f t="shared" si="9"/>
        <v>0</v>
      </c>
      <c r="BL163" s="18" t="s">
        <v>498</v>
      </c>
      <c r="BM163" s="169" t="s">
        <v>2800</v>
      </c>
    </row>
    <row r="164" spans="1:65" s="2" customFormat="1" ht="16.5" customHeight="1">
      <c r="A164" s="33"/>
      <c r="B164" s="156"/>
      <c r="C164" s="195" t="s">
        <v>387</v>
      </c>
      <c r="D164" s="195" t="s">
        <v>186</v>
      </c>
      <c r="E164" s="196" t="s">
        <v>2801</v>
      </c>
      <c r="F164" s="197" t="s">
        <v>2802</v>
      </c>
      <c r="G164" s="198" t="s">
        <v>179</v>
      </c>
      <c r="H164" s="199">
        <v>80</v>
      </c>
      <c r="I164" s="200"/>
      <c r="J164" s="201">
        <f t="shared" si="0"/>
        <v>0</v>
      </c>
      <c r="K164" s="202"/>
      <c r="L164" s="203"/>
      <c r="M164" s="204" t="s">
        <v>1</v>
      </c>
      <c r="N164" s="205" t="s">
        <v>41</v>
      </c>
      <c r="O164" s="62"/>
      <c r="P164" s="167">
        <f t="shared" si="1"/>
        <v>0</v>
      </c>
      <c r="Q164" s="167">
        <v>0</v>
      </c>
      <c r="R164" s="167">
        <f t="shared" si="2"/>
        <v>0</v>
      </c>
      <c r="S164" s="167">
        <v>0</v>
      </c>
      <c r="T164" s="16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502</v>
      </c>
      <c r="AT164" s="169" t="s">
        <v>186</v>
      </c>
      <c r="AU164" s="169" t="s">
        <v>88</v>
      </c>
      <c r="AY164" s="18" t="s">
        <v>173</v>
      </c>
      <c r="BE164" s="170">
        <f t="shared" si="4"/>
        <v>0</v>
      </c>
      <c r="BF164" s="170">
        <f t="shared" si="5"/>
        <v>0</v>
      </c>
      <c r="BG164" s="170">
        <f t="shared" si="6"/>
        <v>0</v>
      </c>
      <c r="BH164" s="170">
        <f t="shared" si="7"/>
        <v>0</v>
      </c>
      <c r="BI164" s="170">
        <f t="shared" si="8"/>
        <v>0</v>
      </c>
      <c r="BJ164" s="18" t="s">
        <v>88</v>
      </c>
      <c r="BK164" s="170">
        <f t="shared" si="9"/>
        <v>0</v>
      </c>
      <c r="BL164" s="18" t="s">
        <v>498</v>
      </c>
      <c r="BM164" s="169" t="s">
        <v>2803</v>
      </c>
    </row>
    <row r="165" spans="1:65" s="2" customFormat="1" ht="16.5" customHeight="1">
      <c r="A165" s="33"/>
      <c r="B165" s="156"/>
      <c r="C165" s="157" t="s">
        <v>392</v>
      </c>
      <c r="D165" s="157" t="s">
        <v>176</v>
      </c>
      <c r="E165" s="158" t="s">
        <v>2804</v>
      </c>
      <c r="F165" s="159" t="s">
        <v>2681</v>
      </c>
      <c r="G165" s="160" t="s">
        <v>232</v>
      </c>
      <c r="H165" s="161">
        <v>210</v>
      </c>
      <c r="I165" s="162"/>
      <c r="J165" s="163">
        <f t="shared" si="0"/>
        <v>0</v>
      </c>
      <c r="K165" s="164"/>
      <c r="L165" s="34"/>
      <c r="M165" s="165" t="s">
        <v>1</v>
      </c>
      <c r="N165" s="166" t="s">
        <v>41</v>
      </c>
      <c r="O165" s="62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498</v>
      </c>
      <c r="AT165" s="169" t="s">
        <v>176</v>
      </c>
      <c r="AU165" s="169" t="s">
        <v>88</v>
      </c>
      <c r="AY165" s="18" t="s">
        <v>173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8" t="s">
        <v>88</v>
      </c>
      <c r="BK165" s="170">
        <f t="shared" si="9"/>
        <v>0</v>
      </c>
      <c r="BL165" s="18" t="s">
        <v>498</v>
      </c>
      <c r="BM165" s="169" t="s">
        <v>2805</v>
      </c>
    </row>
    <row r="166" spans="1:65" s="2" customFormat="1" ht="24.2" customHeight="1">
      <c r="A166" s="33"/>
      <c r="B166" s="156"/>
      <c r="C166" s="157" t="s">
        <v>397</v>
      </c>
      <c r="D166" s="157" t="s">
        <v>176</v>
      </c>
      <c r="E166" s="158" t="s">
        <v>2806</v>
      </c>
      <c r="F166" s="159" t="s">
        <v>2684</v>
      </c>
      <c r="G166" s="160" t="s">
        <v>232</v>
      </c>
      <c r="H166" s="161">
        <v>7600</v>
      </c>
      <c r="I166" s="162"/>
      <c r="J166" s="163">
        <f t="shared" si="0"/>
        <v>0</v>
      </c>
      <c r="K166" s="164"/>
      <c r="L166" s="34"/>
      <c r="M166" s="165" t="s">
        <v>1</v>
      </c>
      <c r="N166" s="166" t="s">
        <v>41</v>
      </c>
      <c r="O166" s="62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498</v>
      </c>
      <c r="AT166" s="169" t="s">
        <v>176</v>
      </c>
      <c r="AU166" s="169" t="s">
        <v>88</v>
      </c>
      <c r="AY166" s="18" t="s">
        <v>173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8" t="s">
        <v>88</v>
      </c>
      <c r="BK166" s="170">
        <f t="shared" si="9"/>
        <v>0</v>
      </c>
      <c r="BL166" s="18" t="s">
        <v>498</v>
      </c>
      <c r="BM166" s="169" t="s">
        <v>2807</v>
      </c>
    </row>
    <row r="167" spans="1:65" s="2" customFormat="1" ht="33" customHeight="1">
      <c r="A167" s="33"/>
      <c r="B167" s="156"/>
      <c r="C167" s="195" t="s">
        <v>403</v>
      </c>
      <c r="D167" s="195" t="s">
        <v>186</v>
      </c>
      <c r="E167" s="196" t="s">
        <v>2808</v>
      </c>
      <c r="F167" s="197" t="s">
        <v>2809</v>
      </c>
      <c r="G167" s="198" t="s">
        <v>232</v>
      </c>
      <c r="H167" s="199">
        <v>7600</v>
      </c>
      <c r="I167" s="200"/>
      <c r="J167" s="201">
        <f t="shared" si="0"/>
        <v>0</v>
      </c>
      <c r="K167" s="202"/>
      <c r="L167" s="203"/>
      <c r="M167" s="204" t="s">
        <v>1</v>
      </c>
      <c r="N167" s="205" t="s">
        <v>41</v>
      </c>
      <c r="O167" s="62"/>
      <c r="P167" s="167">
        <f t="shared" si="1"/>
        <v>0</v>
      </c>
      <c r="Q167" s="167">
        <v>0</v>
      </c>
      <c r="R167" s="167">
        <f t="shared" si="2"/>
        <v>0</v>
      </c>
      <c r="S167" s="167">
        <v>0</v>
      </c>
      <c r="T167" s="16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502</v>
      </c>
      <c r="AT167" s="169" t="s">
        <v>186</v>
      </c>
      <c r="AU167" s="169" t="s">
        <v>88</v>
      </c>
      <c r="AY167" s="18" t="s">
        <v>173</v>
      </c>
      <c r="BE167" s="170">
        <f t="shared" si="4"/>
        <v>0</v>
      </c>
      <c r="BF167" s="170">
        <f t="shared" si="5"/>
        <v>0</v>
      </c>
      <c r="BG167" s="170">
        <f t="shared" si="6"/>
        <v>0</v>
      </c>
      <c r="BH167" s="170">
        <f t="shared" si="7"/>
        <v>0</v>
      </c>
      <c r="BI167" s="170">
        <f t="shared" si="8"/>
        <v>0</v>
      </c>
      <c r="BJ167" s="18" t="s">
        <v>88</v>
      </c>
      <c r="BK167" s="170">
        <f t="shared" si="9"/>
        <v>0</v>
      </c>
      <c r="BL167" s="18" t="s">
        <v>498</v>
      </c>
      <c r="BM167" s="169" t="s">
        <v>2810</v>
      </c>
    </row>
    <row r="168" spans="1:65" s="2" customFormat="1" ht="24.2" customHeight="1">
      <c r="A168" s="33"/>
      <c r="B168" s="156"/>
      <c r="C168" s="157" t="s">
        <v>444</v>
      </c>
      <c r="D168" s="157" t="s">
        <v>176</v>
      </c>
      <c r="E168" s="158" t="s">
        <v>2372</v>
      </c>
      <c r="F168" s="159" t="s">
        <v>2373</v>
      </c>
      <c r="G168" s="160" t="s">
        <v>232</v>
      </c>
      <c r="H168" s="161">
        <v>50</v>
      </c>
      <c r="I168" s="162"/>
      <c r="J168" s="163">
        <f t="shared" si="0"/>
        <v>0</v>
      </c>
      <c r="K168" s="164"/>
      <c r="L168" s="34"/>
      <c r="M168" s="165" t="s">
        <v>1</v>
      </c>
      <c r="N168" s="166" t="s">
        <v>41</v>
      </c>
      <c r="O168" s="62"/>
      <c r="P168" s="167">
        <f t="shared" si="1"/>
        <v>0</v>
      </c>
      <c r="Q168" s="167">
        <v>0</v>
      </c>
      <c r="R168" s="167">
        <f t="shared" si="2"/>
        <v>0</v>
      </c>
      <c r="S168" s="167">
        <v>0</v>
      </c>
      <c r="T168" s="16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498</v>
      </c>
      <c r="AT168" s="169" t="s">
        <v>176</v>
      </c>
      <c r="AU168" s="169" t="s">
        <v>88</v>
      </c>
      <c r="AY168" s="18" t="s">
        <v>173</v>
      </c>
      <c r="BE168" s="170">
        <f t="shared" si="4"/>
        <v>0</v>
      </c>
      <c r="BF168" s="170">
        <f t="shared" si="5"/>
        <v>0</v>
      </c>
      <c r="BG168" s="170">
        <f t="shared" si="6"/>
        <v>0</v>
      </c>
      <c r="BH168" s="170">
        <f t="shared" si="7"/>
        <v>0</v>
      </c>
      <c r="BI168" s="170">
        <f t="shared" si="8"/>
        <v>0</v>
      </c>
      <c r="BJ168" s="18" t="s">
        <v>88</v>
      </c>
      <c r="BK168" s="170">
        <f t="shared" si="9"/>
        <v>0</v>
      </c>
      <c r="BL168" s="18" t="s">
        <v>498</v>
      </c>
      <c r="BM168" s="169" t="s">
        <v>2811</v>
      </c>
    </row>
    <row r="169" spans="1:65" s="2" customFormat="1" ht="21.75" customHeight="1">
      <c r="A169" s="33"/>
      <c r="B169" s="156"/>
      <c r="C169" s="195" t="s">
        <v>438</v>
      </c>
      <c r="D169" s="195" t="s">
        <v>186</v>
      </c>
      <c r="E169" s="196" t="s">
        <v>2812</v>
      </c>
      <c r="F169" s="197" t="s">
        <v>2813</v>
      </c>
      <c r="G169" s="198" t="s">
        <v>232</v>
      </c>
      <c r="H169" s="199">
        <v>50</v>
      </c>
      <c r="I169" s="200"/>
      <c r="J169" s="201">
        <f t="shared" si="0"/>
        <v>0</v>
      </c>
      <c r="K169" s="202"/>
      <c r="L169" s="203"/>
      <c r="M169" s="204" t="s">
        <v>1</v>
      </c>
      <c r="N169" s="205" t="s">
        <v>41</v>
      </c>
      <c r="O169" s="62"/>
      <c r="P169" s="167">
        <f t="shared" si="1"/>
        <v>0</v>
      </c>
      <c r="Q169" s="167">
        <v>2.7E-4</v>
      </c>
      <c r="R169" s="167">
        <f t="shared" si="2"/>
        <v>1.35E-2</v>
      </c>
      <c r="S169" s="167">
        <v>0</v>
      </c>
      <c r="T169" s="16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1319</v>
      </c>
      <c r="AT169" s="169" t="s">
        <v>186</v>
      </c>
      <c r="AU169" s="169" t="s">
        <v>88</v>
      </c>
      <c r="AY169" s="18" t="s">
        <v>173</v>
      </c>
      <c r="BE169" s="170">
        <f t="shared" si="4"/>
        <v>0</v>
      </c>
      <c r="BF169" s="170">
        <f t="shared" si="5"/>
        <v>0</v>
      </c>
      <c r="BG169" s="170">
        <f t="shared" si="6"/>
        <v>0</v>
      </c>
      <c r="BH169" s="170">
        <f t="shared" si="7"/>
        <v>0</v>
      </c>
      <c r="BI169" s="170">
        <f t="shared" si="8"/>
        <v>0</v>
      </c>
      <c r="BJ169" s="18" t="s">
        <v>88</v>
      </c>
      <c r="BK169" s="170">
        <f t="shared" si="9"/>
        <v>0</v>
      </c>
      <c r="BL169" s="18" t="s">
        <v>1319</v>
      </c>
      <c r="BM169" s="169" t="s">
        <v>2814</v>
      </c>
    </row>
    <row r="170" spans="1:65" s="2" customFormat="1" ht="16.5" customHeight="1">
      <c r="A170" s="33"/>
      <c r="B170" s="156"/>
      <c r="C170" s="195" t="s">
        <v>409</v>
      </c>
      <c r="D170" s="195" t="s">
        <v>186</v>
      </c>
      <c r="E170" s="196" t="s">
        <v>2815</v>
      </c>
      <c r="F170" s="197" t="s">
        <v>2678</v>
      </c>
      <c r="G170" s="198" t="s">
        <v>232</v>
      </c>
      <c r="H170" s="199">
        <v>100</v>
      </c>
      <c r="I170" s="200"/>
      <c r="J170" s="201">
        <f t="shared" si="0"/>
        <v>0</v>
      </c>
      <c r="K170" s="202"/>
      <c r="L170" s="203"/>
      <c r="M170" s="204" t="s">
        <v>1</v>
      </c>
      <c r="N170" s="205" t="s">
        <v>41</v>
      </c>
      <c r="O170" s="62"/>
      <c r="P170" s="167">
        <f t="shared" si="1"/>
        <v>0</v>
      </c>
      <c r="Q170" s="167">
        <v>0</v>
      </c>
      <c r="R170" s="167">
        <f t="shared" si="2"/>
        <v>0</v>
      </c>
      <c r="S170" s="167">
        <v>0</v>
      </c>
      <c r="T170" s="168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502</v>
      </c>
      <c r="AT170" s="169" t="s">
        <v>186</v>
      </c>
      <c r="AU170" s="169" t="s">
        <v>88</v>
      </c>
      <c r="AY170" s="18" t="s">
        <v>173</v>
      </c>
      <c r="BE170" s="170">
        <f t="shared" si="4"/>
        <v>0</v>
      </c>
      <c r="BF170" s="170">
        <f t="shared" si="5"/>
        <v>0</v>
      </c>
      <c r="BG170" s="170">
        <f t="shared" si="6"/>
        <v>0</v>
      </c>
      <c r="BH170" s="170">
        <f t="shared" si="7"/>
        <v>0</v>
      </c>
      <c r="BI170" s="170">
        <f t="shared" si="8"/>
        <v>0</v>
      </c>
      <c r="BJ170" s="18" t="s">
        <v>88</v>
      </c>
      <c r="BK170" s="170">
        <f t="shared" si="9"/>
        <v>0</v>
      </c>
      <c r="BL170" s="18" t="s">
        <v>498</v>
      </c>
      <c r="BM170" s="169" t="s">
        <v>2816</v>
      </c>
    </row>
    <row r="171" spans="1:65" s="2" customFormat="1" ht="24.2" customHeight="1">
      <c r="A171" s="33"/>
      <c r="B171" s="156"/>
      <c r="C171" s="157" t="s">
        <v>413</v>
      </c>
      <c r="D171" s="157" t="s">
        <v>176</v>
      </c>
      <c r="E171" s="158" t="s">
        <v>2817</v>
      </c>
      <c r="F171" s="159" t="s">
        <v>2818</v>
      </c>
      <c r="G171" s="160" t="s">
        <v>179</v>
      </c>
      <c r="H171" s="161">
        <v>160</v>
      </c>
      <c r="I171" s="162"/>
      <c r="J171" s="163">
        <f t="shared" si="0"/>
        <v>0</v>
      </c>
      <c r="K171" s="164"/>
      <c r="L171" s="34"/>
      <c r="M171" s="165" t="s">
        <v>1</v>
      </c>
      <c r="N171" s="166" t="s">
        <v>41</v>
      </c>
      <c r="O171" s="62"/>
      <c r="P171" s="167">
        <f t="shared" si="1"/>
        <v>0</v>
      </c>
      <c r="Q171" s="167">
        <v>0</v>
      </c>
      <c r="R171" s="167">
        <f t="shared" si="2"/>
        <v>0</v>
      </c>
      <c r="S171" s="167">
        <v>0</v>
      </c>
      <c r="T171" s="168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498</v>
      </c>
      <c r="AT171" s="169" t="s">
        <v>176</v>
      </c>
      <c r="AU171" s="169" t="s">
        <v>88</v>
      </c>
      <c r="AY171" s="18" t="s">
        <v>173</v>
      </c>
      <c r="BE171" s="170">
        <f t="shared" si="4"/>
        <v>0</v>
      </c>
      <c r="BF171" s="170">
        <f t="shared" si="5"/>
        <v>0</v>
      </c>
      <c r="BG171" s="170">
        <f t="shared" si="6"/>
        <v>0</v>
      </c>
      <c r="BH171" s="170">
        <f t="shared" si="7"/>
        <v>0</v>
      </c>
      <c r="BI171" s="170">
        <f t="shared" si="8"/>
        <v>0</v>
      </c>
      <c r="BJ171" s="18" t="s">
        <v>88</v>
      </c>
      <c r="BK171" s="170">
        <f t="shared" si="9"/>
        <v>0</v>
      </c>
      <c r="BL171" s="18" t="s">
        <v>498</v>
      </c>
      <c r="BM171" s="169" t="s">
        <v>2819</v>
      </c>
    </row>
    <row r="172" spans="1:65" s="2" customFormat="1" ht="16.5" customHeight="1">
      <c r="A172" s="33"/>
      <c r="B172" s="156"/>
      <c r="C172" s="157" t="s">
        <v>418</v>
      </c>
      <c r="D172" s="157" t="s">
        <v>176</v>
      </c>
      <c r="E172" s="158" t="s">
        <v>2820</v>
      </c>
      <c r="F172" s="159" t="s">
        <v>2821</v>
      </c>
      <c r="G172" s="160" t="s">
        <v>179</v>
      </c>
      <c r="H172" s="161">
        <v>3</v>
      </c>
      <c r="I172" s="162"/>
      <c r="J172" s="163">
        <f t="shared" si="0"/>
        <v>0</v>
      </c>
      <c r="K172" s="164"/>
      <c r="L172" s="34"/>
      <c r="M172" s="165" t="s">
        <v>1</v>
      </c>
      <c r="N172" s="166" t="s">
        <v>41</v>
      </c>
      <c r="O172" s="62"/>
      <c r="P172" s="167">
        <f t="shared" si="1"/>
        <v>0</v>
      </c>
      <c r="Q172" s="167">
        <v>0</v>
      </c>
      <c r="R172" s="167">
        <f t="shared" si="2"/>
        <v>0</v>
      </c>
      <c r="S172" s="167">
        <v>0</v>
      </c>
      <c r="T172" s="168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498</v>
      </c>
      <c r="AT172" s="169" t="s">
        <v>176</v>
      </c>
      <c r="AU172" s="169" t="s">
        <v>88</v>
      </c>
      <c r="AY172" s="18" t="s">
        <v>173</v>
      </c>
      <c r="BE172" s="170">
        <f t="shared" si="4"/>
        <v>0</v>
      </c>
      <c r="BF172" s="170">
        <f t="shared" si="5"/>
        <v>0</v>
      </c>
      <c r="BG172" s="170">
        <f t="shared" si="6"/>
        <v>0</v>
      </c>
      <c r="BH172" s="170">
        <f t="shared" si="7"/>
        <v>0</v>
      </c>
      <c r="BI172" s="170">
        <f t="shared" si="8"/>
        <v>0</v>
      </c>
      <c r="BJ172" s="18" t="s">
        <v>88</v>
      </c>
      <c r="BK172" s="170">
        <f t="shared" si="9"/>
        <v>0</v>
      </c>
      <c r="BL172" s="18" t="s">
        <v>498</v>
      </c>
      <c r="BM172" s="169" t="s">
        <v>2822</v>
      </c>
    </row>
    <row r="173" spans="1:65" s="2" customFormat="1" ht="16.5" customHeight="1">
      <c r="A173" s="33"/>
      <c r="B173" s="156"/>
      <c r="C173" s="195" t="s">
        <v>424</v>
      </c>
      <c r="D173" s="195" t="s">
        <v>186</v>
      </c>
      <c r="E173" s="196" t="s">
        <v>2823</v>
      </c>
      <c r="F173" s="197" t="s">
        <v>2824</v>
      </c>
      <c r="G173" s="198" t="s">
        <v>2825</v>
      </c>
      <c r="H173" s="199">
        <v>0.5</v>
      </c>
      <c r="I173" s="200"/>
      <c r="J173" s="201">
        <f t="shared" si="0"/>
        <v>0</v>
      </c>
      <c r="K173" s="202"/>
      <c r="L173" s="203"/>
      <c r="M173" s="221" t="s">
        <v>1</v>
      </c>
      <c r="N173" s="222" t="s">
        <v>41</v>
      </c>
      <c r="O173" s="217"/>
      <c r="P173" s="218">
        <f t="shared" si="1"/>
        <v>0</v>
      </c>
      <c r="Q173" s="218">
        <v>0</v>
      </c>
      <c r="R173" s="218">
        <f t="shared" si="2"/>
        <v>0</v>
      </c>
      <c r="S173" s="218">
        <v>0</v>
      </c>
      <c r="T173" s="219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502</v>
      </c>
      <c r="AT173" s="169" t="s">
        <v>186</v>
      </c>
      <c r="AU173" s="169" t="s">
        <v>88</v>
      </c>
      <c r="AY173" s="18" t="s">
        <v>173</v>
      </c>
      <c r="BE173" s="170">
        <f t="shared" si="4"/>
        <v>0</v>
      </c>
      <c r="BF173" s="170">
        <f t="shared" si="5"/>
        <v>0</v>
      </c>
      <c r="BG173" s="170">
        <f t="shared" si="6"/>
        <v>0</v>
      </c>
      <c r="BH173" s="170">
        <f t="shared" si="7"/>
        <v>0</v>
      </c>
      <c r="BI173" s="170">
        <f t="shared" si="8"/>
        <v>0</v>
      </c>
      <c r="BJ173" s="18" t="s">
        <v>88</v>
      </c>
      <c r="BK173" s="170">
        <f t="shared" si="9"/>
        <v>0</v>
      </c>
      <c r="BL173" s="18" t="s">
        <v>498</v>
      </c>
      <c r="BM173" s="169" t="s">
        <v>2826</v>
      </c>
    </row>
    <row r="174" spans="1:65" s="2" customFormat="1" ht="6.95" customHeight="1">
      <c r="A174" s="33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2:K17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34</vt:i4>
      </vt:variant>
    </vt:vector>
  </HeadingPairs>
  <TitlesOfParts>
    <vt:vector size="51" baseType="lpstr">
      <vt:lpstr>Rekapitulácia stavby</vt:lpstr>
      <vt:lpstr>SO02.01 - SO02.01  Rekonš...</vt:lpstr>
      <vt:lpstr>SO02.02 - SO02.02  Rekonš...</vt:lpstr>
      <vt:lpstr>SO02.03 - SO02.03  Rekonš...</vt:lpstr>
      <vt:lpstr>SO02.04 - SO02.04  Rekonš...</vt:lpstr>
      <vt:lpstr>SO01.01 - SO01.01  Rekonš...</vt:lpstr>
      <vt:lpstr>SO01.02 - SO01.02  Rekonš...</vt:lpstr>
      <vt:lpstr>SO01.03.1 - SO01.03.1  Re...</vt:lpstr>
      <vt:lpstr>SO01.03.2 - SO01.03.2  Re...</vt:lpstr>
      <vt:lpstr>SO01.03.3 - SO01.03.3  Re...</vt:lpstr>
      <vt:lpstr>SO01.03.4 - SO01.03.4  Re...</vt:lpstr>
      <vt:lpstr>SO01.03.5 - SO01.03.5  Re...</vt:lpstr>
      <vt:lpstr>SO01.04 - SO01.04  Rekonš...</vt:lpstr>
      <vt:lpstr>SO01.05 - SO01.05  Rekonš...</vt:lpstr>
      <vt:lpstr>SO01.06 - SO01.06. Rekonš...</vt:lpstr>
      <vt:lpstr>SO01.07 - SO01.07  Rekonš...</vt:lpstr>
      <vt:lpstr>SO01.09 - SO01.07  Rekonš...</vt:lpstr>
      <vt:lpstr>'Rekapitulácia stavby'!Názvy_tlače</vt:lpstr>
      <vt:lpstr>'SO01.01 - SO01.01  Rekonš...'!Názvy_tlače</vt:lpstr>
      <vt:lpstr>'SO01.02 - SO01.02  Rekonš...'!Názvy_tlače</vt:lpstr>
      <vt:lpstr>'SO01.03.1 - SO01.03.1  Re...'!Názvy_tlače</vt:lpstr>
      <vt:lpstr>'SO01.03.2 - SO01.03.2  Re...'!Názvy_tlače</vt:lpstr>
      <vt:lpstr>'SO01.03.3 - SO01.03.3  Re...'!Názvy_tlače</vt:lpstr>
      <vt:lpstr>'SO01.03.4 - SO01.03.4  Re...'!Názvy_tlače</vt:lpstr>
      <vt:lpstr>'SO01.03.5 - SO01.03.5  Re...'!Názvy_tlače</vt:lpstr>
      <vt:lpstr>'SO01.04 - SO01.04  Rekonš...'!Názvy_tlače</vt:lpstr>
      <vt:lpstr>'SO01.05 - SO01.05  Rekonš...'!Názvy_tlače</vt:lpstr>
      <vt:lpstr>'SO01.06 - SO01.06. Rekonš...'!Názvy_tlače</vt:lpstr>
      <vt:lpstr>'SO01.07 - SO01.07  Rekonš...'!Názvy_tlače</vt:lpstr>
      <vt:lpstr>'SO01.09 - SO01.07  Rekonš...'!Názvy_tlače</vt:lpstr>
      <vt:lpstr>'SO02.01 - SO02.01  Rekonš...'!Názvy_tlače</vt:lpstr>
      <vt:lpstr>'SO02.02 - SO02.02  Rekonš...'!Názvy_tlače</vt:lpstr>
      <vt:lpstr>'SO02.03 - SO02.03  Rekonš...'!Názvy_tlače</vt:lpstr>
      <vt:lpstr>'SO02.04 - SO02.04  Rekonš...'!Názvy_tlače</vt:lpstr>
      <vt:lpstr>'Rekapitulácia stavby'!Oblasť_tlače</vt:lpstr>
      <vt:lpstr>'SO01.01 - SO01.01  Rekonš...'!Oblasť_tlače</vt:lpstr>
      <vt:lpstr>'SO01.02 - SO01.02  Rekonš...'!Oblasť_tlače</vt:lpstr>
      <vt:lpstr>'SO01.03.1 - SO01.03.1  Re...'!Oblasť_tlače</vt:lpstr>
      <vt:lpstr>'SO01.03.2 - SO01.03.2  Re...'!Oblasť_tlače</vt:lpstr>
      <vt:lpstr>'SO01.03.3 - SO01.03.3  Re...'!Oblasť_tlače</vt:lpstr>
      <vt:lpstr>'SO01.03.4 - SO01.03.4  Re...'!Oblasť_tlače</vt:lpstr>
      <vt:lpstr>'SO01.03.5 - SO01.03.5  Re...'!Oblasť_tlače</vt:lpstr>
      <vt:lpstr>'SO01.04 - SO01.04  Rekonš...'!Oblasť_tlače</vt:lpstr>
      <vt:lpstr>'SO01.05 - SO01.05  Rekonš...'!Oblasť_tlače</vt:lpstr>
      <vt:lpstr>'SO01.06 - SO01.06. Rekonš...'!Oblasť_tlače</vt:lpstr>
      <vt:lpstr>'SO01.07 - SO01.07  Rekonš...'!Oblasť_tlače</vt:lpstr>
      <vt:lpstr>'SO01.09 - SO01.07  Rekonš...'!Oblasť_tlače</vt:lpstr>
      <vt:lpstr>'SO02.01 - SO02.01  Rekonš...'!Oblasť_tlače</vt:lpstr>
      <vt:lpstr>'SO02.02 - SO02.02  Rekonš...'!Oblasť_tlače</vt:lpstr>
      <vt:lpstr>'SO02.03 - SO02.03  Rekonš...'!Oblasť_tlače</vt:lpstr>
      <vt:lpstr>'SO02.04 - SO02.04  Rekonš...'!Oblasť_tlače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NBHP\User</dc:creator>
  <cp:lastModifiedBy>Baran Marian</cp:lastModifiedBy>
  <dcterms:created xsi:type="dcterms:W3CDTF">2021-07-16T19:50:09Z</dcterms:created>
  <dcterms:modified xsi:type="dcterms:W3CDTF">2021-07-19T11:48:52Z</dcterms:modified>
</cp:coreProperties>
</file>