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T:\(FTP)Drive\Projekt_KreativneCentrum\ProjektoveRiadenie\BA\VO\ExAnte1\Stavebné práce\"/>
    </mc:Choice>
  </mc:AlternateContent>
  <bookViews>
    <workbookView xWindow="0" yWindow="0" windowWidth="28800" windowHeight="12300" activeTab="2"/>
  </bookViews>
  <sheets>
    <sheet name="Návrh na plnenie" sheetId="1" r:id="rId1"/>
    <sheet name="01" sheetId="2" r:id="rId2"/>
    <sheet name="02" sheetId="3" r:id="rId3"/>
    <sheet name="03" sheetId="4" r:id="rId4"/>
    <sheet name="04" sheetId="5" r:id="rId5"/>
    <sheet name="05" sheetId="6" r:id="rId6"/>
    <sheet name="06" sheetId="12" r:id="rId7"/>
    <sheet name="07" sheetId="7" r:id="rId8"/>
    <sheet name="08" sheetId="8" r:id="rId9"/>
    <sheet name="09" sheetId="10" r:id="rId10"/>
    <sheet name="10" sheetId="11" r:id="rId11"/>
  </sheets>
  <definedNames>
    <definedName name="_xlnm._FilterDatabase" localSheetId="1" hidden="1">'01'!$B$50:$J$617</definedName>
    <definedName name="_xlnm._FilterDatabase" localSheetId="2" hidden="1">'02'!$B$66:$J$1859</definedName>
    <definedName name="_xlnm.Print_Titles" localSheetId="1">'01'!$50:$50</definedName>
    <definedName name="_xlnm.Print_Titles" localSheetId="2">'02'!$66:$66</definedName>
    <definedName name="_xlnm.Print_Titles" localSheetId="0">'Návrh na plnenie'!$49:$49</definedName>
    <definedName name="_xlnm.Print_Area" localSheetId="1">'01'!$A$1:$I$618</definedName>
    <definedName name="_xlnm.Print_Area" localSheetId="2">'02'!$A$1:$I$1860</definedName>
    <definedName name="_xlnm.Print_Area" localSheetId="0">'Návrh na plnenie'!$A$1:$AP$61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43" i="12" l="1"/>
  <c r="F1142" i="12"/>
  <c r="F21" i="12"/>
  <c r="F22" i="12"/>
  <c r="G15" i="6"/>
  <c r="G57" i="6"/>
  <c r="G56" i="6"/>
  <c r="G55" i="6"/>
  <c r="G53" i="6"/>
  <c r="G52" i="6"/>
  <c r="G51" i="6"/>
  <c r="G50" i="6"/>
  <c r="G49" i="6"/>
  <c r="G48" i="6"/>
  <c r="G47" i="6"/>
  <c r="G46" i="6"/>
  <c r="G45" i="6"/>
  <c r="G43" i="6"/>
  <c r="G41" i="6"/>
  <c r="G40" i="6"/>
  <c r="G38" i="6"/>
  <c r="G37" i="6"/>
  <c r="G36" i="6"/>
  <c r="G35" i="6"/>
  <c r="G34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F1140" i="12" l="1"/>
  <c r="F1139" i="12"/>
  <c r="F1138" i="12"/>
  <c r="F1137" i="12"/>
  <c r="F1136" i="12"/>
  <c r="I56" i="1"/>
  <c r="F195" i="12"/>
  <c r="F27" i="12"/>
  <c r="F107" i="12"/>
  <c r="F160" i="12"/>
  <c r="F167" i="12"/>
  <c r="F168" i="12"/>
  <c r="F169" i="12"/>
  <c r="F170" i="12"/>
  <c r="F171" i="12"/>
  <c r="F175" i="12"/>
  <c r="F176" i="12"/>
  <c r="F177" i="12"/>
  <c r="F178" i="12"/>
  <c r="F179" i="12"/>
  <c r="F181" i="12"/>
  <c r="F182" i="12"/>
  <c r="F183" i="12"/>
  <c r="F184" i="12"/>
  <c r="F185" i="12"/>
  <c r="F186" i="12"/>
  <c r="F189" i="12"/>
  <c r="F201" i="12"/>
  <c r="F207" i="12"/>
  <c r="F213" i="12"/>
  <c r="F219" i="12"/>
  <c r="F225" i="12"/>
  <c r="F236" i="12"/>
  <c r="F237" i="12"/>
  <c r="F239" i="12"/>
  <c r="F240" i="12"/>
  <c r="F241" i="12"/>
  <c r="F252" i="12"/>
  <c r="F265" i="12"/>
  <c r="F271" i="12"/>
  <c r="F277" i="12"/>
  <c r="F278" i="12"/>
  <c r="F279" i="12"/>
  <c r="F283" i="12"/>
  <c r="F284" i="12"/>
  <c r="F285" i="12"/>
  <c r="F290" i="12"/>
  <c r="F291" i="12"/>
  <c r="F295" i="12"/>
  <c r="F296" i="12"/>
  <c r="F299" i="12"/>
  <c r="F354" i="12"/>
  <c r="F364" i="12"/>
  <c r="F365" i="12"/>
  <c r="F368" i="12"/>
  <c r="F369" i="12"/>
  <c r="F370" i="12"/>
  <c r="F372" i="12"/>
  <c r="F373" i="12"/>
  <c r="F375" i="12"/>
  <c r="F381" i="12"/>
  <c r="F387" i="12"/>
  <c r="F399" i="12"/>
  <c r="F412" i="12"/>
  <c r="F418" i="12"/>
  <c r="F424" i="12"/>
  <c r="F428" i="12"/>
  <c r="F432" i="12"/>
  <c r="F433" i="12"/>
  <c r="F437" i="12"/>
  <c r="F438" i="12"/>
  <c r="F441" i="12"/>
  <c r="F495" i="12"/>
  <c r="F500" i="12"/>
  <c r="F508" i="12"/>
  <c r="F509" i="12"/>
  <c r="F511" i="12"/>
  <c r="F513" i="12"/>
  <c r="F514" i="12"/>
  <c r="F515" i="12"/>
  <c r="F517" i="12"/>
  <c r="F524" i="12"/>
  <c r="F525" i="12"/>
  <c r="F527" i="12"/>
  <c r="F528" i="12"/>
  <c r="F529" i="12"/>
  <c r="F533" i="12"/>
  <c r="F539" i="12"/>
  <c r="F545" i="12"/>
  <c r="F546" i="12"/>
  <c r="F547" i="12"/>
  <c r="F548" i="12"/>
  <c r="F552" i="12"/>
  <c r="F553" i="12"/>
  <c r="F554" i="12"/>
  <c r="F555" i="12"/>
  <c r="F556" i="12"/>
  <c r="F560" i="12"/>
  <c r="F564" i="12"/>
  <c r="F567" i="12"/>
  <c r="F622" i="12"/>
  <c r="F627" i="12"/>
  <c r="F634" i="12"/>
  <c r="F635" i="12"/>
  <c r="F636" i="12"/>
  <c r="F637" i="12"/>
  <c r="F638" i="12"/>
  <c r="F639" i="12"/>
  <c r="F640" i="12"/>
  <c r="F641" i="12"/>
  <c r="F642" i="12"/>
  <c r="F644" i="12"/>
  <c r="F650" i="12"/>
  <c r="F656" i="12"/>
  <c r="F662" i="12"/>
  <c r="F668" i="12"/>
  <c r="F674" i="12"/>
  <c r="F681" i="12"/>
  <c r="F687" i="12"/>
  <c r="F698" i="12"/>
  <c r="F710" i="12"/>
  <c r="F711" i="12"/>
  <c r="F713" i="12"/>
  <c r="F722" i="12"/>
  <c r="F728" i="12"/>
  <c r="F734" i="12"/>
  <c r="F738" i="12"/>
  <c r="F742" i="12"/>
  <c r="F743" i="12"/>
  <c r="F747" i="12"/>
  <c r="F748" i="12"/>
  <c r="F754" i="12"/>
  <c r="F811" i="12"/>
  <c r="F821" i="12"/>
  <c r="F822" i="12"/>
  <c r="F823" i="12"/>
  <c r="F824" i="12"/>
  <c r="F825" i="12"/>
  <c r="F826" i="12"/>
  <c r="F828" i="12"/>
  <c r="F834" i="12"/>
  <c r="F840" i="12"/>
  <c r="F846" i="12"/>
  <c r="F852" i="12"/>
  <c r="F860" i="12"/>
  <c r="F871" i="12"/>
  <c r="F883" i="12"/>
  <c r="F888" i="12"/>
  <c r="F895" i="12"/>
  <c r="F896" i="12"/>
  <c r="F900" i="12"/>
  <c r="F901" i="12"/>
  <c r="F902" i="12"/>
  <c r="F905" i="12"/>
  <c r="F959" i="12"/>
  <c r="F964" i="12"/>
  <c r="F966" i="12"/>
  <c r="F968" i="12"/>
  <c r="F970" i="12"/>
  <c r="F978" i="12"/>
  <c r="F982" i="12"/>
  <c r="F983" i="12"/>
  <c r="F987" i="12"/>
  <c r="F989" i="12"/>
  <c r="F990" i="12"/>
  <c r="F993" i="12"/>
  <c r="F999" i="12"/>
  <c r="F1005" i="12"/>
  <c r="F1011" i="12"/>
  <c r="F1012" i="12"/>
  <c r="F1013" i="12"/>
  <c r="F1017" i="12"/>
  <c r="F1018" i="12"/>
  <c r="F1019" i="12"/>
  <c r="F1020" i="12"/>
  <c r="F1024" i="12"/>
  <c r="F1028" i="12"/>
  <c r="F1044" i="12"/>
  <c r="F1054" i="12"/>
  <c r="F1062" i="12"/>
  <c r="F1064" i="12"/>
  <c r="F1066" i="12"/>
  <c r="F1076" i="12"/>
  <c r="F1082" i="12"/>
  <c r="F1087" i="12"/>
  <c r="F1089" i="12"/>
  <c r="F1091" i="12"/>
  <c r="F1101" i="12"/>
  <c r="F1109" i="12"/>
  <c r="F1111" i="12"/>
  <c r="F1113" i="12"/>
  <c r="F1123" i="12"/>
  <c r="F1131" i="12"/>
  <c r="F1133" i="12"/>
  <c r="I57" i="1"/>
  <c r="I58" i="1"/>
  <c r="I59" i="1"/>
  <c r="I60" i="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38" i="11"/>
  <c r="H37" i="11"/>
  <c r="H17" i="11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4" i="10"/>
  <c r="H33" i="10"/>
  <c r="H32" i="10"/>
  <c r="H31" i="10"/>
  <c r="H30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G79" i="8"/>
  <c r="G78" i="8"/>
  <c r="G77" i="8"/>
  <c r="G76" i="8"/>
  <c r="G72" i="8"/>
  <c r="G71" i="8"/>
  <c r="G52" i="8"/>
  <c r="G53" i="8"/>
  <c r="G54" i="8"/>
  <c r="G55" i="8"/>
  <c r="G56" i="8"/>
  <c r="G57" i="8"/>
  <c r="G58" i="8"/>
  <c r="G59" i="8"/>
  <c r="G60" i="8"/>
  <c r="G61" i="8"/>
  <c r="G62" i="8"/>
  <c r="G51" i="8"/>
  <c r="G74" i="8"/>
  <c r="G73" i="8"/>
  <c r="G70" i="8"/>
  <c r="G69" i="8"/>
  <c r="G68" i="8"/>
  <c r="G67" i="8"/>
  <c r="G66" i="8"/>
  <c r="G65" i="8"/>
  <c r="G64" i="8"/>
  <c r="G63" i="8"/>
  <c r="G49" i="8"/>
  <c r="G48" i="8"/>
  <c r="G47" i="8"/>
  <c r="G46" i="8"/>
  <c r="G45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17" i="8"/>
  <c r="G18" i="8"/>
  <c r="G19" i="8"/>
  <c r="G20" i="8"/>
  <c r="G21" i="8"/>
  <c r="G22" i="8"/>
  <c r="G23" i="8"/>
  <c r="G16" i="8"/>
  <c r="G75" i="8"/>
  <c r="G44" i="8"/>
  <c r="G24" i="8"/>
  <c r="G15" i="8"/>
  <c r="G139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I55" i="1"/>
  <c r="G54" i="6"/>
  <c r="G44" i="6"/>
  <c r="G42" i="6"/>
  <c r="G32" i="6"/>
  <c r="G16" i="6"/>
  <c r="I54" i="1"/>
  <c r="I53" i="1"/>
  <c r="I52" i="1"/>
  <c r="I51" i="1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4" i="5"/>
  <c r="G43" i="5"/>
  <c r="G42" i="5"/>
  <c r="G41" i="5"/>
  <c r="G40" i="5"/>
  <c r="G39" i="5"/>
  <c r="G38" i="5"/>
  <c r="G37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5" i="5"/>
  <c r="H6" i="11" l="1"/>
  <c r="AM60" i="1" s="1"/>
  <c r="F6" i="12"/>
  <c r="H6" i="10"/>
  <c r="AM59" i="1" s="1"/>
  <c r="G6" i="8"/>
  <c r="H1850" i="3" s="1"/>
  <c r="G6" i="7"/>
  <c r="H1848" i="3" s="1"/>
  <c r="G6" i="6"/>
  <c r="G9" i="6" s="1"/>
  <c r="G11" i="6" s="1"/>
  <c r="G6" i="5"/>
  <c r="G84" i="4"/>
  <c r="G83" i="4"/>
  <c r="G82" i="4"/>
  <c r="G80" i="4"/>
  <c r="G79" i="4"/>
  <c r="G78" i="4"/>
  <c r="G77" i="4"/>
  <c r="G76" i="4"/>
  <c r="G74" i="4"/>
  <c r="G73" i="4"/>
  <c r="G72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4" i="4"/>
  <c r="G53" i="4"/>
  <c r="G52" i="4"/>
  <c r="G51" i="4"/>
  <c r="G50" i="4"/>
  <c r="G49" i="4"/>
  <c r="G48" i="4"/>
  <c r="G47" i="4"/>
  <c r="G46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C9" i="5" l="1"/>
  <c r="H1852" i="3"/>
  <c r="H9" i="11"/>
  <c r="H11" i="11" s="1"/>
  <c r="H9" i="10"/>
  <c r="H11" i="10" s="1"/>
  <c r="G9" i="8"/>
  <c r="G11" i="8" s="1"/>
  <c r="C9" i="8"/>
  <c r="C9" i="7"/>
  <c r="C9" i="6"/>
  <c r="F9" i="12"/>
  <c r="F11" i="12" s="1"/>
  <c r="C9" i="12"/>
  <c r="D9" i="11"/>
  <c r="D9" i="10"/>
  <c r="G9" i="7"/>
  <c r="G11" i="7" s="1"/>
  <c r="G9" i="5"/>
  <c r="G11" i="5" s="1"/>
  <c r="G6" i="4"/>
  <c r="C9" i="4" l="1"/>
  <c r="H858" i="3"/>
  <c r="G9" i="4"/>
  <c r="G11" i="4" s="1"/>
  <c r="I16" i="3"/>
  <c r="I15" i="3"/>
  <c r="I14" i="3"/>
  <c r="BH1858" i="3"/>
  <c r="BG1858" i="3"/>
  <c r="BF1858" i="3"/>
  <c r="BD1858" i="3"/>
  <c r="S1858" i="3"/>
  <c r="Q1858" i="3"/>
  <c r="O1858" i="3"/>
  <c r="BJ1858" i="3"/>
  <c r="I1858" i="3"/>
  <c r="BE1858" i="3" s="1"/>
  <c r="BH1854" i="3"/>
  <c r="BG1854" i="3"/>
  <c r="BF1854" i="3"/>
  <c r="BD1854" i="3"/>
  <c r="S1854" i="3"/>
  <c r="Q1854" i="3"/>
  <c r="O1854" i="3"/>
  <c r="BJ1854" i="3"/>
  <c r="I1854" i="3"/>
  <c r="BE1854" i="3" s="1"/>
  <c r="BH1852" i="3"/>
  <c r="BG1852" i="3"/>
  <c r="BF1852" i="3"/>
  <c r="BD1852" i="3"/>
  <c r="S1852" i="3"/>
  <c r="S1851" i="3" s="1"/>
  <c r="Q1852" i="3"/>
  <c r="Q1851" i="3" s="1"/>
  <c r="O1852" i="3"/>
  <c r="O1851" i="3" s="1"/>
  <c r="BJ1852" i="3"/>
  <c r="BJ1851" i="3" s="1"/>
  <c r="I1851" i="3" s="1"/>
  <c r="I52" i="3" s="1"/>
  <c r="I1852" i="3"/>
  <c r="BE1852" i="3" s="1"/>
  <c r="BH1850" i="3"/>
  <c r="BG1850" i="3"/>
  <c r="BF1850" i="3"/>
  <c r="BD1850" i="3"/>
  <c r="S1850" i="3"/>
  <c r="S1849" i="3" s="1"/>
  <c r="Q1850" i="3"/>
  <c r="Q1849" i="3" s="1"/>
  <c r="O1850" i="3"/>
  <c r="O1849" i="3" s="1"/>
  <c r="BJ1850" i="3"/>
  <c r="BJ1849" i="3" s="1"/>
  <c r="I1849" i="3" s="1"/>
  <c r="I51" i="3" s="1"/>
  <c r="I1850" i="3"/>
  <c r="BE1850" i="3" s="1"/>
  <c r="BH1848" i="3"/>
  <c r="BG1848" i="3"/>
  <c r="BF1848" i="3"/>
  <c r="BD1848" i="3"/>
  <c r="S1848" i="3"/>
  <c r="S1847" i="3" s="1"/>
  <c r="Q1848" i="3"/>
  <c r="Q1847" i="3" s="1"/>
  <c r="O1848" i="3"/>
  <c r="O1847" i="3" s="1"/>
  <c r="BJ1848" i="3"/>
  <c r="BJ1847" i="3" s="1"/>
  <c r="I1847" i="3" s="1"/>
  <c r="I50" i="3" s="1"/>
  <c r="I1848" i="3"/>
  <c r="BE1848" i="3" s="1"/>
  <c r="BH1818" i="3"/>
  <c r="BG1818" i="3"/>
  <c r="BF1818" i="3"/>
  <c r="BD1818" i="3"/>
  <c r="S1818" i="3"/>
  <c r="Q1818" i="3"/>
  <c r="O1818" i="3"/>
  <c r="BJ1818" i="3"/>
  <c r="I1818" i="3"/>
  <c r="BE1818" i="3" s="1"/>
  <c r="BH1710" i="3"/>
  <c r="BG1710" i="3"/>
  <c r="BF1710" i="3"/>
  <c r="BD1710" i="3"/>
  <c r="S1710" i="3"/>
  <c r="Q1710" i="3"/>
  <c r="O1710" i="3"/>
  <c r="BJ1710" i="3"/>
  <c r="I1710" i="3"/>
  <c r="BE1710" i="3" s="1"/>
  <c r="BH1664" i="3"/>
  <c r="BG1664" i="3"/>
  <c r="BF1664" i="3"/>
  <c r="BD1664" i="3"/>
  <c r="S1664" i="3"/>
  <c r="Q1664" i="3"/>
  <c r="O1664" i="3"/>
  <c r="BJ1664" i="3"/>
  <c r="I1664" i="3"/>
  <c r="BE1664" i="3" s="1"/>
  <c r="BH1663" i="3"/>
  <c r="BG1663" i="3"/>
  <c r="BF1663" i="3"/>
  <c r="BD1663" i="3"/>
  <c r="S1663" i="3"/>
  <c r="Q1663" i="3"/>
  <c r="O1663" i="3"/>
  <c r="BJ1663" i="3"/>
  <c r="I1663" i="3"/>
  <c r="BE1663" i="3" s="1"/>
  <c r="BH1658" i="3"/>
  <c r="BG1658" i="3"/>
  <c r="BF1658" i="3"/>
  <c r="BD1658" i="3"/>
  <c r="S1658" i="3"/>
  <c r="Q1658" i="3"/>
  <c r="O1658" i="3"/>
  <c r="BJ1658" i="3"/>
  <c r="I1658" i="3"/>
  <c r="BE1658" i="3" s="1"/>
  <c r="BH1656" i="3"/>
  <c r="BG1656" i="3"/>
  <c r="BF1656" i="3"/>
  <c r="BD1656" i="3"/>
  <c r="S1656" i="3"/>
  <c r="Q1656" i="3"/>
  <c r="O1656" i="3"/>
  <c r="BJ1656" i="3"/>
  <c r="I1656" i="3"/>
  <c r="BE1656" i="3" s="1"/>
  <c r="BH1455" i="3"/>
  <c r="BG1455" i="3"/>
  <c r="BF1455" i="3"/>
  <c r="BD1455" i="3"/>
  <c r="S1455" i="3"/>
  <c r="Q1455" i="3"/>
  <c r="O1455" i="3"/>
  <c r="BJ1455" i="3"/>
  <c r="I1455" i="3"/>
  <c r="BE1455" i="3" s="1"/>
  <c r="BH1453" i="3"/>
  <c r="BG1453" i="3"/>
  <c r="BF1453" i="3"/>
  <c r="BD1453" i="3"/>
  <c r="S1453" i="3"/>
  <c r="Q1453" i="3"/>
  <c r="O1453" i="3"/>
  <c r="BJ1453" i="3"/>
  <c r="I1453" i="3"/>
  <c r="BE1453" i="3" s="1"/>
  <c r="BH1452" i="3"/>
  <c r="BG1452" i="3"/>
  <c r="BF1452" i="3"/>
  <c r="BD1452" i="3"/>
  <c r="S1452" i="3"/>
  <c r="Q1452" i="3"/>
  <c r="O1452" i="3"/>
  <c r="BJ1452" i="3"/>
  <c r="I1452" i="3"/>
  <c r="BE1452" i="3" s="1"/>
  <c r="BH1450" i="3"/>
  <c r="BG1450" i="3"/>
  <c r="BF1450" i="3"/>
  <c r="BD1450" i="3"/>
  <c r="S1450" i="3"/>
  <c r="Q1450" i="3"/>
  <c r="O1450" i="3"/>
  <c r="BJ1450" i="3"/>
  <c r="I1450" i="3"/>
  <c r="BE1450" i="3" s="1"/>
  <c r="BH1449" i="3"/>
  <c r="BG1449" i="3"/>
  <c r="BF1449" i="3"/>
  <c r="BD1449" i="3"/>
  <c r="S1449" i="3"/>
  <c r="Q1449" i="3"/>
  <c r="O1449" i="3"/>
  <c r="BJ1449" i="3"/>
  <c r="I1449" i="3"/>
  <c r="BE1449" i="3" s="1"/>
  <c r="BH1446" i="3"/>
  <c r="BG1446" i="3"/>
  <c r="BF1446" i="3"/>
  <c r="BD1446" i="3"/>
  <c r="S1446" i="3"/>
  <c r="Q1446" i="3"/>
  <c r="O1446" i="3"/>
  <c r="BJ1446" i="3"/>
  <c r="I1446" i="3"/>
  <c r="BE1446" i="3" s="1"/>
  <c r="BH1444" i="3"/>
  <c r="BG1444" i="3"/>
  <c r="BF1444" i="3"/>
  <c r="BD1444" i="3"/>
  <c r="S1444" i="3"/>
  <c r="Q1444" i="3"/>
  <c r="O1444" i="3"/>
  <c r="BJ1444" i="3"/>
  <c r="I1444" i="3"/>
  <c r="BE1444" i="3" s="1"/>
  <c r="BH1379" i="3"/>
  <c r="BG1379" i="3"/>
  <c r="BF1379" i="3"/>
  <c r="BD1379" i="3"/>
  <c r="S1379" i="3"/>
  <c r="Q1379" i="3"/>
  <c r="O1379" i="3"/>
  <c r="BJ1379" i="3"/>
  <c r="I1379" i="3"/>
  <c r="BE1379" i="3" s="1"/>
  <c r="BH1377" i="3"/>
  <c r="BG1377" i="3"/>
  <c r="BF1377" i="3"/>
  <c r="BD1377" i="3"/>
  <c r="S1377" i="3"/>
  <c r="Q1377" i="3"/>
  <c r="O1377" i="3"/>
  <c r="BJ1377" i="3"/>
  <c r="I1377" i="3"/>
  <c r="BE1377" i="3" s="1"/>
  <c r="BH1376" i="3"/>
  <c r="BG1376" i="3"/>
  <c r="BF1376" i="3"/>
  <c r="BD1376" i="3"/>
  <c r="S1376" i="3"/>
  <c r="Q1376" i="3"/>
  <c r="O1376" i="3"/>
  <c r="BJ1376" i="3"/>
  <c r="I1376" i="3"/>
  <c r="BE1376" i="3" s="1"/>
  <c r="BH1326" i="3"/>
  <c r="BG1326" i="3"/>
  <c r="BF1326" i="3"/>
  <c r="BD1326" i="3"/>
  <c r="S1326" i="3"/>
  <c r="Q1326" i="3"/>
  <c r="O1326" i="3"/>
  <c r="BJ1326" i="3"/>
  <c r="I1326" i="3"/>
  <c r="BE1326" i="3" s="1"/>
  <c r="BH1324" i="3"/>
  <c r="BG1324" i="3"/>
  <c r="BF1324" i="3"/>
  <c r="BD1324" i="3"/>
  <c r="S1324" i="3"/>
  <c r="Q1324" i="3"/>
  <c r="O1324" i="3"/>
  <c r="BJ1324" i="3"/>
  <c r="I1324" i="3"/>
  <c r="BE1324" i="3" s="1"/>
  <c r="BH1322" i="3"/>
  <c r="BG1322" i="3"/>
  <c r="BF1322" i="3"/>
  <c r="BD1322" i="3"/>
  <c r="S1322" i="3"/>
  <c r="Q1322" i="3"/>
  <c r="O1322" i="3"/>
  <c r="BJ1322" i="3"/>
  <c r="I1322" i="3"/>
  <c r="BE1322" i="3" s="1"/>
  <c r="BH1297" i="3"/>
  <c r="BG1297" i="3"/>
  <c r="BF1297" i="3"/>
  <c r="BD1297" i="3"/>
  <c r="S1297" i="3"/>
  <c r="Q1297" i="3"/>
  <c r="O1297" i="3"/>
  <c r="BJ1297" i="3"/>
  <c r="I1297" i="3"/>
  <c r="BE1297" i="3" s="1"/>
  <c r="BH1291" i="3"/>
  <c r="BG1291" i="3"/>
  <c r="BF1291" i="3"/>
  <c r="BD1291" i="3"/>
  <c r="S1291" i="3"/>
  <c r="Q1291" i="3"/>
  <c r="O1291" i="3"/>
  <c r="BJ1291" i="3"/>
  <c r="I1291" i="3"/>
  <c r="BE1291" i="3" s="1"/>
  <c r="BH1286" i="3"/>
  <c r="BG1286" i="3"/>
  <c r="BF1286" i="3"/>
  <c r="BD1286" i="3"/>
  <c r="S1286" i="3"/>
  <c r="Q1286" i="3"/>
  <c r="O1286" i="3"/>
  <c r="BJ1286" i="3"/>
  <c r="I1286" i="3"/>
  <c r="BE1286" i="3" s="1"/>
  <c r="BH1281" i="3"/>
  <c r="BG1281" i="3"/>
  <c r="BF1281" i="3"/>
  <c r="BD1281" i="3"/>
  <c r="S1281" i="3"/>
  <c r="Q1281" i="3"/>
  <c r="O1281" i="3"/>
  <c r="BJ1281" i="3"/>
  <c r="I1281" i="3"/>
  <c r="BE1281" i="3" s="1"/>
  <c r="BH1276" i="3"/>
  <c r="BG1276" i="3"/>
  <c r="BF1276" i="3"/>
  <c r="BD1276" i="3"/>
  <c r="S1276" i="3"/>
  <c r="Q1276" i="3"/>
  <c r="O1276" i="3"/>
  <c r="BJ1276" i="3"/>
  <c r="I1276" i="3"/>
  <c r="BE1276" i="3" s="1"/>
  <c r="BH1273" i="3"/>
  <c r="BG1273" i="3"/>
  <c r="BF1273" i="3"/>
  <c r="BD1273" i="3"/>
  <c r="S1273" i="3"/>
  <c r="Q1273" i="3"/>
  <c r="O1273" i="3"/>
  <c r="BJ1273" i="3"/>
  <c r="I1273" i="3"/>
  <c r="BE1273" i="3" s="1"/>
  <c r="BH1268" i="3"/>
  <c r="BG1268" i="3"/>
  <c r="BF1268" i="3"/>
  <c r="BD1268" i="3"/>
  <c r="S1268" i="3"/>
  <c r="Q1268" i="3"/>
  <c r="O1268" i="3"/>
  <c r="BJ1268" i="3"/>
  <c r="I1268" i="3"/>
  <c r="BE1268" i="3" s="1"/>
  <c r="BH1265" i="3"/>
  <c r="BG1265" i="3"/>
  <c r="BF1265" i="3"/>
  <c r="BD1265" i="3"/>
  <c r="S1265" i="3"/>
  <c r="Q1265" i="3"/>
  <c r="O1265" i="3"/>
  <c r="BJ1265" i="3"/>
  <c r="I1265" i="3"/>
  <c r="BE1265" i="3" s="1"/>
  <c r="BH1259" i="3"/>
  <c r="BG1259" i="3"/>
  <c r="BF1259" i="3"/>
  <c r="BD1259" i="3"/>
  <c r="S1259" i="3"/>
  <c r="Q1259" i="3"/>
  <c r="O1259" i="3"/>
  <c r="BJ1259" i="3"/>
  <c r="I1259" i="3"/>
  <c r="BE1259" i="3" s="1"/>
  <c r="BH1227" i="3"/>
  <c r="BG1227" i="3"/>
  <c r="BF1227" i="3"/>
  <c r="BD1227" i="3"/>
  <c r="S1227" i="3"/>
  <c r="Q1227" i="3"/>
  <c r="O1227" i="3"/>
  <c r="BJ1227" i="3"/>
  <c r="I1227" i="3"/>
  <c r="BE1227" i="3" s="1"/>
  <c r="BH1226" i="3"/>
  <c r="BG1226" i="3"/>
  <c r="BF1226" i="3"/>
  <c r="BD1226" i="3"/>
  <c r="S1226" i="3"/>
  <c r="Q1226" i="3"/>
  <c r="O1226" i="3"/>
  <c r="BJ1226" i="3"/>
  <c r="I1226" i="3"/>
  <c r="BE1226" i="3" s="1"/>
  <c r="BH1219" i="3"/>
  <c r="BG1219" i="3"/>
  <c r="BF1219" i="3"/>
  <c r="BD1219" i="3"/>
  <c r="S1219" i="3"/>
  <c r="Q1219" i="3"/>
  <c r="O1219" i="3"/>
  <c r="BJ1219" i="3"/>
  <c r="I1219" i="3"/>
  <c r="BE1219" i="3" s="1"/>
  <c r="BH1217" i="3"/>
  <c r="BG1217" i="3"/>
  <c r="BF1217" i="3"/>
  <c r="BD1217" i="3"/>
  <c r="S1217" i="3"/>
  <c r="Q1217" i="3"/>
  <c r="O1217" i="3"/>
  <c r="BJ1217" i="3"/>
  <c r="I1217" i="3"/>
  <c r="BE1217" i="3" s="1"/>
  <c r="BH1207" i="3"/>
  <c r="BG1207" i="3"/>
  <c r="BF1207" i="3"/>
  <c r="BD1207" i="3"/>
  <c r="S1207" i="3"/>
  <c r="Q1207" i="3"/>
  <c r="O1207" i="3"/>
  <c r="BJ1207" i="3"/>
  <c r="I1207" i="3"/>
  <c r="BE1207" i="3" s="1"/>
  <c r="BH1200" i="3"/>
  <c r="BG1200" i="3"/>
  <c r="BF1200" i="3"/>
  <c r="BD1200" i="3"/>
  <c r="S1200" i="3"/>
  <c r="Q1200" i="3"/>
  <c r="O1200" i="3"/>
  <c r="BJ1200" i="3"/>
  <c r="I1200" i="3"/>
  <c r="BE1200" i="3" s="1"/>
  <c r="BH1193" i="3"/>
  <c r="BG1193" i="3"/>
  <c r="BF1193" i="3"/>
  <c r="BD1193" i="3"/>
  <c r="S1193" i="3"/>
  <c r="Q1193" i="3"/>
  <c r="Q1192" i="3" s="1"/>
  <c r="O1193" i="3"/>
  <c r="BJ1193" i="3"/>
  <c r="I1193" i="3"/>
  <c r="BE1193" i="3" s="1"/>
  <c r="BH1191" i="3"/>
  <c r="BG1191" i="3"/>
  <c r="BF1191" i="3"/>
  <c r="BD1191" i="3"/>
  <c r="S1191" i="3"/>
  <c r="Q1191" i="3"/>
  <c r="O1191" i="3"/>
  <c r="BJ1191" i="3"/>
  <c r="I1191" i="3"/>
  <c r="BE1191" i="3" s="1"/>
  <c r="BH1190" i="3"/>
  <c r="BG1190" i="3"/>
  <c r="BF1190" i="3"/>
  <c r="BD1190" i="3"/>
  <c r="S1190" i="3"/>
  <c r="Q1190" i="3"/>
  <c r="O1190" i="3"/>
  <c r="BJ1190" i="3"/>
  <c r="I1190" i="3"/>
  <c r="BE1190" i="3" s="1"/>
  <c r="BH1180" i="3"/>
  <c r="BG1180" i="3"/>
  <c r="BF1180" i="3"/>
  <c r="BD1180" i="3"/>
  <c r="S1180" i="3"/>
  <c r="Q1180" i="3"/>
  <c r="O1180" i="3"/>
  <c r="BJ1180" i="3"/>
  <c r="I1180" i="3"/>
  <c r="BE1180" i="3" s="1"/>
  <c r="BH1171" i="3"/>
  <c r="BG1171" i="3"/>
  <c r="BF1171" i="3"/>
  <c r="BD1171" i="3"/>
  <c r="S1171" i="3"/>
  <c r="Q1171" i="3"/>
  <c r="O1171" i="3"/>
  <c r="BJ1171" i="3"/>
  <c r="I1171" i="3"/>
  <c r="BE1171" i="3" s="1"/>
  <c r="BH1169" i="3"/>
  <c r="BG1169" i="3"/>
  <c r="BF1169" i="3"/>
  <c r="BD1169" i="3"/>
  <c r="S1169" i="3"/>
  <c r="Q1169" i="3"/>
  <c r="O1169" i="3"/>
  <c r="BJ1169" i="3"/>
  <c r="I1169" i="3"/>
  <c r="BE1169" i="3" s="1"/>
  <c r="BH1161" i="3"/>
  <c r="BG1161" i="3"/>
  <c r="BF1161" i="3"/>
  <c r="BD1161" i="3"/>
  <c r="S1161" i="3"/>
  <c r="Q1161" i="3"/>
  <c r="O1161" i="3"/>
  <c r="BJ1161" i="3"/>
  <c r="I1161" i="3"/>
  <c r="BE1161" i="3" s="1"/>
  <c r="BH1159" i="3"/>
  <c r="BG1159" i="3"/>
  <c r="BF1159" i="3"/>
  <c r="BD1159" i="3"/>
  <c r="S1159" i="3"/>
  <c r="Q1159" i="3"/>
  <c r="O1159" i="3"/>
  <c r="BJ1159" i="3"/>
  <c r="I1159" i="3"/>
  <c r="BE1159" i="3" s="1"/>
  <c r="BH1142" i="3"/>
  <c r="BG1142" i="3"/>
  <c r="BF1142" i="3"/>
  <c r="BD1142" i="3"/>
  <c r="S1142" i="3"/>
  <c r="Q1142" i="3"/>
  <c r="O1142" i="3"/>
  <c r="BJ1142" i="3"/>
  <c r="I1142" i="3"/>
  <c r="BE1142" i="3" s="1"/>
  <c r="BH1134" i="3"/>
  <c r="BG1134" i="3"/>
  <c r="BF1134" i="3"/>
  <c r="BD1134" i="3"/>
  <c r="S1134" i="3"/>
  <c r="Q1134" i="3"/>
  <c r="O1134" i="3"/>
  <c r="BJ1134" i="3"/>
  <c r="I1134" i="3"/>
  <c r="BE1134" i="3" s="1"/>
  <c r="BH1132" i="3"/>
  <c r="BG1132" i="3"/>
  <c r="BF1132" i="3"/>
  <c r="BD1132" i="3"/>
  <c r="S1132" i="3"/>
  <c r="S1131" i="3" s="1"/>
  <c r="Q1132" i="3"/>
  <c r="Q1131" i="3" s="1"/>
  <c r="O1132" i="3"/>
  <c r="O1131" i="3" s="1"/>
  <c r="BJ1132" i="3"/>
  <c r="BJ1131" i="3" s="1"/>
  <c r="I1131" i="3" s="1"/>
  <c r="I44" i="3" s="1"/>
  <c r="I1132" i="3"/>
  <c r="BE1132" i="3" s="1"/>
  <c r="BH1130" i="3"/>
  <c r="BG1130" i="3"/>
  <c r="BF1130" i="3"/>
  <c r="BD1130" i="3"/>
  <c r="S1130" i="3"/>
  <c r="Q1130" i="3"/>
  <c r="O1130" i="3"/>
  <c r="BJ1130" i="3"/>
  <c r="I1130" i="3"/>
  <c r="BE1130" i="3" s="1"/>
  <c r="BH1129" i="3"/>
  <c r="BG1129" i="3"/>
  <c r="BF1129" i="3"/>
  <c r="BD1129" i="3"/>
  <c r="S1129" i="3"/>
  <c r="Q1129" i="3"/>
  <c r="O1129" i="3"/>
  <c r="BJ1129" i="3"/>
  <c r="I1129" i="3"/>
  <c r="BE1129" i="3" s="1"/>
  <c r="BH1128" i="3"/>
  <c r="BG1128" i="3"/>
  <c r="BF1128" i="3"/>
  <c r="BD1128" i="3"/>
  <c r="S1128" i="3"/>
  <c r="Q1128" i="3"/>
  <c r="O1128" i="3"/>
  <c r="BJ1128" i="3"/>
  <c r="I1128" i="3"/>
  <c r="BE1128" i="3" s="1"/>
  <c r="BH1127" i="3"/>
  <c r="BG1127" i="3"/>
  <c r="BF1127" i="3"/>
  <c r="BD1127" i="3"/>
  <c r="S1127" i="3"/>
  <c r="Q1127" i="3"/>
  <c r="O1127" i="3"/>
  <c r="BJ1127" i="3"/>
  <c r="I1127" i="3"/>
  <c r="BE1127" i="3" s="1"/>
  <c r="BH1126" i="3"/>
  <c r="BG1126" i="3"/>
  <c r="BF1126" i="3"/>
  <c r="BD1126" i="3"/>
  <c r="S1126" i="3"/>
  <c r="Q1126" i="3"/>
  <c r="O1126" i="3"/>
  <c r="BJ1126" i="3"/>
  <c r="I1126" i="3"/>
  <c r="BE1126" i="3" s="1"/>
  <c r="BH1125" i="3"/>
  <c r="BG1125" i="3"/>
  <c r="BF1125" i="3"/>
  <c r="BD1125" i="3"/>
  <c r="S1125" i="3"/>
  <c r="Q1125" i="3"/>
  <c r="O1125" i="3"/>
  <c r="BJ1125" i="3"/>
  <c r="I1125" i="3"/>
  <c r="BE1125" i="3" s="1"/>
  <c r="BH1124" i="3"/>
  <c r="BG1124" i="3"/>
  <c r="BF1124" i="3"/>
  <c r="BD1124" i="3"/>
  <c r="S1124" i="3"/>
  <c r="Q1124" i="3"/>
  <c r="O1124" i="3"/>
  <c r="BJ1124" i="3"/>
  <c r="I1124" i="3"/>
  <c r="BE1124" i="3" s="1"/>
  <c r="BH1123" i="3"/>
  <c r="BG1123" i="3"/>
  <c r="BF1123" i="3"/>
  <c r="BD1123" i="3"/>
  <c r="S1123" i="3"/>
  <c r="Q1123" i="3"/>
  <c r="O1123" i="3"/>
  <c r="BJ1123" i="3"/>
  <c r="I1123" i="3"/>
  <c r="BE1123" i="3" s="1"/>
  <c r="BH1122" i="3"/>
  <c r="BG1122" i="3"/>
  <c r="BF1122" i="3"/>
  <c r="BD1122" i="3"/>
  <c r="S1122" i="3"/>
  <c r="Q1122" i="3"/>
  <c r="O1122" i="3"/>
  <c r="BJ1122" i="3"/>
  <c r="I1122" i="3"/>
  <c r="BE1122" i="3" s="1"/>
  <c r="BH1121" i="3"/>
  <c r="BG1121" i="3"/>
  <c r="BF1121" i="3"/>
  <c r="BD1121" i="3"/>
  <c r="S1121" i="3"/>
  <c r="Q1121" i="3"/>
  <c r="O1121" i="3"/>
  <c r="BJ1121" i="3"/>
  <c r="I1121" i="3"/>
  <c r="BE1121" i="3" s="1"/>
  <c r="BH1120" i="3"/>
  <c r="BG1120" i="3"/>
  <c r="BF1120" i="3"/>
  <c r="BD1120" i="3"/>
  <c r="S1120" i="3"/>
  <c r="Q1120" i="3"/>
  <c r="O1120" i="3"/>
  <c r="BJ1120" i="3"/>
  <c r="I1120" i="3"/>
  <c r="BE1120" i="3" s="1"/>
  <c r="BH1115" i="3"/>
  <c r="BG1115" i="3"/>
  <c r="BF1115" i="3"/>
  <c r="BD1115" i="3"/>
  <c r="S1115" i="3"/>
  <c r="Q1115" i="3"/>
  <c r="O1115" i="3"/>
  <c r="BJ1115" i="3"/>
  <c r="I1115" i="3"/>
  <c r="BE1115" i="3" s="1"/>
  <c r="BH1102" i="3"/>
  <c r="BG1102" i="3"/>
  <c r="BF1102" i="3"/>
  <c r="BD1102" i="3"/>
  <c r="S1102" i="3"/>
  <c r="Q1102" i="3"/>
  <c r="O1102" i="3"/>
  <c r="BJ1102" i="3"/>
  <c r="I1102" i="3"/>
  <c r="BE1102" i="3" s="1"/>
  <c r="BH1090" i="3"/>
  <c r="BG1090" i="3"/>
  <c r="BF1090" i="3"/>
  <c r="BD1090" i="3"/>
  <c r="S1090" i="3"/>
  <c r="Q1090" i="3"/>
  <c r="O1090" i="3"/>
  <c r="BJ1090" i="3"/>
  <c r="I1090" i="3"/>
  <c r="BE1090" i="3" s="1"/>
  <c r="BH1089" i="3"/>
  <c r="BG1089" i="3"/>
  <c r="BF1089" i="3"/>
  <c r="BD1089" i="3"/>
  <c r="S1089" i="3"/>
  <c r="Q1089" i="3"/>
  <c r="O1089" i="3"/>
  <c r="BJ1089" i="3"/>
  <c r="I1089" i="3"/>
  <c r="BE1089" i="3" s="1"/>
  <c r="BH1088" i="3"/>
  <c r="BG1088" i="3"/>
  <c r="BF1088" i="3"/>
  <c r="BD1088" i="3"/>
  <c r="S1088" i="3"/>
  <c r="Q1088" i="3"/>
  <c r="O1088" i="3"/>
  <c r="BJ1088" i="3"/>
  <c r="I1088" i="3"/>
  <c r="BE1088" i="3" s="1"/>
  <c r="BH1087" i="3"/>
  <c r="BG1087" i="3"/>
  <c r="BF1087" i="3"/>
  <c r="BD1087" i="3"/>
  <c r="S1087" i="3"/>
  <c r="Q1087" i="3"/>
  <c r="O1087" i="3"/>
  <c r="BJ1087" i="3"/>
  <c r="I1087" i="3"/>
  <c r="BE1087" i="3" s="1"/>
  <c r="BH1079" i="3"/>
  <c r="BG1079" i="3"/>
  <c r="BF1079" i="3"/>
  <c r="BD1079" i="3"/>
  <c r="S1079" i="3"/>
  <c r="Q1079" i="3"/>
  <c r="O1079" i="3"/>
  <c r="BJ1079" i="3"/>
  <c r="I1079" i="3"/>
  <c r="BE1079" i="3" s="1"/>
  <c r="BH1077" i="3"/>
  <c r="BG1077" i="3"/>
  <c r="BF1077" i="3"/>
  <c r="BD1077" i="3"/>
  <c r="S1077" i="3"/>
  <c r="Q1077" i="3"/>
  <c r="O1077" i="3"/>
  <c r="BJ1077" i="3"/>
  <c r="I1077" i="3"/>
  <c r="BE1077" i="3" s="1"/>
  <c r="BH1076" i="3"/>
  <c r="BG1076" i="3"/>
  <c r="BF1076" i="3"/>
  <c r="BD1076" i="3"/>
  <c r="S1076" i="3"/>
  <c r="Q1076" i="3"/>
  <c r="O1076" i="3"/>
  <c r="BJ1076" i="3"/>
  <c r="I1076" i="3"/>
  <c r="BE1076" i="3" s="1"/>
  <c r="BH1075" i="3"/>
  <c r="BG1075" i="3"/>
  <c r="BF1075" i="3"/>
  <c r="BD1075" i="3"/>
  <c r="S1075" i="3"/>
  <c r="Q1075" i="3"/>
  <c r="O1075" i="3"/>
  <c r="BJ1075" i="3"/>
  <c r="I1075" i="3"/>
  <c r="BE1075" i="3" s="1"/>
  <c r="BH1074" i="3"/>
  <c r="BG1074" i="3"/>
  <c r="BF1074" i="3"/>
  <c r="BD1074" i="3"/>
  <c r="S1074" i="3"/>
  <c r="Q1074" i="3"/>
  <c r="O1074" i="3"/>
  <c r="BJ1074" i="3"/>
  <c r="I1074" i="3"/>
  <c r="BE1074" i="3" s="1"/>
  <c r="BH1073" i="3"/>
  <c r="BG1073" i="3"/>
  <c r="BF1073" i="3"/>
  <c r="BD1073" i="3"/>
  <c r="S1073" i="3"/>
  <c r="Q1073" i="3"/>
  <c r="O1073" i="3"/>
  <c r="BJ1073" i="3"/>
  <c r="I1073" i="3"/>
  <c r="BE1073" i="3" s="1"/>
  <c r="BH1072" i="3"/>
  <c r="BG1072" i="3"/>
  <c r="BF1072" i="3"/>
  <c r="BD1072" i="3"/>
  <c r="S1072" i="3"/>
  <c r="Q1072" i="3"/>
  <c r="O1072" i="3"/>
  <c r="BJ1072" i="3"/>
  <c r="I1072" i="3"/>
  <c r="BE1072" i="3" s="1"/>
  <c r="BH1071" i="3"/>
  <c r="BG1071" i="3"/>
  <c r="BF1071" i="3"/>
  <c r="BD1071" i="3"/>
  <c r="S1071" i="3"/>
  <c r="Q1071" i="3"/>
  <c r="O1071" i="3"/>
  <c r="BJ1071" i="3"/>
  <c r="I1071" i="3"/>
  <c r="BE1071" i="3" s="1"/>
  <c r="BH1070" i="3"/>
  <c r="BG1070" i="3"/>
  <c r="BF1070" i="3"/>
  <c r="BD1070" i="3"/>
  <c r="S1070" i="3"/>
  <c r="Q1070" i="3"/>
  <c r="O1070" i="3"/>
  <c r="BJ1070" i="3"/>
  <c r="I1070" i="3"/>
  <c r="BE1070" i="3" s="1"/>
  <c r="BH1069" i="3"/>
  <c r="BG1069" i="3"/>
  <c r="BF1069" i="3"/>
  <c r="BD1069" i="3"/>
  <c r="S1069" i="3"/>
  <c r="Q1069" i="3"/>
  <c r="O1069" i="3"/>
  <c r="BJ1069" i="3"/>
  <c r="I1069" i="3"/>
  <c r="BE1069" i="3" s="1"/>
  <c r="BH1068" i="3"/>
  <c r="BG1068" i="3"/>
  <c r="BF1068" i="3"/>
  <c r="BD1068" i="3"/>
  <c r="S1068" i="3"/>
  <c r="Q1068" i="3"/>
  <c r="O1068" i="3"/>
  <c r="BJ1068" i="3"/>
  <c r="I1068" i="3"/>
  <c r="BE1068" i="3" s="1"/>
  <c r="BH1061" i="3"/>
  <c r="BG1061" i="3"/>
  <c r="BF1061" i="3"/>
  <c r="BD1061" i="3"/>
  <c r="S1061" i="3"/>
  <c r="Q1061" i="3"/>
  <c r="O1061" i="3"/>
  <c r="BJ1061" i="3"/>
  <c r="I1061" i="3"/>
  <c r="BE1061" i="3" s="1"/>
  <c r="BH1060" i="3"/>
  <c r="BG1060" i="3"/>
  <c r="BF1060" i="3"/>
  <c r="BD1060" i="3"/>
  <c r="S1060" i="3"/>
  <c r="Q1060" i="3"/>
  <c r="O1060" i="3"/>
  <c r="BJ1060" i="3"/>
  <c r="I1060" i="3"/>
  <c r="BE1060" i="3" s="1"/>
  <c r="BH1059" i="3"/>
  <c r="BG1059" i="3"/>
  <c r="BF1059" i="3"/>
  <c r="BD1059" i="3"/>
  <c r="S1059" i="3"/>
  <c r="Q1059" i="3"/>
  <c r="O1059" i="3"/>
  <c r="BJ1059" i="3"/>
  <c r="I1059" i="3"/>
  <c r="BE1059" i="3" s="1"/>
  <c r="BH1058" i="3"/>
  <c r="BG1058" i="3"/>
  <c r="BF1058" i="3"/>
  <c r="BD1058" i="3"/>
  <c r="S1058" i="3"/>
  <c r="Q1058" i="3"/>
  <c r="O1058" i="3"/>
  <c r="BJ1058" i="3"/>
  <c r="I1058" i="3"/>
  <c r="BE1058" i="3" s="1"/>
  <c r="BH1057" i="3"/>
  <c r="BG1057" i="3"/>
  <c r="BF1057" i="3"/>
  <c r="BD1057" i="3"/>
  <c r="S1057" i="3"/>
  <c r="Q1057" i="3"/>
  <c r="O1057" i="3"/>
  <c r="BJ1057" i="3"/>
  <c r="I1057" i="3"/>
  <c r="BE1057" i="3" s="1"/>
  <c r="BH1056" i="3"/>
  <c r="BG1056" i="3"/>
  <c r="BF1056" i="3"/>
  <c r="BD1056" i="3"/>
  <c r="S1056" i="3"/>
  <c r="Q1056" i="3"/>
  <c r="O1056" i="3"/>
  <c r="BJ1056" i="3"/>
  <c r="I1056" i="3"/>
  <c r="BE1056" i="3" s="1"/>
  <c r="BH1055" i="3"/>
  <c r="BG1055" i="3"/>
  <c r="BF1055" i="3"/>
  <c r="BD1055" i="3"/>
  <c r="S1055" i="3"/>
  <c r="Q1055" i="3"/>
  <c r="O1055" i="3"/>
  <c r="BJ1055" i="3"/>
  <c r="I1055" i="3"/>
  <c r="BE1055" i="3" s="1"/>
  <c r="BH1054" i="3"/>
  <c r="BG1054" i="3"/>
  <c r="BF1054" i="3"/>
  <c r="BD1054" i="3"/>
  <c r="S1054" i="3"/>
  <c r="Q1054" i="3"/>
  <c r="O1054" i="3"/>
  <c r="BJ1054" i="3"/>
  <c r="I1054" i="3"/>
  <c r="BE1054" i="3" s="1"/>
  <c r="BH1053" i="3"/>
  <c r="BG1053" i="3"/>
  <c r="BF1053" i="3"/>
  <c r="BD1053" i="3"/>
  <c r="S1053" i="3"/>
  <c r="Q1053" i="3"/>
  <c r="O1053" i="3"/>
  <c r="BJ1053" i="3"/>
  <c r="I1053" i="3"/>
  <c r="BE1053" i="3" s="1"/>
  <c r="BH1052" i="3"/>
  <c r="BG1052" i="3"/>
  <c r="BF1052" i="3"/>
  <c r="BD1052" i="3"/>
  <c r="S1052" i="3"/>
  <c r="Q1052" i="3"/>
  <c r="O1052" i="3"/>
  <c r="BJ1052" i="3"/>
  <c r="I1052" i="3"/>
  <c r="BE1052" i="3" s="1"/>
  <c r="BH1051" i="3"/>
  <c r="BG1051" i="3"/>
  <c r="BF1051" i="3"/>
  <c r="BD1051" i="3"/>
  <c r="S1051" i="3"/>
  <c r="Q1051" i="3"/>
  <c r="O1051" i="3"/>
  <c r="BJ1051" i="3"/>
  <c r="I1051" i="3"/>
  <c r="BE1051" i="3" s="1"/>
  <c r="BH1050" i="3"/>
  <c r="BG1050" i="3"/>
  <c r="BF1050" i="3"/>
  <c r="BD1050" i="3"/>
  <c r="S1050" i="3"/>
  <c r="Q1050" i="3"/>
  <c r="O1050" i="3"/>
  <c r="BJ1050" i="3"/>
  <c r="I1050" i="3"/>
  <c r="BE1050" i="3" s="1"/>
  <c r="BH1049" i="3"/>
  <c r="BG1049" i="3"/>
  <c r="BF1049" i="3"/>
  <c r="BD1049" i="3"/>
  <c r="S1049" i="3"/>
  <c r="Q1049" i="3"/>
  <c r="O1049" i="3"/>
  <c r="BJ1049" i="3"/>
  <c r="I1049" i="3"/>
  <c r="BE1049" i="3" s="1"/>
  <c r="BH1048" i="3"/>
  <c r="BG1048" i="3"/>
  <c r="BF1048" i="3"/>
  <c r="BD1048" i="3"/>
  <c r="S1048" i="3"/>
  <c r="Q1048" i="3"/>
  <c r="O1048" i="3"/>
  <c r="BJ1048" i="3"/>
  <c r="I1048" i="3"/>
  <c r="BE1048" i="3" s="1"/>
  <c r="BH1047" i="3"/>
  <c r="BG1047" i="3"/>
  <c r="BF1047" i="3"/>
  <c r="BD1047" i="3"/>
  <c r="S1047" i="3"/>
  <c r="Q1047" i="3"/>
  <c r="O1047" i="3"/>
  <c r="BJ1047" i="3"/>
  <c r="I1047" i="3"/>
  <c r="BE1047" i="3" s="1"/>
  <c r="BH1046" i="3"/>
  <c r="BG1046" i="3"/>
  <c r="BF1046" i="3"/>
  <c r="BD1046" i="3"/>
  <c r="S1046" i="3"/>
  <c r="Q1046" i="3"/>
  <c r="O1046" i="3"/>
  <c r="BJ1046" i="3"/>
  <c r="I1046" i="3"/>
  <c r="BE1046" i="3" s="1"/>
  <c r="BH1045" i="3"/>
  <c r="BG1045" i="3"/>
  <c r="BF1045" i="3"/>
  <c r="BD1045" i="3"/>
  <c r="S1045" i="3"/>
  <c r="Q1045" i="3"/>
  <c r="O1045" i="3"/>
  <c r="BJ1045" i="3"/>
  <c r="I1045" i="3"/>
  <c r="BE1045" i="3" s="1"/>
  <c r="BH1044" i="3"/>
  <c r="BG1044" i="3"/>
  <c r="BF1044" i="3"/>
  <c r="BD1044" i="3"/>
  <c r="S1044" i="3"/>
  <c r="Q1044" i="3"/>
  <c r="O1044" i="3"/>
  <c r="BJ1044" i="3"/>
  <c r="I1044" i="3"/>
  <c r="BE1044" i="3" s="1"/>
  <c r="BH1043" i="3"/>
  <c r="BG1043" i="3"/>
  <c r="BF1043" i="3"/>
  <c r="BD1043" i="3"/>
  <c r="S1043" i="3"/>
  <c r="Q1043" i="3"/>
  <c r="O1043" i="3"/>
  <c r="BJ1043" i="3"/>
  <c r="I1043" i="3"/>
  <c r="BE1043" i="3" s="1"/>
  <c r="BH1042" i="3"/>
  <c r="BG1042" i="3"/>
  <c r="BF1042" i="3"/>
  <c r="BD1042" i="3"/>
  <c r="S1042" i="3"/>
  <c r="Q1042" i="3"/>
  <c r="O1042" i="3"/>
  <c r="BJ1042" i="3"/>
  <c r="I1042" i="3"/>
  <c r="BE1042" i="3" s="1"/>
  <c r="BH1041" i="3"/>
  <c r="BG1041" i="3"/>
  <c r="BF1041" i="3"/>
  <c r="BD1041" i="3"/>
  <c r="S1041" i="3"/>
  <c r="Q1041" i="3"/>
  <c r="O1041" i="3"/>
  <c r="BJ1041" i="3"/>
  <c r="I1041" i="3"/>
  <c r="BE1041" i="3" s="1"/>
  <c r="BH1040" i="3"/>
  <c r="BG1040" i="3"/>
  <c r="BF1040" i="3"/>
  <c r="BD1040" i="3"/>
  <c r="S1040" i="3"/>
  <c r="Q1040" i="3"/>
  <c r="O1040" i="3"/>
  <c r="BJ1040" i="3"/>
  <c r="I1040" i="3"/>
  <c r="BE1040" i="3" s="1"/>
  <c r="BH1039" i="3"/>
  <c r="BG1039" i="3"/>
  <c r="BF1039" i="3"/>
  <c r="BD1039" i="3"/>
  <c r="S1039" i="3"/>
  <c r="Q1039" i="3"/>
  <c r="O1039" i="3"/>
  <c r="BJ1039" i="3"/>
  <c r="I1039" i="3"/>
  <c r="BE1039" i="3" s="1"/>
  <c r="BH1038" i="3"/>
  <c r="BG1038" i="3"/>
  <c r="BF1038" i="3"/>
  <c r="BD1038" i="3"/>
  <c r="S1038" i="3"/>
  <c r="Q1038" i="3"/>
  <c r="O1038" i="3"/>
  <c r="BJ1038" i="3"/>
  <c r="I1038" i="3"/>
  <c r="BE1038" i="3" s="1"/>
  <c r="BH1037" i="3"/>
  <c r="BG1037" i="3"/>
  <c r="BF1037" i="3"/>
  <c r="BD1037" i="3"/>
  <c r="S1037" i="3"/>
  <c r="Q1037" i="3"/>
  <c r="O1037" i="3"/>
  <c r="BJ1037" i="3"/>
  <c r="I1037" i="3"/>
  <c r="BE1037" i="3" s="1"/>
  <c r="BH1036" i="3"/>
  <c r="BG1036" i="3"/>
  <c r="BF1036" i="3"/>
  <c r="BD1036" i="3"/>
  <c r="S1036" i="3"/>
  <c r="Q1036" i="3"/>
  <c r="O1036" i="3"/>
  <c r="BJ1036" i="3"/>
  <c r="I1036" i="3"/>
  <c r="BE1036" i="3" s="1"/>
  <c r="BH1035" i="3"/>
  <c r="BG1035" i="3"/>
  <c r="BF1035" i="3"/>
  <c r="BD1035" i="3"/>
  <c r="S1035" i="3"/>
  <c r="Q1035" i="3"/>
  <c r="O1035" i="3"/>
  <c r="BJ1035" i="3"/>
  <c r="I1035" i="3"/>
  <c r="BE1035" i="3" s="1"/>
  <c r="BH1034" i="3"/>
  <c r="BG1034" i="3"/>
  <c r="BF1034" i="3"/>
  <c r="BD1034" i="3"/>
  <c r="S1034" i="3"/>
  <c r="Q1034" i="3"/>
  <c r="O1034" i="3"/>
  <c r="BJ1034" i="3"/>
  <c r="I1034" i="3"/>
  <c r="BE1034" i="3" s="1"/>
  <c r="BH1033" i="3"/>
  <c r="BG1033" i="3"/>
  <c r="BF1033" i="3"/>
  <c r="BD1033" i="3"/>
  <c r="S1033" i="3"/>
  <c r="Q1033" i="3"/>
  <c r="O1033" i="3"/>
  <c r="BJ1033" i="3"/>
  <c r="I1033" i="3"/>
  <c r="BE1033" i="3"/>
  <c r="BH1032" i="3"/>
  <c r="BG1032" i="3"/>
  <c r="BF1032" i="3"/>
  <c r="BD1032" i="3"/>
  <c r="S1032" i="3"/>
  <c r="Q1032" i="3"/>
  <c r="O1032" i="3"/>
  <c r="BJ1032" i="3"/>
  <c r="I1032" i="3"/>
  <c r="BE1032" i="3" s="1"/>
  <c r="BH1031" i="3"/>
  <c r="BG1031" i="3"/>
  <c r="BF1031" i="3"/>
  <c r="BD1031" i="3"/>
  <c r="S1031" i="3"/>
  <c r="Q1031" i="3"/>
  <c r="O1031" i="3"/>
  <c r="BJ1031" i="3"/>
  <c r="I1031" i="3"/>
  <c r="BE1031" i="3" s="1"/>
  <c r="BH1030" i="3"/>
  <c r="BG1030" i="3"/>
  <c r="BF1030" i="3"/>
  <c r="BD1030" i="3"/>
  <c r="S1030" i="3"/>
  <c r="Q1030" i="3"/>
  <c r="O1030" i="3"/>
  <c r="BJ1030" i="3"/>
  <c r="I1030" i="3"/>
  <c r="BE1030" i="3" s="1"/>
  <c r="BH1029" i="3"/>
  <c r="BG1029" i="3"/>
  <c r="BF1029" i="3"/>
  <c r="BD1029" i="3"/>
  <c r="S1029" i="3"/>
  <c r="Q1029" i="3"/>
  <c r="O1029" i="3"/>
  <c r="BJ1029" i="3"/>
  <c r="I1029" i="3"/>
  <c r="BE1029" i="3" s="1"/>
  <c r="BH1028" i="3"/>
  <c r="BG1028" i="3"/>
  <c r="BF1028" i="3"/>
  <c r="BD1028" i="3"/>
  <c r="S1028" i="3"/>
  <c r="Q1028" i="3"/>
  <c r="O1028" i="3"/>
  <c r="BJ1028" i="3"/>
  <c r="I1028" i="3"/>
  <c r="BE1028" i="3" s="1"/>
  <c r="BH1027" i="3"/>
  <c r="BG1027" i="3"/>
  <c r="BF1027" i="3"/>
  <c r="BD1027" i="3"/>
  <c r="S1027" i="3"/>
  <c r="Q1027" i="3"/>
  <c r="O1027" i="3"/>
  <c r="BJ1027" i="3"/>
  <c r="I1027" i="3"/>
  <c r="BE1027" i="3" s="1"/>
  <c r="BH1026" i="3"/>
  <c r="BG1026" i="3"/>
  <c r="BF1026" i="3"/>
  <c r="BD1026" i="3"/>
  <c r="S1026" i="3"/>
  <c r="Q1026" i="3"/>
  <c r="O1026" i="3"/>
  <c r="BJ1026" i="3"/>
  <c r="I1026" i="3"/>
  <c r="BE1026" i="3" s="1"/>
  <c r="BH1025" i="3"/>
  <c r="BG1025" i="3"/>
  <c r="BF1025" i="3"/>
  <c r="BD1025" i="3"/>
  <c r="S1025" i="3"/>
  <c r="Q1025" i="3"/>
  <c r="O1025" i="3"/>
  <c r="BJ1025" i="3"/>
  <c r="I1025" i="3"/>
  <c r="BE1025" i="3" s="1"/>
  <c r="BH1024" i="3"/>
  <c r="BG1024" i="3"/>
  <c r="BF1024" i="3"/>
  <c r="BD1024" i="3"/>
  <c r="S1024" i="3"/>
  <c r="Q1024" i="3"/>
  <c r="O1024" i="3"/>
  <c r="BJ1024" i="3"/>
  <c r="I1024" i="3"/>
  <c r="BE1024" i="3" s="1"/>
  <c r="BH1023" i="3"/>
  <c r="BG1023" i="3"/>
  <c r="BF1023" i="3"/>
  <c r="BD1023" i="3"/>
  <c r="S1023" i="3"/>
  <c r="Q1023" i="3"/>
  <c r="O1023" i="3"/>
  <c r="BJ1023" i="3"/>
  <c r="I1023" i="3"/>
  <c r="BE1023" i="3" s="1"/>
  <c r="BH1022" i="3"/>
  <c r="BG1022" i="3"/>
  <c r="BF1022" i="3"/>
  <c r="BD1022" i="3"/>
  <c r="S1022" i="3"/>
  <c r="Q1022" i="3"/>
  <c r="O1022" i="3"/>
  <c r="BJ1022" i="3"/>
  <c r="I1022" i="3"/>
  <c r="BE1022" i="3" s="1"/>
  <c r="BH1021" i="3"/>
  <c r="BG1021" i="3"/>
  <c r="BF1021" i="3"/>
  <c r="BD1021" i="3"/>
  <c r="S1021" i="3"/>
  <c r="Q1021" i="3"/>
  <c r="O1021" i="3"/>
  <c r="BJ1021" i="3"/>
  <c r="I1021" i="3"/>
  <c r="BE1021" i="3" s="1"/>
  <c r="BH1020" i="3"/>
  <c r="BG1020" i="3"/>
  <c r="BF1020" i="3"/>
  <c r="BD1020" i="3"/>
  <c r="S1020" i="3"/>
  <c r="Q1020" i="3"/>
  <c r="O1020" i="3"/>
  <c r="BJ1020" i="3"/>
  <c r="I1020" i="3"/>
  <c r="BE1020" i="3" s="1"/>
  <c r="BH1019" i="3"/>
  <c r="BG1019" i="3"/>
  <c r="BF1019" i="3"/>
  <c r="BD1019" i="3"/>
  <c r="S1019" i="3"/>
  <c r="Q1019" i="3"/>
  <c r="O1019" i="3"/>
  <c r="BJ1019" i="3"/>
  <c r="I1019" i="3"/>
  <c r="BE1019" i="3" s="1"/>
  <c r="BH1018" i="3"/>
  <c r="BG1018" i="3"/>
  <c r="BF1018" i="3"/>
  <c r="BD1018" i="3"/>
  <c r="S1018" i="3"/>
  <c r="Q1018" i="3"/>
  <c r="O1018" i="3"/>
  <c r="BJ1018" i="3"/>
  <c r="I1018" i="3"/>
  <c r="BE1018" i="3" s="1"/>
  <c r="BH1017" i="3"/>
  <c r="BG1017" i="3"/>
  <c r="BF1017" i="3"/>
  <c r="BD1017" i="3"/>
  <c r="S1017" i="3"/>
  <c r="Q1017" i="3"/>
  <c r="O1017" i="3"/>
  <c r="BJ1017" i="3"/>
  <c r="I1017" i="3"/>
  <c r="BE1017" i="3" s="1"/>
  <c r="BH1016" i="3"/>
  <c r="BG1016" i="3"/>
  <c r="BF1016" i="3"/>
  <c r="BD1016" i="3"/>
  <c r="S1016" i="3"/>
  <c r="Q1016" i="3"/>
  <c r="O1016" i="3"/>
  <c r="BJ1016" i="3"/>
  <c r="I1016" i="3"/>
  <c r="BE1016" i="3" s="1"/>
  <c r="BH1015" i="3"/>
  <c r="BG1015" i="3"/>
  <c r="BF1015" i="3"/>
  <c r="BD1015" i="3"/>
  <c r="S1015" i="3"/>
  <c r="Q1015" i="3"/>
  <c r="O1015" i="3"/>
  <c r="BJ1015" i="3"/>
  <c r="I1015" i="3"/>
  <c r="BE1015" i="3" s="1"/>
  <c r="BH1014" i="3"/>
  <c r="BG1014" i="3"/>
  <c r="BF1014" i="3"/>
  <c r="BD1014" i="3"/>
  <c r="S1014" i="3"/>
  <c r="Q1014" i="3"/>
  <c r="O1014" i="3"/>
  <c r="BJ1014" i="3"/>
  <c r="I1014" i="3"/>
  <c r="BE1014" i="3" s="1"/>
  <c r="BH1013" i="3"/>
  <c r="BG1013" i="3"/>
  <c r="BF1013" i="3"/>
  <c r="BD1013" i="3"/>
  <c r="S1013" i="3"/>
  <c r="Q1013" i="3"/>
  <c r="O1013" i="3"/>
  <c r="BJ1013" i="3"/>
  <c r="I1013" i="3"/>
  <c r="BE1013" i="3" s="1"/>
  <c r="BH1012" i="3"/>
  <c r="BG1012" i="3"/>
  <c r="BF1012" i="3"/>
  <c r="BD1012" i="3"/>
  <c r="S1012" i="3"/>
  <c r="Q1012" i="3"/>
  <c r="O1012" i="3"/>
  <c r="BJ1012" i="3"/>
  <c r="I1012" i="3"/>
  <c r="BE1012" i="3" s="1"/>
  <c r="BH1011" i="3"/>
  <c r="BG1011" i="3"/>
  <c r="BF1011" i="3"/>
  <c r="BD1011" i="3"/>
  <c r="S1011" i="3"/>
  <c r="Q1011" i="3"/>
  <c r="O1011" i="3"/>
  <c r="BJ1011" i="3"/>
  <c r="I1011" i="3"/>
  <c r="BE1011" i="3" s="1"/>
  <c r="BH1010" i="3"/>
  <c r="BG1010" i="3"/>
  <c r="BF1010" i="3"/>
  <c r="BD1010" i="3"/>
  <c r="S1010" i="3"/>
  <c r="Q1010" i="3"/>
  <c r="O1010" i="3"/>
  <c r="BJ1010" i="3"/>
  <c r="I1010" i="3"/>
  <c r="BE1010" i="3" s="1"/>
  <c r="BH1009" i="3"/>
  <c r="BG1009" i="3"/>
  <c r="BF1009" i="3"/>
  <c r="BD1009" i="3"/>
  <c r="S1009" i="3"/>
  <c r="Q1009" i="3"/>
  <c r="O1009" i="3"/>
  <c r="BJ1009" i="3"/>
  <c r="I1009" i="3"/>
  <c r="BE1009" i="3" s="1"/>
  <c r="BH1008" i="3"/>
  <c r="BG1008" i="3"/>
  <c r="BF1008" i="3"/>
  <c r="BD1008" i="3"/>
  <c r="S1008" i="3"/>
  <c r="Q1008" i="3"/>
  <c r="O1008" i="3"/>
  <c r="BJ1008" i="3"/>
  <c r="I1008" i="3"/>
  <c r="BE1008" i="3" s="1"/>
  <c r="BH1007" i="3"/>
  <c r="BG1007" i="3"/>
  <c r="BF1007" i="3"/>
  <c r="BD1007" i="3"/>
  <c r="S1007" i="3"/>
  <c r="Q1007" i="3"/>
  <c r="O1007" i="3"/>
  <c r="BJ1007" i="3"/>
  <c r="I1007" i="3"/>
  <c r="BE1007" i="3" s="1"/>
  <c r="BH1006" i="3"/>
  <c r="BG1006" i="3"/>
  <c r="BF1006" i="3"/>
  <c r="BD1006" i="3"/>
  <c r="S1006" i="3"/>
  <c r="Q1006" i="3"/>
  <c r="O1006" i="3"/>
  <c r="BJ1006" i="3"/>
  <c r="I1006" i="3"/>
  <c r="BE1006" i="3" s="1"/>
  <c r="BH1005" i="3"/>
  <c r="BG1005" i="3"/>
  <c r="BF1005" i="3"/>
  <c r="BD1005" i="3"/>
  <c r="S1005" i="3"/>
  <c r="Q1005" i="3"/>
  <c r="O1005" i="3"/>
  <c r="BJ1005" i="3"/>
  <c r="I1005" i="3"/>
  <c r="BE1005" i="3" s="1"/>
  <c r="BH1004" i="3"/>
  <c r="BG1004" i="3"/>
  <c r="BF1004" i="3"/>
  <c r="BD1004" i="3"/>
  <c r="S1004" i="3"/>
  <c r="Q1004" i="3"/>
  <c r="O1004" i="3"/>
  <c r="BJ1004" i="3"/>
  <c r="I1004" i="3"/>
  <c r="BE1004" i="3" s="1"/>
  <c r="BH1002" i="3"/>
  <c r="BG1002" i="3"/>
  <c r="BF1002" i="3"/>
  <c r="BD1002" i="3"/>
  <c r="S1002" i="3"/>
  <c r="Q1002" i="3"/>
  <c r="O1002" i="3"/>
  <c r="BJ1002" i="3"/>
  <c r="I1002" i="3"/>
  <c r="BE1002" i="3" s="1"/>
  <c r="BH1001" i="3"/>
  <c r="BG1001" i="3"/>
  <c r="BF1001" i="3"/>
  <c r="BD1001" i="3"/>
  <c r="S1001" i="3"/>
  <c r="Q1001" i="3"/>
  <c r="O1001" i="3"/>
  <c r="BJ1001" i="3"/>
  <c r="I1001" i="3"/>
  <c r="BE1001" i="3" s="1"/>
  <c r="BH997" i="3"/>
  <c r="BG997" i="3"/>
  <c r="BF997" i="3"/>
  <c r="BD997" i="3"/>
  <c r="S997" i="3"/>
  <c r="Q997" i="3"/>
  <c r="O997" i="3"/>
  <c r="BJ997" i="3"/>
  <c r="I997" i="3"/>
  <c r="BE997" i="3" s="1"/>
  <c r="BH995" i="3"/>
  <c r="BG995" i="3"/>
  <c r="BF995" i="3"/>
  <c r="BD995" i="3"/>
  <c r="S995" i="3"/>
  <c r="Q995" i="3"/>
  <c r="O995" i="3"/>
  <c r="BJ995" i="3"/>
  <c r="I995" i="3"/>
  <c r="BE995" i="3" s="1"/>
  <c r="BH991" i="3"/>
  <c r="BG991" i="3"/>
  <c r="BF991" i="3"/>
  <c r="BD991" i="3"/>
  <c r="S991" i="3"/>
  <c r="Q991" i="3"/>
  <c r="O991" i="3"/>
  <c r="BJ991" i="3"/>
  <c r="I991" i="3"/>
  <c r="BE991" i="3" s="1"/>
  <c r="BH985" i="3"/>
  <c r="BG985" i="3"/>
  <c r="BF985" i="3"/>
  <c r="BD985" i="3"/>
  <c r="S985" i="3"/>
  <c r="Q985" i="3"/>
  <c r="O985" i="3"/>
  <c r="BJ985" i="3"/>
  <c r="I985" i="3"/>
  <c r="BE985" i="3" s="1"/>
  <c r="BH980" i="3"/>
  <c r="BG980" i="3"/>
  <c r="BF980" i="3"/>
  <c r="BD980" i="3"/>
  <c r="S980" i="3"/>
  <c r="Q980" i="3"/>
  <c r="O980" i="3"/>
  <c r="BJ980" i="3"/>
  <c r="I980" i="3"/>
  <c r="BE980" i="3" s="1"/>
  <c r="BH974" i="3"/>
  <c r="BG974" i="3"/>
  <c r="BF974" i="3"/>
  <c r="BD974" i="3"/>
  <c r="S974" i="3"/>
  <c r="Q974" i="3"/>
  <c r="O974" i="3"/>
  <c r="BJ974" i="3"/>
  <c r="I974" i="3"/>
  <c r="BE974" i="3" s="1"/>
  <c r="BH961" i="3"/>
  <c r="BG961" i="3"/>
  <c r="BF961" i="3"/>
  <c r="BD961" i="3"/>
  <c r="S961" i="3"/>
  <c r="Q961" i="3"/>
  <c r="O961" i="3"/>
  <c r="BJ961" i="3"/>
  <c r="I961" i="3"/>
  <c r="BE961" i="3" s="1"/>
  <c r="BH943" i="3"/>
  <c r="BG943" i="3"/>
  <c r="BF943" i="3"/>
  <c r="BD943" i="3"/>
  <c r="S943" i="3"/>
  <c r="Q943" i="3"/>
  <c r="O943" i="3"/>
  <c r="BJ943" i="3"/>
  <c r="I943" i="3"/>
  <c r="BE943" i="3" s="1"/>
  <c r="BH938" i="3"/>
  <c r="BG938" i="3"/>
  <c r="BF938" i="3"/>
  <c r="BD938" i="3"/>
  <c r="S938" i="3"/>
  <c r="Q938" i="3"/>
  <c r="O938" i="3"/>
  <c r="BJ938" i="3"/>
  <c r="I938" i="3"/>
  <c r="BE938" i="3" s="1"/>
  <c r="BH916" i="3"/>
  <c r="BG916" i="3"/>
  <c r="BF916" i="3"/>
  <c r="BD916" i="3"/>
  <c r="S916" i="3"/>
  <c r="Q916" i="3"/>
  <c r="O916" i="3"/>
  <c r="BJ916" i="3"/>
  <c r="I916" i="3"/>
  <c r="BE916" i="3" s="1"/>
  <c r="BH901" i="3"/>
  <c r="BG901" i="3"/>
  <c r="BF901" i="3"/>
  <c r="BD901" i="3"/>
  <c r="S901" i="3"/>
  <c r="Q901" i="3"/>
  <c r="O901" i="3"/>
  <c r="BJ901" i="3"/>
  <c r="I901" i="3"/>
  <c r="BE901" i="3" s="1"/>
  <c r="BH899" i="3"/>
  <c r="BG899" i="3"/>
  <c r="BF899" i="3"/>
  <c r="BD899" i="3"/>
  <c r="S899" i="3"/>
  <c r="Q899" i="3"/>
  <c r="O899" i="3"/>
  <c r="BJ899" i="3"/>
  <c r="I899" i="3"/>
  <c r="BE899" i="3" s="1"/>
  <c r="BH898" i="3"/>
  <c r="BG898" i="3"/>
  <c r="BF898" i="3"/>
  <c r="BD898" i="3"/>
  <c r="S898" i="3"/>
  <c r="Q898" i="3"/>
  <c r="O898" i="3"/>
  <c r="BJ898" i="3"/>
  <c r="I898" i="3"/>
  <c r="BE898" i="3" s="1"/>
  <c r="BH891" i="3"/>
  <c r="BG891" i="3"/>
  <c r="BF891" i="3"/>
  <c r="BD891" i="3"/>
  <c r="S891" i="3"/>
  <c r="Q891" i="3"/>
  <c r="O891" i="3"/>
  <c r="BJ891" i="3"/>
  <c r="I891" i="3"/>
  <c r="BE891" i="3" s="1"/>
  <c r="BH883" i="3"/>
  <c r="BG883" i="3"/>
  <c r="BF883" i="3"/>
  <c r="BD883" i="3"/>
  <c r="S883" i="3"/>
  <c r="Q883" i="3"/>
  <c r="O883" i="3"/>
  <c r="BJ883" i="3"/>
  <c r="I883" i="3"/>
  <c r="BE883" i="3" s="1"/>
  <c r="BH875" i="3"/>
  <c r="BG875" i="3"/>
  <c r="BF875" i="3"/>
  <c r="BD875" i="3"/>
  <c r="S875" i="3"/>
  <c r="Q875" i="3"/>
  <c r="O875" i="3"/>
  <c r="BJ875" i="3"/>
  <c r="I875" i="3"/>
  <c r="BE875" i="3" s="1"/>
  <c r="BH873" i="3"/>
  <c r="BG873" i="3"/>
  <c r="BF873" i="3"/>
  <c r="BD873" i="3"/>
  <c r="S873" i="3"/>
  <c r="S872" i="3" s="1"/>
  <c r="Q873" i="3"/>
  <c r="Q872" i="3" s="1"/>
  <c r="O873" i="3"/>
  <c r="O872" i="3" s="1"/>
  <c r="BJ873" i="3"/>
  <c r="BJ872" i="3" s="1"/>
  <c r="I872" i="3" s="1"/>
  <c r="I39" i="3" s="1"/>
  <c r="I873" i="3"/>
  <c r="BE873" i="3" s="1"/>
  <c r="BH871" i="3"/>
  <c r="BG871" i="3"/>
  <c r="BF871" i="3"/>
  <c r="BD871" i="3"/>
  <c r="S871" i="3"/>
  <c r="Q871" i="3"/>
  <c r="O871" i="3"/>
  <c r="BJ871" i="3"/>
  <c r="I871" i="3"/>
  <c r="BE871" i="3" s="1"/>
  <c r="BH870" i="3"/>
  <c r="BG870" i="3"/>
  <c r="BF870" i="3"/>
  <c r="BD870" i="3"/>
  <c r="S870" i="3"/>
  <c r="Q870" i="3"/>
  <c r="O870" i="3"/>
  <c r="BJ870" i="3"/>
  <c r="I870" i="3"/>
  <c r="BE870" i="3" s="1"/>
  <c r="BH869" i="3"/>
  <c r="BG869" i="3"/>
  <c r="BF869" i="3"/>
  <c r="BD869" i="3"/>
  <c r="S869" i="3"/>
  <c r="Q869" i="3"/>
  <c r="O869" i="3"/>
  <c r="BJ869" i="3"/>
  <c r="I869" i="3"/>
  <c r="BE869" i="3" s="1"/>
  <c r="BH868" i="3"/>
  <c r="BG868" i="3"/>
  <c r="BF868" i="3"/>
  <c r="BD868" i="3"/>
  <c r="S868" i="3"/>
  <c r="Q868" i="3"/>
  <c r="O868" i="3"/>
  <c r="BJ868" i="3"/>
  <c r="I868" i="3"/>
  <c r="BE868" i="3" s="1"/>
  <c r="BH860" i="3"/>
  <c r="BG860" i="3"/>
  <c r="BF860" i="3"/>
  <c r="BD860" i="3"/>
  <c r="S860" i="3"/>
  <c r="Q860" i="3"/>
  <c r="O860" i="3"/>
  <c r="BJ860" i="3"/>
  <c r="I860" i="3"/>
  <c r="BE860" i="3" s="1"/>
  <c r="BH858" i="3"/>
  <c r="BG858" i="3"/>
  <c r="BF858" i="3"/>
  <c r="BD858" i="3"/>
  <c r="S858" i="3"/>
  <c r="S857" i="3" s="1"/>
  <c r="Q858" i="3"/>
  <c r="Q857" i="3" s="1"/>
  <c r="O858" i="3"/>
  <c r="O857" i="3" s="1"/>
  <c r="BJ858" i="3"/>
  <c r="BJ857" i="3" s="1"/>
  <c r="I857" i="3" s="1"/>
  <c r="I37" i="3" s="1"/>
  <c r="I858" i="3"/>
  <c r="BE858" i="3" s="1"/>
  <c r="BH856" i="3"/>
  <c r="BG856" i="3"/>
  <c r="BF856" i="3"/>
  <c r="BD856" i="3"/>
  <c r="S856" i="3"/>
  <c r="Q856" i="3"/>
  <c r="O856" i="3"/>
  <c r="BJ856" i="3"/>
  <c r="I856" i="3"/>
  <c r="BE856" i="3" s="1"/>
  <c r="BH855" i="3"/>
  <c r="BG855" i="3"/>
  <c r="BF855" i="3"/>
  <c r="BD855" i="3"/>
  <c r="S855" i="3"/>
  <c r="Q855" i="3"/>
  <c r="O855" i="3"/>
  <c r="BJ855" i="3"/>
  <c r="I855" i="3"/>
  <c r="BE855" i="3" s="1"/>
  <c r="BH849" i="3"/>
  <c r="BG849" i="3"/>
  <c r="BF849" i="3"/>
  <c r="BD849" i="3"/>
  <c r="S849" i="3"/>
  <c r="Q849" i="3"/>
  <c r="O849" i="3"/>
  <c r="BJ849" i="3"/>
  <c r="I849" i="3"/>
  <c r="BE849" i="3" s="1"/>
  <c r="BH843" i="3"/>
  <c r="BG843" i="3"/>
  <c r="BF843" i="3"/>
  <c r="BD843" i="3"/>
  <c r="S843" i="3"/>
  <c r="Q843" i="3"/>
  <c r="O843" i="3"/>
  <c r="BJ843" i="3"/>
  <c r="I843" i="3"/>
  <c r="BE843" i="3" s="1"/>
  <c r="BH836" i="3"/>
  <c r="BG836" i="3"/>
  <c r="BF836" i="3"/>
  <c r="BD836" i="3"/>
  <c r="S836" i="3"/>
  <c r="Q836" i="3"/>
  <c r="O836" i="3"/>
  <c r="BJ836" i="3"/>
  <c r="I836" i="3"/>
  <c r="BE836" i="3"/>
  <c r="BH830" i="3"/>
  <c r="BG830" i="3"/>
  <c r="BF830" i="3"/>
  <c r="BD830" i="3"/>
  <c r="S830" i="3"/>
  <c r="Q830" i="3"/>
  <c r="O830" i="3"/>
  <c r="BJ830" i="3"/>
  <c r="I830" i="3"/>
  <c r="BE830" i="3" s="1"/>
  <c r="BH807" i="3"/>
  <c r="BG807" i="3"/>
  <c r="BF807" i="3"/>
  <c r="BD807" i="3"/>
  <c r="S807" i="3"/>
  <c r="Q807" i="3"/>
  <c r="O807" i="3"/>
  <c r="BJ807" i="3"/>
  <c r="I807" i="3"/>
  <c r="BE807" i="3" s="1"/>
  <c r="BH785" i="3"/>
  <c r="BG785" i="3"/>
  <c r="BF785" i="3"/>
  <c r="BD785" i="3"/>
  <c r="S785" i="3"/>
  <c r="Q785" i="3"/>
  <c r="O785" i="3"/>
  <c r="BJ785" i="3"/>
  <c r="I785" i="3"/>
  <c r="BE785" i="3" s="1"/>
  <c r="BH783" i="3"/>
  <c r="BG783" i="3"/>
  <c r="BF783" i="3"/>
  <c r="BD783" i="3"/>
  <c r="S783" i="3"/>
  <c r="Q783" i="3"/>
  <c r="O783" i="3"/>
  <c r="BJ783" i="3"/>
  <c r="I783" i="3"/>
  <c r="BE783" i="3" s="1"/>
  <c r="BH782" i="3"/>
  <c r="BG782" i="3"/>
  <c r="BF782" i="3"/>
  <c r="BD782" i="3"/>
  <c r="S782" i="3"/>
  <c r="Q782" i="3"/>
  <c r="O782" i="3"/>
  <c r="BJ782" i="3"/>
  <c r="I782" i="3"/>
  <c r="BE782" i="3" s="1"/>
  <c r="BH769" i="3"/>
  <c r="BG769" i="3"/>
  <c r="BF769" i="3"/>
  <c r="BD769" i="3"/>
  <c r="S769" i="3"/>
  <c r="Q769" i="3"/>
  <c r="O769" i="3"/>
  <c r="BJ769" i="3"/>
  <c r="I769" i="3"/>
  <c r="BE769" i="3" s="1"/>
  <c r="BH764" i="3"/>
  <c r="BG764" i="3"/>
  <c r="BF764" i="3"/>
  <c r="BD764" i="3"/>
  <c r="S764" i="3"/>
  <c r="Q764" i="3"/>
  <c r="O764" i="3"/>
  <c r="BJ764" i="3"/>
  <c r="I764" i="3"/>
  <c r="BE764" i="3" s="1"/>
  <c r="BH755" i="3"/>
  <c r="BG755" i="3"/>
  <c r="BF755" i="3"/>
  <c r="BD755" i="3"/>
  <c r="S755" i="3"/>
  <c r="Q755" i="3"/>
  <c r="O755" i="3"/>
  <c r="BJ755" i="3"/>
  <c r="I755" i="3"/>
  <c r="BE755" i="3"/>
  <c r="BH746" i="3"/>
  <c r="BG746" i="3"/>
  <c r="BF746" i="3"/>
  <c r="BD746" i="3"/>
  <c r="S746" i="3"/>
  <c r="Q746" i="3"/>
  <c r="O746" i="3"/>
  <c r="BJ746" i="3"/>
  <c r="I746" i="3"/>
  <c r="BE746" i="3" s="1"/>
  <c r="BH698" i="3"/>
  <c r="BG698" i="3"/>
  <c r="BF698" i="3"/>
  <c r="BD698" i="3"/>
  <c r="S698" i="3"/>
  <c r="Q698" i="3"/>
  <c r="O698" i="3"/>
  <c r="BJ698" i="3"/>
  <c r="I698" i="3"/>
  <c r="BE698" i="3" s="1"/>
  <c r="BH696" i="3"/>
  <c r="BG696" i="3"/>
  <c r="BF696" i="3"/>
  <c r="BD696" i="3"/>
  <c r="S696" i="3"/>
  <c r="Q696" i="3"/>
  <c r="O696" i="3"/>
  <c r="BJ696" i="3"/>
  <c r="I696" i="3"/>
  <c r="BE696" i="3" s="1"/>
  <c r="BH695" i="3"/>
  <c r="BG695" i="3"/>
  <c r="BF695" i="3"/>
  <c r="BD695" i="3"/>
  <c r="S695" i="3"/>
  <c r="Q695" i="3"/>
  <c r="O695" i="3"/>
  <c r="BJ695" i="3"/>
  <c r="I695" i="3"/>
  <c r="BE695" i="3" s="1"/>
  <c r="BH694" i="3"/>
  <c r="BG694" i="3"/>
  <c r="BF694" i="3"/>
  <c r="BD694" i="3"/>
  <c r="S694" i="3"/>
  <c r="Q694" i="3"/>
  <c r="O694" i="3"/>
  <c r="BJ694" i="3"/>
  <c r="I694" i="3"/>
  <c r="BE694" i="3" s="1"/>
  <c r="BH693" i="3"/>
  <c r="BG693" i="3"/>
  <c r="BF693" i="3"/>
  <c r="BD693" i="3"/>
  <c r="S693" i="3"/>
  <c r="Q693" i="3"/>
  <c r="O693" i="3"/>
  <c r="BJ693" i="3"/>
  <c r="I693" i="3"/>
  <c r="BE693" i="3" s="1"/>
  <c r="BH691" i="3"/>
  <c r="BG691" i="3"/>
  <c r="BF691" i="3"/>
  <c r="BD691" i="3"/>
  <c r="S691" i="3"/>
  <c r="Q691" i="3"/>
  <c r="O691" i="3"/>
  <c r="BJ691" i="3"/>
  <c r="I691" i="3"/>
  <c r="BE691" i="3" s="1"/>
  <c r="BH690" i="3"/>
  <c r="BG690" i="3"/>
  <c r="BF690" i="3"/>
  <c r="BD690" i="3"/>
  <c r="S690" i="3"/>
  <c r="Q690" i="3"/>
  <c r="O690" i="3"/>
  <c r="BJ690" i="3"/>
  <c r="I690" i="3"/>
  <c r="BE690" i="3" s="1"/>
  <c r="BH688" i="3"/>
  <c r="BG688" i="3"/>
  <c r="BF688" i="3"/>
  <c r="BD688" i="3"/>
  <c r="S688" i="3"/>
  <c r="Q688" i="3"/>
  <c r="O688" i="3"/>
  <c r="BJ688" i="3"/>
  <c r="I688" i="3"/>
  <c r="BE688" i="3" s="1"/>
  <c r="BH672" i="3"/>
  <c r="BG672" i="3"/>
  <c r="BF672" i="3"/>
  <c r="BD672" i="3"/>
  <c r="S672" i="3"/>
  <c r="Q672" i="3"/>
  <c r="O672" i="3"/>
  <c r="BJ672" i="3"/>
  <c r="I672" i="3"/>
  <c r="BE672" i="3" s="1"/>
  <c r="BH664" i="3"/>
  <c r="BG664" i="3"/>
  <c r="BF664" i="3"/>
  <c r="BD664" i="3"/>
  <c r="S664" i="3"/>
  <c r="Q664" i="3"/>
  <c r="O664" i="3"/>
  <c r="BJ664" i="3"/>
  <c r="I664" i="3"/>
  <c r="BE664" i="3" s="1"/>
  <c r="BH662" i="3"/>
  <c r="BG662" i="3"/>
  <c r="BF662" i="3"/>
  <c r="BD662" i="3"/>
  <c r="S662" i="3"/>
  <c r="Q662" i="3"/>
  <c r="O662" i="3"/>
  <c r="BJ662" i="3"/>
  <c r="I662" i="3"/>
  <c r="BE662" i="3" s="1"/>
  <c r="BH643" i="3"/>
  <c r="BG643" i="3"/>
  <c r="BF643" i="3"/>
  <c r="BD643" i="3"/>
  <c r="S643" i="3"/>
  <c r="Q643" i="3"/>
  <c r="O643" i="3"/>
  <c r="BJ643" i="3"/>
  <c r="I643" i="3"/>
  <c r="BE643" i="3" s="1"/>
  <c r="BH641" i="3"/>
  <c r="BG641" i="3"/>
  <c r="BF641" i="3"/>
  <c r="BD641" i="3"/>
  <c r="S641" i="3"/>
  <c r="Q641" i="3"/>
  <c r="O641" i="3"/>
  <c r="BJ641" i="3"/>
  <c r="I641" i="3"/>
  <c r="BE641" i="3" s="1"/>
  <c r="BH640" i="3"/>
  <c r="BG640" i="3"/>
  <c r="BF640" i="3"/>
  <c r="BD640" i="3"/>
  <c r="S640" i="3"/>
  <c r="Q640" i="3"/>
  <c r="O640" i="3"/>
  <c r="BJ640" i="3"/>
  <c r="I640" i="3"/>
  <c r="BE640" i="3" s="1"/>
  <c r="BH638" i="3"/>
  <c r="BG638" i="3"/>
  <c r="BF638" i="3"/>
  <c r="BD638" i="3"/>
  <c r="S638" i="3"/>
  <c r="Q638" i="3"/>
  <c r="O638" i="3"/>
  <c r="BJ638" i="3"/>
  <c r="I638" i="3"/>
  <c r="BE638" i="3" s="1"/>
  <c r="BH636" i="3"/>
  <c r="BG636" i="3"/>
  <c r="BF636" i="3"/>
  <c r="BD636" i="3"/>
  <c r="S636" i="3"/>
  <c r="Q636" i="3"/>
  <c r="O636" i="3"/>
  <c r="BJ636" i="3"/>
  <c r="I636" i="3"/>
  <c r="BE636" i="3" s="1"/>
  <c r="BH616" i="3"/>
  <c r="BG616" i="3"/>
  <c r="BF616" i="3"/>
  <c r="BD616" i="3"/>
  <c r="S616" i="3"/>
  <c r="Q616" i="3"/>
  <c r="O616" i="3"/>
  <c r="BJ616" i="3"/>
  <c r="I616" i="3"/>
  <c r="BE616" i="3" s="1"/>
  <c r="BH613" i="3"/>
  <c r="BG613" i="3"/>
  <c r="BF613" i="3"/>
  <c r="BD613" i="3"/>
  <c r="S613" i="3"/>
  <c r="Q613" i="3"/>
  <c r="O613" i="3"/>
  <c r="BJ613" i="3"/>
  <c r="I613" i="3"/>
  <c r="BE613" i="3" s="1"/>
  <c r="BH612" i="3"/>
  <c r="BG612" i="3"/>
  <c r="BF612" i="3"/>
  <c r="BD612" i="3"/>
  <c r="S612" i="3"/>
  <c r="S611" i="3" s="1"/>
  <c r="Q612" i="3"/>
  <c r="O612" i="3"/>
  <c r="BJ612" i="3"/>
  <c r="I612" i="3"/>
  <c r="BE612" i="3" s="1"/>
  <c r="BH610" i="3"/>
  <c r="BG610" i="3"/>
  <c r="BF610" i="3"/>
  <c r="BD610" i="3"/>
  <c r="S610" i="3"/>
  <c r="Q610" i="3"/>
  <c r="O610" i="3"/>
  <c r="BJ610" i="3"/>
  <c r="I610" i="3"/>
  <c r="BE610" i="3" s="1"/>
  <c r="BH607" i="3"/>
  <c r="BG607" i="3"/>
  <c r="BF607" i="3"/>
  <c r="BD607" i="3"/>
  <c r="S607" i="3"/>
  <c r="Q607" i="3"/>
  <c r="O607" i="3"/>
  <c r="BJ607" i="3"/>
  <c r="I607" i="3"/>
  <c r="BE607" i="3" s="1"/>
  <c r="BH600" i="3"/>
  <c r="BG600" i="3"/>
  <c r="BF600" i="3"/>
  <c r="BD600" i="3"/>
  <c r="S600" i="3"/>
  <c r="Q600" i="3"/>
  <c r="O600" i="3"/>
  <c r="BJ600" i="3"/>
  <c r="I600" i="3"/>
  <c r="BE600" i="3" s="1"/>
  <c r="BH599" i="3"/>
  <c r="BG599" i="3"/>
  <c r="BF599" i="3"/>
  <c r="BD599" i="3"/>
  <c r="S599" i="3"/>
  <c r="Q599" i="3"/>
  <c r="O599" i="3"/>
  <c r="BJ599" i="3"/>
  <c r="I599" i="3"/>
  <c r="BE599" i="3" s="1"/>
  <c r="BH598" i="3"/>
  <c r="BG598" i="3"/>
  <c r="BF598" i="3"/>
  <c r="BD598" i="3"/>
  <c r="S598" i="3"/>
  <c r="Q598" i="3"/>
  <c r="O598" i="3"/>
  <c r="BJ598" i="3"/>
  <c r="I598" i="3"/>
  <c r="BE598" i="3" s="1"/>
  <c r="BH597" i="3"/>
  <c r="BG597" i="3"/>
  <c r="BF597" i="3"/>
  <c r="BD597" i="3"/>
  <c r="S597" i="3"/>
  <c r="Q597" i="3"/>
  <c r="O597" i="3"/>
  <c r="BJ597" i="3"/>
  <c r="I597" i="3"/>
  <c r="BE597" i="3" s="1"/>
  <c r="BH591" i="3"/>
  <c r="BG591" i="3"/>
  <c r="BF591" i="3"/>
  <c r="BD591" i="3"/>
  <c r="S591" i="3"/>
  <c r="Q591" i="3"/>
  <c r="O591" i="3"/>
  <c r="BJ591" i="3"/>
  <c r="I591" i="3"/>
  <c r="BE591" i="3" s="1"/>
  <c r="BH587" i="3"/>
  <c r="BG587" i="3"/>
  <c r="BF587" i="3"/>
  <c r="BD587" i="3"/>
  <c r="S587" i="3"/>
  <c r="Q587" i="3"/>
  <c r="O587" i="3"/>
  <c r="BJ587" i="3"/>
  <c r="I587" i="3"/>
  <c r="BE587" i="3" s="1"/>
  <c r="BH585" i="3"/>
  <c r="BG585" i="3"/>
  <c r="BF585" i="3"/>
  <c r="BD585" i="3"/>
  <c r="S585" i="3"/>
  <c r="Q585" i="3"/>
  <c r="O585" i="3"/>
  <c r="BJ585" i="3"/>
  <c r="I585" i="3"/>
  <c r="BE585" i="3" s="1"/>
  <c r="BH573" i="3"/>
  <c r="BG573" i="3"/>
  <c r="BF573" i="3"/>
  <c r="BD573" i="3"/>
  <c r="S573" i="3"/>
  <c r="Q573" i="3"/>
  <c r="O573" i="3"/>
  <c r="BJ573" i="3"/>
  <c r="I573" i="3"/>
  <c r="BE573" i="3" s="1"/>
  <c r="BH568" i="3"/>
  <c r="BG568" i="3"/>
  <c r="BF568" i="3"/>
  <c r="BD568" i="3"/>
  <c r="S568" i="3"/>
  <c r="Q568" i="3"/>
  <c r="O568" i="3"/>
  <c r="BJ568" i="3"/>
  <c r="I568" i="3"/>
  <c r="BE568" i="3" s="1"/>
  <c r="BH567" i="3"/>
  <c r="BG567" i="3"/>
  <c r="BF567" i="3"/>
  <c r="BD567" i="3"/>
  <c r="S567" i="3"/>
  <c r="Q567" i="3"/>
  <c r="O567" i="3"/>
  <c r="BJ567" i="3"/>
  <c r="I567" i="3"/>
  <c r="BE567" i="3" s="1"/>
  <c r="BH565" i="3"/>
  <c r="BG565" i="3"/>
  <c r="BF565" i="3"/>
  <c r="BD565" i="3"/>
  <c r="S565" i="3"/>
  <c r="Q565" i="3"/>
  <c r="O565" i="3"/>
  <c r="BJ565" i="3"/>
  <c r="I565" i="3"/>
  <c r="BE565" i="3" s="1"/>
  <c r="BH564" i="3"/>
  <c r="BG564" i="3"/>
  <c r="BF564" i="3"/>
  <c r="BD564" i="3"/>
  <c r="S564" i="3"/>
  <c r="Q564" i="3"/>
  <c r="O564" i="3"/>
  <c r="BJ564" i="3"/>
  <c r="I564" i="3"/>
  <c r="BE564" i="3" s="1"/>
  <c r="BH563" i="3"/>
  <c r="BG563" i="3"/>
  <c r="BF563" i="3"/>
  <c r="BD563" i="3"/>
  <c r="S563" i="3"/>
  <c r="Q563" i="3"/>
  <c r="O563" i="3"/>
  <c r="BJ563" i="3"/>
  <c r="I563" i="3"/>
  <c r="BE563" i="3" s="1"/>
  <c r="BH562" i="3"/>
  <c r="BG562" i="3"/>
  <c r="BF562" i="3"/>
  <c r="BD562" i="3"/>
  <c r="S562" i="3"/>
  <c r="Q562" i="3"/>
  <c r="O562" i="3"/>
  <c r="BJ562" i="3"/>
  <c r="I562" i="3"/>
  <c r="BE562" i="3" s="1"/>
  <c r="BH511" i="3"/>
  <c r="BG511" i="3"/>
  <c r="BF511" i="3"/>
  <c r="BD511" i="3"/>
  <c r="S511" i="3"/>
  <c r="Q511" i="3"/>
  <c r="O511" i="3"/>
  <c r="BJ511" i="3"/>
  <c r="I511" i="3"/>
  <c r="BE511" i="3" s="1"/>
  <c r="BH502" i="3"/>
  <c r="BG502" i="3"/>
  <c r="BF502" i="3"/>
  <c r="BD502" i="3"/>
  <c r="S502" i="3"/>
  <c r="Q502" i="3"/>
  <c r="O502" i="3"/>
  <c r="BJ502" i="3"/>
  <c r="I502" i="3"/>
  <c r="BE502" i="3" s="1"/>
  <c r="BH501" i="3"/>
  <c r="BG501" i="3"/>
  <c r="BF501" i="3"/>
  <c r="BD501" i="3"/>
  <c r="S501" i="3"/>
  <c r="Q501" i="3"/>
  <c r="O501" i="3"/>
  <c r="BJ501" i="3"/>
  <c r="I501" i="3"/>
  <c r="BE501" i="3" s="1"/>
  <c r="BH500" i="3"/>
  <c r="BG500" i="3"/>
  <c r="BF500" i="3"/>
  <c r="BD500" i="3"/>
  <c r="S500" i="3"/>
  <c r="Q500" i="3"/>
  <c r="O500" i="3"/>
  <c r="BJ500" i="3"/>
  <c r="I500" i="3"/>
  <c r="BE500" i="3" s="1"/>
  <c r="BH499" i="3"/>
  <c r="BG499" i="3"/>
  <c r="BF499" i="3"/>
  <c r="BD499" i="3"/>
  <c r="S499" i="3"/>
  <c r="Q499" i="3"/>
  <c r="O499" i="3"/>
  <c r="BJ499" i="3"/>
  <c r="I499" i="3"/>
  <c r="BE499" i="3" s="1"/>
  <c r="BH481" i="3"/>
  <c r="BG481" i="3"/>
  <c r="BF481" i="3"/>
  <c r="BD481" i="3"/>
  <c r="S481" i="3"/>
  <c r="Q481" i="3"/>
  <c r="O481" i="3"/>
  <c r="BJ481" i="3"/>
  <c r="I481" i="3"/>
  <c r="BE481" i="3" s="1"/>
  <c r="BH476" i="3"/>
  <c r="BG476" i="3"/>
  <c r="BF476" i="3"/>
  <c r="BD476" i="3"/>
  <c r="S476" i="3"/>
  <c r="Q476" i="3"/>
  <c r="O476" i="3"/>
  <c r="BJ476" i="3"/>
  <c r="I476" i="3"/>
  <c r="BE476" i="3" s="1"/>
  <c r="BH457" i="3"/>
  <c r="BG457" i="3"/>
  <c r="BF457" i="3"/>
  <c r="BD457" i="3"/>
  <c r="S457" i="3"/>
  <c r="Q457" i="3"/>
  <c r="O457" i="3"/>
  <c r="BJ457" i="3"/>
  <c r="I457" i="3"/>
  <c r="BE457" i="3" s="1"/>
  <c r="BH446" i="3"/>
  <c r="BG446" i="3"/>
  <c r="BF446" i="3"/>
  <c r="BD446" i="3"/>
  <c r="S446" i="3"/>
  <c r="Q446" i="3"/>
  <c r="O446" i="3"/>
  <c r="BJ446" i="3"/>
  <c r="I446" i="3"/>
  <c r="BE446" i="3" s="1"/>
  <c r="BH433" i="3"/>
  <c r="BG433" i="3"/>
  <c r="BF433" i="3"/>
  <c r="BD433" i="3"/>
  <c r="S433" i="3"/>
  <c r="Q433" i="3"/>
  <c r="O433" i="3"/>
  <c r="BJ433" i="3"/>
  <c r="I433" i="3"/>
  <c r="BE433" i="3" s="1"/>
  <c r="BH368" i="3"/>
  <c r="BG368" i="3"/>
  <c r="BF368" i="3"/>
  <c r="BD368" i="3"/>
  <c r="S368" i="3"/>
  <c r="Q368" i="3"/>
  <c r="O368" i="3"/>
  <c r="BJ368" i="3"/>
  <c r="I368" i="3"/>
  <c r="BE368" i="3" s="1"/>
  <c r="BH350" i="3"/>
  <c r="BG350" i="3"/>
  <c r="BF350" i="3"/>
  <c r="BD350" i="3"/>
  <c r="S350" i="3"/>
  <c r="Q350" i="3"/>
  <c r="O350" i="3"/>
  <c r="BJ350" i="3"/>
  <c r="I350" i="3"/>
  <c r="BE350" i="3" s="1"/>
  <c r="BH348" i="3"/>
  <c r="BG348" i="3"/>
  <c r="BF348" i="3"/>
  <c r="BD348" i="3"/>
  <c r="S348" i="3"/>
  <c r="Q348" i="3"/>
  <c r="O348" i="3"/>
  <c r="BJ348" i="3"/>
  <c r="I348" i="3"/>
  <c r="BE348" i="3" s="1"/>
  <c r="BH219" i="3"/>
  <c r="BG219" i="3"/>
  <c r="BF219" i="3"/>
  <c r="BD219" i="3"/>
  <c r="S219" i="3"/>
  <c r="Q219" i="3"/>
  <c r="O219" i="3"/>
  <c r="BJ219" i="3"/>
  <c r="I219" i="3"/>
  <c r="BE219" i="3" s="1"/>
  <c r="BH154" i="3"/>
  <c r="BG154" i="3"/>
  <c r="BF154" i="3"/>
  <c r="BD154" i="3"/>
  <c r="S154" i="3"/>
  <c r="Q154" i="3"/>
  <c r="O154" i="3"/>
  <c r="BJ154" i="3"/>
  <c r="I154" i="3"/>
  <c r="BE154" i="3" s="1"/>
  <c r="BH150" i="3"/>
  <c r="BG150" i="3"/>
  <c r="BF150" i="3"/>
  <c r="BD150" i="3"/>
  <c r="S150" i="3"/>
  <c r="Q150" i="3"/>
  <c r="O150" i="3"/>
  <c r="BJ150" i="3"/>
  <c r="I150" i="3"/>
  <c r="BE150" i="3" s="1"/>
  <c r="BH147" i="3"/>
  <c r="BG147" i="3"/>
  <c r="BF147" i="3"/>
  <c r="BD147" i="3"/>
  <c r="S147" i="3"/>
  <c r="Q147" i="3"/>
  <c r="O147" i="3"/>
  <c r="BJ147" i="3"/>
  <c r="I147" i="3"/>
  <c r="BE147" i="3" s="1"/>
  <c r="BH144" i="3"/>
  <c r="BG144" i="3"/>
  <c r="BF144" i="3"/>
  <c r="BD144" i="3"/>
  <c r="S144" i="3"/>
  <c r="Q144" i="3"/>
  <c r="O144" i="3"/>
  <c r="BJ144" i="3"/>
  <c r="I144" i="3"/>
  <c r="BE144" i="3" s="1"/>
  <c r="BH139" i="3"/>
  <c r="BG139" i="3"/>
  <c r="BF139" i="3"/>
  <c r="BD139" i="3"/>
  <c r="S139" i="3"/>
  <c r="Q139" i="3"/>
  <c r="O139" i="3"/>
  <c r="BJ139" i="3"/>
  <c r="I139" i="3"/>
  <c r="BE139" i="3" s="1"/>
  <c r="BH105" i="3"/>
  <c r="BG105" i="3"/>
  <c r="BF105" i="3"/>
  <c r="BD105" i="3"/>
  <c r="S105" i="3"/>
  <c r="Q105" i="3"/>
  <c r="O105" i="3"/>
  <c r="BJ105" i="3"/>
  <c r="I105" i="3"/>
  <c r="BE105" i="3" s="1"/>
  <c r="BH92" i="3"/>
  <c r="BG92" i="3"/>
  <c r="BF92" i="3"/>
  <c r="BD92" i="3"/>
  <c r="S92" i="3"/>
  <c r="Q92" i="3"/>
  <c r="O92" i="3"/>
  <c r="BJ92" i="3"/>
  <c r="I92" i="3"/>
  <c r="BE92" i="3" s="1"/>
  <c r="BH91" i="3"/>
  <c r="BG91" i="3"/>
  <c r="BF91" i="3"/>
  <c r="BD91" i="3"/>
  <c r="S91" i="3"/>
  <c r="Q91" i="3"/>
  <c r="O91" i="3"/>
  <c r="BJ91" i="3"/>
  <c r="I91" i="3"/>
  <c r="BE91" i="3" s="1"/>
  <c r="BH90" i="3"/>
  <c r="BG90" i="3"/>
  <c r="BF90" i="3"/>
  <c r="BD90" i="3"/>
  <c r="S90" i="3"/>
  <c r="Q90" i="3"/>
  <c r="O90" i="3"/>
  <c r="BJ90" i="3"/>
  <c r="I90" i="3"/>
  <c r="BE90" i="3" s="1"/>
  <c r="BH89" i="3"/>
  <c r="BG89" i="3"/>
  <c r="BF89" i="3"/>
  <c r="BD89" i="3"/>
  <c r="S89" i="3"/>
  <c r="Q89" i="3"/>
  <c r="O89" i="3"/>
  <c r="BJ89" i="3"/>
  <c r="I89" i="3"/>
  <c r="BE89" i="3" s="1"/>
  <c r="BH88" i="3"/>
  <c r="BG88" i="3"/>
  <c r="BF88" i="3"/>
  <c r="BD88" i="3"/>
  <c r="S88" i="3"/>
  <c r="Q88" i="3"/>
  <c r="O88" i="3"/>
  <c r="BJ88" i="3"/>
  <c r="I88" i="3"/>
  <c r="BE88" i="3" s="1"/>
  <c r="BH87" i="3"/>
  <c r="BG87" i="3"/>
  <c r="BF87" i="3"/>
  <c r="BD87" i="3"/>
  <c r="S87" i="3"/>
  <c r="Q87" i="3"/>
  <c r="O87" i="3"/>
  <c r="BJ87" i="3"/>
  <c r="I87" i="3"/>
  <c r="BE87" i="3" s="1"/>
  <c r="BH86" i="3"/>
  <c r="BG86" i="3"/>
  <c r="BF86" i="3"/>
  <c r="BD86" i="3"/>
  <c r="S86" i="3"/>
  <c r="Q86" i="3"/>
  <c r="O86" i="3"/>
  <c r="BJ86" i="3"/>
  <c r="I86" i="3"/>
  <c r="BE86" i="3" s="1"/>
  <c r="BH85" i="3"/>
  <c r="BG85" i="3"/>
  <c r="BF85" i="3"/>
  <c r="BD85" i="3"/>
  <c r="S85" i="3"/>
  <c r="Q85" i="3"/>
  <c r="O85" i="3"/>
  <c r="BJ85" i="3"/>
  <c r="I85" i="3"/>
  <c r="BE85" i="3" s="1"/>
  <c r="BH84" i="3"/>
  <c r="BG84" i="3"/>
  <c r="BF84" i="3"/>
  <c r="BD84" i="3"/>
  <c r="S84" i="3"/>
  <c r="Q84" i="3"/>
  <c r="O84" i="3"/>
  <c r="BJ84" i="3"/>
  <c r="I84" i="3"/>
  <c r="BE84" i="3" s="1"/>
  <c r="BH81" i="3"/>
  <c r="BG81" i="3"/>
  <c r="BF81" i="3"/>
  <c r="BD81" i="3"/>
  <c r="S81" i="3"/>
  <c r="Q81" i="3"/>
  <c r="O81" i="3"/>
  <c r="BJ81" i="3"/>
  <c r="I81" i="3"/>
  <c r="BE81" i="3" s="1"/>
  <c r="BH77" i="3"/>
  <c r="BG77" i="3"/>
  <c r="BF77" i="3"/>
  <c r="BD77" i="3"/>
  <c r="S77" i="3"/>
  <c r="Q77" i="3"/>
  <c r="O77" i="3"/>
  <c r="BJ77" i="3"/>
  <c r="I77" i="3"/>
  <c r="BE77" i="3" s="1"/>
  <c r="BH74" i="3"/>
  <c r="BG74" i="3"/>
  <c r="BF74" i="3"/>
  <c r="BD74" i="3"/>
  <c r="S74" i="3"/>
  <c r="Q74" i="3"/>
  <c r="O74" i="3"/>
  <c r="BJ74" i="3"/>
  <c r="I74" i="3"/>
  <c r="BE74" i="3" s="1"/>
  <c r="BH70" i="3"/>
  <c r="BG70" i="3"/>
  <c r="BF70" i="3"/>
  <c r="BD70" i="3"/>
  <c r="S70" i="3"/>
  <c r="Q70" i="3"/>
  <c r="O70" i="3"/>
  <c r="BJ70" i="3"/>
  <c r="I70" i="3"/>
  <c r="BE70" i="3" s="1"/>
  <c r="I16" i="2"/>
  <c r="I15" i="2"/>
  <c r="AX51" i="1" s="1"/>
  <c r="I14" i="2"/>
  <c r="AW51" i="1" s="1"/>
  <c r="BH611" i="2"/>
  <c r="BG611" i="2"/>
  <c r="BF611" i="2"/>
  <c r="BD611" i="2"/>
  <c r="S611" i="2"/>
  <c r="Q611" i="2"/>
  <c r="O611" i="2"/>
  <c r="BJ611" i="2"/>
  <c r="I611" i="2"/>
  <c r="BE611" i="2" s="1"/>
  <c r="BH602" i="2"/>
  <c r="BG602" i="2"/>
  <c r="BF602" i="2"/>
  <c r="BD602" i="2"/>
  <c r="S602" i="2"/>
  <c r="Q602" i="2"/>
  <c r="Q601" i="2" s="1"/>
  <c r="O602" i="2"/>
  <c r="BJ602" i="2"/>
  <c r="I602" i="2"/>
  <c r="BE602" i="2" s="1"/>
  <c r="BH583" i="2"/>
  <c r="BG583" i="2"/>
  <c r="BF583" i="2"/>
  <c r="BD583" i="2"/>
  <c r="S583" i="2"/>
  <c r="Q583" i="2"/>
  <c r="O583" i="2"/>
  <c r="BJ583" i="2"/>
  <c r="I583" i="2"/>
  <c r="BE583" i="2" s="1"/>
  <c r="BH565" i="2"/>
  <c r="BG565" i="2"/>
  <c r="BF565" i="2"/>
  <c r="BD565" i="2"/>
  <c r="S565" i="2"/>
  <c r="Q565" i="2"/>
  <c r="O565" i="2"/>
  <c r="BJ565" i="2"/>
  <c r="I565" i="2"/>
  <c r="BE565" i="2" s="1"/>
  <c r="BH559" i="2"/>
  <c r="BG559" i="2"/>
  <c r="BF559" i="2"/>
  <c r="BD559" i="2"/>
  <c r="S559" i="2"/>
  <c r="Q559" i="2"/>
  <c r="O559" i="2"/>
  <c r="BJ559" i="2"/>
  <c r="I559" i="2"/>
  <c r="BE559" i="2" s="1"/>
  <c r="BH554" i="2"/>
  <c r="BG554" i="2"/>
  <c r="BF554" i="2"/>
  <c r="BD554" i="2"/>
  <c r="S554" i="2"/>
  <c r="Q554" i="2"/>
  <c r="O554" i="2"/>
  <c r="BJ554" i="2"/>
  <c r="I554" i="2"/>
  <c r="BE554" i="2" s="1"/>
  <c r="BH548" i="2"/>
  <c r="BG548" i="2"/>
  <c r="BF548" i="2"/>
  <c r="BD548" i="2"/>
  <c r="S548" i="2"/>
  <c r="Q548" i="2"/>
  <c r="O548" i="2"/>
  <c r="BJ548" i="2"/>
  <c r="I548" i="2"/>
  <c r="BE548" i="2" s="1"/>
  <c r="BH539" i="2"/>
  <c r="BG539" i="2"/>
  <c r="BF539" i="2"/>
  <c r="BD539" i="2"/>
  <c r="S539" i="2"/>
  <c r="Q539" i="2"/>
  <c r="O539" i="2"/>
  <c r="BJ539" i="2"/>
  <c r="I539" i="2"/>
  <c r="BE539" i="2" s="1"/>
  <c r="BH515" i="2"/>
  <c r="BG515" i="2"/>
  <c r="BF515" i="2"/>
  <c r="BD515" i="2"/>
  <c r="S515" i="2"/>
  <c r="Q515" i="2"/>
  <c r="O515" i="2"/>
  <c r="BJ515" i="2"/>
  <c r="I515" i="2"/>
  <c r="BE515" i="2" s="1"/>
  <c r="BH509" i="2"/>
  <c r="BG509" i="2"/>
  <c r="BF509" i="2"/>
  <c r="BD509" i="2"/>
  <c r="S509" i="2"/>
  <c r="Q509" i="2"/>
  <c r="O509" i="2"/>
  <c r="BJ509" i="2"/>
  <c r="I509" i="2"/>
  <c r="BE509" i="2" s="1"/>
  <c r="BH504" i="2"/>
  <c r="BG504" i="2"/>
  <c r="BF504" i="2"/>
  <c r="BD504" i="2"/>
  <c r="S504" i="2"/>
  <c r="Q504" i="2"/>
  <c r="O504" i="2"/>
  <c r="BJ504" i="2"/>
  <c r="BJ503" i="2" s="1"/>
  <c r="I503" i="2" s="1"/>
  <c r="I34" i="2" s="1"/>
  <c r="I504" i="2"/>
  <c r="BE504" i="2" s="1"/>
  <c r="BH496" i="2"/>
  <c r="BG496" i="2"/>
  <c r="BF496" i="2"/>
  <c r="BD496" i="2"/>
  <c r="S496" i="2"/>
  <c r="Q496" i="2"/>
  <c r="O496" i="2"/>
  <c r="BJ496" i="2"/>
  <c r="I496" i="2"/>
  <c r="BE496" i="2" s="1"/>
  <c r="BH486" i="2"/>
  <c r="BG486" i="2"/>
  <c r="BF486" i="2"/>
  <c r="BD486" i="2"/>
  <c r="S486" i="2"/>
  <c r="Q486" i="2"/>
  <c r="O486" i="2"/>
  <c r="BJ486" i="2"/>
  <c r="I486" i="2"/>
  <c r="BE486" i="2" s="1"/>
  <c r="BH479" i="2"/>
  <c r="BG479" i="2"/>
  <c r="BF479" i="2"/>
  <c r="BD479" i="2"/>
  <c r="S479" i="2"/>
  <c r="Q479" i="2"/>
  <c r="O479" i="2"/>
  <c r="BJ479" i="2"/>
  <c r="I479" i="2"/>
  <c r="BE479" i="2" s="1"/>
  <c r="BH475" i="2"/>
  <c r="BG475" i="2"/>
  <c r="BF475" i="2"/>
  <c r="BD475" i="2"/>
  <c r="S475" i="2"/>
  <c r="Q475" i="2"/>
  <c r="O475" i="2"/>
  <c r="BJ475" i="2"/>
  <c r="I475" i="2"/>
  <c r="BE475" i="2" s="1"/>
  <c r="BH469" i="2"/>
  <c r="BG469" i="2"/>
  <c r="BF469" i="2"/>
  <c r="BD469" i="2"/>
  <c r="S469" i="2"/>
  <c r="Q469" i="2"/>
  <c r="O469" i="2"/>
  <c r="BJ469" i="2"/>
  <c r="I469" i="2"/>
  <c r="BE469" i="2" s="1"/>
  <c r="BH464" i="2"/>
  <c r="BG464" i="2"/>
  <c r="BF464" i="2"/>
  <c r="BD464" i="2"/>
  <c r="S464" i="2"/>
  <c r="Q464" i="2"/>
  <c r="O464" i="2"/>
  <c r="BJ464" i="2"/>
  <c r="I464" i="2"/>
  <c r="BE464" i="2" s="1"/>
  <c r="BH458" i="2"/>
  <c r="BG458" i="2"/>
  <c r="BF458" i="2"/>
  <c r="BD458" i="2"/>
  <c r="S458" i="2"/>
  <c r="Q458" i="2"/>
  <c r="O458" i="2"/>
  <c r="BJ458" i="2"/>
  <c r="I458" i="2"/>
  <c r="BE458" i="2" s="1"/>
  <c r="BH442" i="2"/>
  <c r="BG442" i="2"/>
  <c r="BF442" i="2"/>
  <c r="BD442" i="2"/>
  <c r="S442" i="2"/>
  <c r="Q442" i="2"/>
  <c r="O442" i="2"/>
  <c r="BJ442" i="2"/>
  <c r="I442" i="2"/>
  <c r="BE442" i="2" s="1"/>
  <c r="BH436" i="2"/>
  <c r="BG436" i="2"/>
  <c r="BF436" i="2"/>
  <c r="BD436" i="2"/>
  <c r="S436" i="2"/>
  <c r="Q436" i="2"/>
  <c r="O436" i="2"/>
  <c r="BJ436" i="2"/>
  <c r="I436" i="2"/>
  <c r="BE436" i="2" s="1"/>
  <c r="BH430" i="2"/>
  <c r="BG430" i="2"/>
  <c r="BF430" i="2"/>
  <c r="BD430" i="2"/>
  <c r="S430" i="2"/>
  <c r="Q430" i="2"/>
  <c r="O430" i="2"/>
  <c r="BJ430" i="2"/>
  <c r="I430" i="2"/>
  <c r="BE430" i="2" s="1"/>
  <c r="BH425" i="2"/>
  <c r="BG425" i="2"/>
  <c r="BF425" i="2"/>
  <c r="BD425" i="2"/>
  <c r="S425" i="2"/>
  <c r="Q425" i="2"/>
  <c r="O425" i="2"/>
  <c r="BJ425" i="2"/>
  <c r="I425" i="2"/>
  <c r="BE425" i="2" s="1"/>
  <c r="BH406" i="2"/>
  <c r="BG406" i="2"/>
  <c r="BF406" i="2"/>
  <c r="BD406" i="2"/>
  <c r="S406" i="2"/>
  <c r="Q406" i="2"/>
  <c r="O406" i="2"/>
  <c r="BJ406" i="2"/>
  <c r="I406" i="2"/>
  <c r="BE406" i="2" s="1"/>
  <c r="BH401" i="2"/>
  <c r="BG401" i="2"/>
  <c r="BF401" i="2"/>
  <c r="BD401" i="2"/>
  <c r="S401" i="2"/>
  <c r="Q401" i="2"/>
  <c r="O401" i="2"/>
  <c r="BJ401" i="2"/>
  <c r="I401" i="2"/>
  <c r="BE401" i="2" s="1"/>
  <c r="BH395" i="2"/>
  <c r="BG395" i="2"/>
  <c r="BF395" i="2"/>
  <c r="BD395" i="2"/>
  <c r="S395" i="2"/>
  <c r="Q395" i="2"/>
  <c r="O395" i="2"/>
  <c r="BJ395" i="2"/>
  <c r="I395" i="2"/>
  <c r="BE395" i="2" s="1"/>
  <c r="BH371" i="2"/>
  <c r="BG371" i="2"/>
  <c r="BF371" i="2"/>
  <c r="BD371" i="2"/>
  <c r="S371" i="2"/>
  <c r="Q371" i="2"/>
  <c r="O371" i="2"/>
  <c r="BJ371" i="2"/>
  <c r="I371" i="2"/>
  <c r="BE371" i="2" s="1"/>
  <c r="BH368" i="2"/>
  <c r="BG368" i="2"/>
  <c r="BF368" i="2"/>
  <c r="BD368" i="2"/>
  <c r="S368" i="2"/>
  <c r="Q368" i="2"/>
  <c r="O368" i="2"/>
  <c r="BJ368" i="2"/>
  <c r="I368" i="2"/>
  <c r="BE368" i="2" s="1"/>
  <c r="BH367" i="2"/>
  <c r="BG367" i="2"/>
  <c r="BF367" i="2"/>
  <c r="BD367" i="2"/>
  <c r="S367" i="2"/>
  <c r="Q367" i="2"/>
  <c r="O367" i="2"/>
  <c r="BJ367" i="2"/>
  <c r="I367" i="2"/>
  <c r="BE367" i="2" s="1"/>
  <c r="BH366" i="2"/>
  <c r="BG366" i="2"/>
  <c r="BF366" i="2"/>
  <c r="BD366" i="2"/>
  <c r="S366" i="2"/>
  <c r="Q366" i="2"/>
  <c r="O366" i="2"/>
  <c r="BJ366" i="2"/>
  <c r="I366" i="2"/>
  <c r="BE366" i="2" s="1"/>
  <c r="BH364" i="2"/>
  <c r="BG364" i="2"/>
  <c r="BF364" i="2"/>
  <c r="BD364" i="2"/>
  <c r="S364" i="2"/>
  <c r="Q364" i="2"/>
  <c r="O364" i="2"/>
  <c r="BJ364" i="2"/>
  <c r="I364" i="2"/>
  <c r="BE364" i="2" s="1"/>
  <c r="BH363" i="2"/>
  <c r="BG363" i="2"/>
  <c r="BF363" i="2"/>
  <c r="BD363" i="2"/>
  <c r="S363" i="2"/>
  <c r="Q363" i="2"/>
  <c r="O363" i="2"/>
  <c r="BJ363" i="2"/>
  <c r="I363" i="2"/>
  <c r="BE363" i="2" s="1"/>
  <c r="BH360" i="2"/>
  <c r="BG360" i="2"/>
  <c r="BF360" i="2"/>
  <c r="BD360" i="2"/>
  <c r="S360" i="2"/>
  <c r="Q360" i="2"/>
  <c r="O360" i="2"/>
  <c r="BJ360" i="2"/>
  <c r="I360" i="2"/>
  <c r="BE360" i="2" s="1"/>
  <c r="BH359" i="2"/>
  <c r="BG359" i="2"/>
  <c r="BF359" i="2"/>
  <c r="BD359" i="2"/>
  <c r="S359" i="2"/>
  <c r="Q359" i="2"/>
  <c r="O359" i="2"/>
  <c r="BJ359" i="2"/>
  <c r="I359" i="2"/>
  <c r="BE359" i="2" s="1"/>
  <c r="BH351" i="2"/>
  <c r="BG351" i="2"/>
  <c r="BF351" i="2"/>
  <c r="BD351" i="2"/>
  <c r="S351" i="2"/>
  <c r="Q351" i="2"/>
  <c r="O351" i="2"/>
  <c r="BJ351" i="2"/>
  <c r="I351" i="2"/>
  <c r="BE351" i="2" s="1"/>
  <c r="BH340" i="2"/>
  <c r="BG340" i="2"/>
  <c r="BF340" i="2"/>
  <c r="BD340" i="2"/>
  <c r="S340" i="2"/>
  <c r="Q340" i="2"/>
  <c r="O340" i="2"/>
  <c r="BJ340" i="2"/>
  <c r="I340" i="2"/>
  <c r="BE340" i="2" s="1"/>
  <c r="BH334" i="2"/>
  <c r="BG334" i="2"/>
  <c r="BF334" i="2"/>
  <c r="BD334" i="2"/>
  <c r="S334" i="2"/>
  <c r="Q334" i="2"/>
  <c r="O334" i="2"/>
  <c r="BJ334" i="2"/>
  <c r="I334" i="2"/>
  <c r="BE334" i="2" s="1"/>
  <c r="BH327" i="2"/>
  <c r="BG327" i="2"/>
  <c r="BF327" i="2"/>
  <c r="BD327" i="2"/>
  <c r="S327" i="2"/>
  <c r="Q327" i="2"/>
  <c r="O327" i="2"/>
  <c r="BJ327" i="2"/>
  <c r="I327" i="2"/>
  <c r="BE327" i="2" s="1"/>
  <c r="BH317" i="2"/>
  <c r="BG317" i="2"/>
  <c r="BF317" i="2"/>
  <c r="BD317" i="2"/>
  <c r="S317" i="2"/>
  <c r="Q317" i="2"/>
  <c r="O317" i="2"/>
  <c r="BJ317" i="2"/>
  <c r="I317" i="2"/>
  <c r="BE317" i="2" s="1"/>
  <c r="BH312" i="2"/>
  <c r="BG312" i="2"/>
  <c r="BF312" i="2"/>
  <c r="BD312" i="2"/>
  <c r="S312" i="2"/>
  <c r="Q312" i="2"/>
  <c r="O312" i="2"/>
  <c r="BJ312" i="2"/>
  <c r="I312" i="2"/>
  <c r="BE312" i="2" s="1"/>
  <c r="BH307" i="2"/>
  <c r="BG307" i="2"/>
  <c r="BF307" i="2"/>
  <c r="BD307" i="2"/>
  <c r="S307" i="2"/>
  <c r="Q307" i="2"/>
  <c r="O307" i="2"/>
  <c r="BJ307" i="2"/>
  <c r="I307" i="2"/>
  <c r="BE307" i="2" s="1"/>
  <c r="BH299" i="2"/>
  <c r="BG299" i="2"/>
  <c r="BF299" i="2"/>
  <c r="BD299" i="2"/>
  <c r="S299" i="2"/>
  <c r="Q299" i="2"/>
  <c r="O299" i="2"/>
  <c r="BJ299" i="2"/>
  <c r="I299" i="2"/>
  <c r="BE299" i="2" s="1"/>
  <c r="BH289" i="2"/>
  <c r="BG289" i="2"/>
  <c r="BF289" i="2"/>
  <c r="BD289" i="2"/>
  <c r="S289" i="2"/>
  <c r="Q289" i="2"/>
  <c r="O289" i="2"/>
  <c r="BJ289" i="2"/>
  <c r="I289" i="2"/>
  <c r="BE289" i="2" s="1"/>
  <c r="BH287" i="2"/>
  <c r="BG287" i="2"/>
  <c r="BF287" i="2"/>
  <c r="BD287" i="2"/>
  <c r="S287" i="2"/>
  <c r="Q287" i="2"/>
  <c r="O287" i="2"/>
  <c r="BJ287" i="2"/>
  <c r="I287" i="2"/>
  <c r="BE287" i="2" s="1"/>
  <c r="BH284" i="2"/>
  <c r="BG284" i="2"/>
  <c r="BF284" i="2"/>
  <c r="BD284" i="2"/>
  <c r="S284" i="2"/>
  <c r="Q284" i="2"/>
  <c r="O284" i="2"/>
  <c r="BJ284" i="2"/>
  <c r="I284" i="2"/>
  <c r="BE284" i="2" s="1"/>
  <c r="BH280" i="2"/>
  <c r="BG280" i="2"/>
  <c r="BF280" i="2"/>
  <c r="BD280" i="2"/>
  <c r="S280" i="2"/>
  <c r="Q280" i="2"/>
  <c r="O280" i="2"/>
  <c r="BJ280" i="2"/>
  <c r="I280" i="2"/>
  <c r="BE280" i="2" s="1"/>
  <c r="BH274" i="2"/>
  <c r="BG274" i="2"/>
  <c r="BF274" i="2"/>
  <c r="BD274" i="2"/>
  <c r="S274" i="2"/>
  <c r="Q274" i="2"/>
  <c r="O274" i="2"/>
  <c r="BJ274" i="2"/>
  <c r="I274" i="2"/>
  <c r="BE274" i="2" s="1"/>
  <c r="BH264" i="2"/>
  <c r="BG264" i="2"/>
  <c r="BF264" i="2"/>
  <c r="BD264" i="2"/>
  <c r="S264" i="2"/>
  <c r="Q264" i="2"/>
  <c r="O264" i="2"/>
  <c r="BJ264" i="2"/>
  <c r="I264" i="2"/>
  <c r="BE264" i="2" s="1"/>
  <c r="BH231" i="2"/>
  <c r="BG231" i="2"/>
  <c r="BF231" i="2"/>
  <c r="BD231" i="2"/>
  <c r="S231" i="2"/>
  <c r="Q231" i="2"/>
  <c r="O231" i="2"/>
  <c r="BJ231" i="2"/>
  <c r="I231" i="2"/>
  <c r="BE231" i="2" s="1"/>
  <c r="BH224" i="2"/>
  <c r="BG224" i="2"/>
  <c r="BF224" i="2"/>
  <c r="BD224" i="2"/>
  <c r="S224" i="2"/>
  <c r="Q224" i="2"/>
  <c r="O224" i="2"/>
  <c r="BJ224" i="2"/>
  <c r="I224" i="2"/>
  <c r="BE224" i="2" s="1"/>
  <c r="BH219" i="2"/>
  <c r="BG219" i="2"/>
  <c r="BF219" i="2"/>
  <c r="BD219" i="2"/>
  <c r="S219" i="2"/>
  <c r="Q219" i="2"/>
  <c r="O219" i="2"/>
  <c r="BJ219" i="2"/>
  <c r="I219" i="2"/>
  <c r="BE219" i="2" s="1"/>
  <c r="BH214" i="2"/>
  <c r="BG214" i="2"/>
  <c r="BF214" i="2"/>
  <c r="BD214" i="2"/>
  <c r="S214" i="2"/>
  <c r="Q214" i="2"/>
  <c r="O214" i="2"/>
  <c r="BJ214" i="2"/>
  <c r="I214" i="2"/>
  <c r="BE214" i="2" s="1"/>
  <c r="BH208" i="2"/>
  <c r="BG208" i="2"/>
  <c r="BF208" i="2"/>
  <c r="BD208" i="2"/>
  <c r="S208" i="2"/>
  <c r="Q208" i="2"/>
  <c r="O208" i="2"/>
  <c r="BJ208" i="2"/>
  <c r="I208" i="2"/>
  <c r="BE208" i="2" s="1"/>
  <c r="BH202" i="2"/>
  <c r="BG202" i="2"/>
  <c r="BF202" i="2"/>
  <c r="BD202" i="2"/>
  <c r="S202" i="2"/>
  <c r="Q202" i="2"/>
  <c r="O202" i="2"/>
  <c r="BJ202" i="2"/>
  <c r="I202" i="2"/>
  <c r="BE202" i="2" s="1"/>
  <c r="BH191" i="2"/>
  <c r="BG191" i="2"/>
  <c r="BF191" i="2"/>
  <c r="BD191" i="2"/>
  <c r="S191" i="2"/>
  <c r="Q191" i="2"/>
  <c r="O191" i="2"/>
  <c r="BJ191" i="2"/>
  <c r="I191" i="2"/>
  <c r="BE191" i="2" s="1"/>
  <c r="BH186" i="2"/>
  <c r="BG186" i="2"/>
  <c r="BF186" i="2"/>
  <c r="BD186" i="2"/>
  <c r="S186" i="2"/>
  <c r="Q186" i="2"/>
  <c r="O186" i="2"/>
  <c r="BJ186" i="2"/>
  <c r="I186" i="2"/>
  <c r="BE186" i="2" s="1"/>
  <c r="BH181" i="2"/>
  <c r="BG181" i="2"/>
  <c r="BF181" i="2"/>
  <c r="BD181" i="2"/>
  <c r="S181" i="2"/>
  <c r="Q181" i="2"/>
  <c r="O181" i="2"/>
  <c r="BJ181" i="2"/>
  <c r="I181" i="2"/>
  <c r="BE181" i="2" s="1"/>
  <c r="BH176" i="2"/>
  <c r="BG176" i="2"/>
  <c r="BF176" i="2"/>
  <c r="BD176" i="2"/>
  <c r="S176" i="2"/>
  <c r="Q176" i="2"/>
  <c r="O176" i="2"/>
  <c r="BJ176" i="2"/>
  <c r="I176" i="2"/>
  <c r="BE176" i="2" s="1"/>
  <c r="BH171" i="2"/>
  <c r="BG171" i="2"/>
  <c r="BF171" i="2"/>
  <c r="BD171" i="2"/>
  <c r="S171" i="2"/>
  <c r="Q171" i="2"/>
  <c r="O171" i="2"/>
  <c r="BJ171" i="2"/>
  <c r="I171" i="2"/>
  <c r="BE171" i="2" s="1"/>
  <c r="BH166" i="2"/>
  <c r="BG166" i="2"/>
  <c r="BF166" i="2"/>
  <c r="BD166" i="2"/>
  <c r="S166" i="2"/>
  <c r="Q166" i="2"/>
  <c r="O166" i="2"/>
  <c r="BJ166" i="2"/>
  <c r="I166" i="2"/>
  <c r="BE166" i="2" s="1"/>
  <c r="BH161" i="2"/>
  <c r="BG161" i="2"/>
  <c r="BF161" i="2"/>
  <c r="BD161" i="2"/>
  <c r="S161" i="2"/>
  <c r="Q161" i="2"/>
  <c r="O161" i="2"/>
  <c r="BJ161" i="2"/>
  <c r="I161" i="2"/>
  <c r="BE161" i="2" s="1"/>
  <c r="BH143" i="2"/>
  <c r="BG143" i="2"/>
  <c r="BF143" i="2"/>
  <c r="BD143" i="2"/>
  <c r="S143" i="2"/>
  <c r="Q143" i="2"/>
  <c r="O143" i="2"/>
  <c r="BJ143" i="2"/>
  <c r="I143" i="2"/>
  <c r="BE143" i="2" s="1"/>
  <c r="BH139" i="2"/>
  <c r="BG139" i="2"/>
  <c r="BF139" i="2"/>
  <c r="BD139" i="2"/>
  <c r="S139" i="2"/>
  <c r="Q139" i="2"/>
  <c r="O139" i="2"/>
  <c r="BJ139" i="2"/>
  <c r="I139" i="2"/>
  <c r="BE139" i="2" s="1"/>
  <c r="BH129" i="2"/>
  <c r="BG129" i="2"/>
  <c r="BF129" i="2"/>
  <c r="BD129" i="2"/>
  <c r="S129" i="2"/>
  <c r="Q129" i="2"/>
  <c r="O129" i="2"/>
  <c r="BJ129" i="2"/>
  <c r="I129" i="2"/>
  <c r="BE129" i="2" s="1"/>
  <c r="BH122" i="2"/>
  <c r="BG122" i="2"/>
  <c r="BF122" i="2"/>
  <c r="BD122" i="2"/>
  <c r="S122" i="2"/>
  <c r="Q122" i="2"/>
  <c r="O122" i="2"/>
  <c r="BJ122" i="2"/>
  <c r="I122" i="2"/>
  <c r="BE122" i="2" s="1"/>
  <c r="BH117" i="2"/>
  <c r="BG117" i="2"/>
  <c r="BF117" i="2"/>
  <c r="BD117" i="2"/>
  <c r="S117" i="2"/>
  <c r="Q117" i="2"/>
  <c r="O117" i="2"/>
  <c r="BJ117" i="2"/>
  <c r="I117" i="2"/>
  <c r="BE117" i="2" s="1"/>
  <c r="BH109" i="2"/>
  <c r="BG109" i="2"/>
  <c r="BF109" i="2"/>
  <c r="BD109" i="2"/>
  <c r="S109" i="2"/>
  <c r="Q109" i="2"/>
  <c r="O109" i="2"/>
  <c r="BJ109" i="2"/>
  <c r="I109" i="2"/>
  <c r="BE109" i="2" s="1"/>
  <c r="BH100" i="2"/>
  <c r="BG100" i="2"/>
  <c r="BF100" i="2"/>
  <c r="BD100" i="2"/>
  <c r="S100" i="2"/>
  <c r="Q100" i="2"/>
  <c r="O100" i="2"/>
  <c r="BJ100" i="2"/>
  <c r="I100" i="2"/>
  <c r="BE100" i="2" s="1"/>
  <c r="BH94" i="2"/>
  <c r="BG94" i="2"/>
  <c r="BF94" i="2"/>
  <c r="BD94" i="2"/>
  <c r="S94" i="2"/>
  <c r="Q94" i="2"/>
  <c r="O94" i="2"/>
  <c r="BJ94" i="2"/>
  <c r="I94" i="2"/>
  <c r="BE94" i="2" s="1"/>
  <c r="BH72" i="2"/>
  <c r="BG72" i="2"/>
  <c r="BF72" i="2"/>
  <c r="BD72" i="2"/>
  <c r="S72" i="2"/>
  <c r="Q72" i="2"/>
  <c r="O72" i="2"/>
  <c r="BJ72" i="2"/>
  <c r="I72" i="2"/>
  <c r="BE72" i="2" s="1"/>
  <c r="BH63" i="2"/>
  <c r="BG63" i="2"/>
  <c r="BF63" i="2"/>
  <c r="BD63" i="2"/>
  <c r="S63" i="2"/>
  <c r="Q63" i="2"/>
  <c r="O63" i="2"/>
  <c r="BJ63" i="2"/>
  <c r="I63" i="2"/>
  <c r="BE63" i="2" s="1"/>
  <c r="BH55" i="2"/>
  <c r="BG55" i="2"/>
  <c r="BF55" i="2"/>
  <c r="BD55" i="2"/>
  <c r="S55" i="2"/>
  <c r="Q55" i="2"/>
  <c r="O55" i="2"/>
  <c r="BJ55" i="2"/>
  <c r="I55" i="2"/>
  <c r="BE55" i="2" s="1"/>
  <c r="BH54" i="2"/>
  <c r="BG54" i="2"/>
  <c r="BF54" i="2"/>
  <c r="BD54" i="2"/>
  <c r="S54" i="2"/>
  <c r="Q54" i="2"/>
  <c r="O54" i="2"/>
  <c r="BJ54" i="2"/>
  <c r="I54" i="2"/>
  <c r="BE54" i="2" s="1"/>
  <c r="Q1853" i="3" l="1"/>
  <c r="BJ485" i="2"/>
  <c r="I485" i="2" s="1"/>
  <c r="I33" i="2" s="1"/>
  <c r="BJ601" i="2"/>
  <c r="I601" i="2" s="1"/>
  <c r="I37" i="2" s="1"/>
  <c r="E16" i="3"/>
  <c r="BC52" i="1" s="1"/>
  <c r="AX52" i="1"/>
  <c r="S1853" i="3"/>
  <c r="O1853" i="3"/>
  <c r="AW52" i="1"/>
  <c r="S874" i="3"/>
  <c r="BJ1133" i="3"/>
  <c r="I1133" i="3" s="1"/>
  <c r="I45" i="3" s="1"/>
  <c r="Q69" i="3"/>
  <c r="S153" i="3"/>
  <c r="BJ1378" i="3"/>
  <c r="I1378" i="3" s="1"/>
  <c r="I47" i="3" s="1"/>
  <c r="Q859" i="3"/>
  <c r="O1451" i="3"/>
  <c r="Q874" i="3"/>
  <c r="S697" i="3"/>
  <c r="Q611" i="3"/>
  <c r="BJ642" i="3"/>
  <c r="I642" i="3" s="1"/>
  <c r="I35" i="3" s="1"/>
  <c r="O697" i="3"/>
  <c r="BJ1003" i="3"/>
  <c r="I1003" i="3" s="1"/>
  <c r="I42" i="3" s="1"/>
  <c r="Q1378" i="3"/>
  <c r="S1451" i="3"/>
  <c r="O153" i="3"/>
  <c r="O642" i="3"/>
  <c r="Q697" i="3"/>
  <c r="Q1003" i="3"/>
  <c r="BJ1192" i="3"/>
  <c r="I1192" i="3" s="1"/>
  <c r="I46" i="3" s="1"/>
  <c r="O611" i="3"/>
  <c r="Q642" i="3"/>
  <c r="BJ859" i="3"/>
  <c r="I859" i="3" s="1"/>
  <c r="I38" i="3" s="1"/>
  <c r="O874" i="3"/>
  <c r="S1133" i="3"/>
  <c r="O1133" i="3"/>
  <c r="S1192" i="3"/>
  <c r="O1192" i="3"/>
  <c r="BJ697" i="3"/>
  <c r="I697" i="3" s="1"/>
  <c r="I36" i="3" s="1"/>
  <c r="BJ874" i="3"/>
  <c r="I874" i="3" s="1"/>
  <c r="I40" i="3" s="1"/>
  <c r="BJ1853" i="3"/>
  <c r="I1853" i="3" s="1"/>
  <c r="I53" i="3" s="1"/>
  <c r="BJ566" i="3"/>
  <c r="I566" i="3" s="1"/>
  <c r="I31" i="3" s="1"/>
  <c r="S566" i="3"/>
  <c r="O566" i="3"/>
  <c r="S859" i="3"/>
  <c r="O859" i="3"/>
  <c r="Q900" i="3"/>
  <c r="S1003" i="3"/>
  <c r="O1003" i="3"/>
  <c r="BJ1078" i="3"/>
  <c r="I1078" i="3" s="1"/>
  <c r="I43" i="3" s="1"/>
  <c r="S1078" i="3"/>
  <c r="O1078" i="3"/>
  <c r="S1378" i="3"/>
  <c r="BJ1451" i="3"/>
  <c r="I1451" i="3" s="1"/>
  <c r="I48" i="3" s="1"/>
  <c r="Q1451" i="3"/>
  <c r="Q1846" i="3"/>
  <c r="S1846" i="3"/>
  <c r="I12" i="3"/>
  <c r="AU52" i="1" s="1"/>
  <c r="BJ69" i="3"/>
  <c r="O69" i="3"/>
  <c r="BJ153" i="3"/>
  <c r="I153" i="3" s="1"/>
  <c r="I30" i="3" s="1"/>
  <c r="Q153" i="3"/>
  <c r="Q68" i="3" s="1"/>
  <c r="O615" i="3"/>
  <c r="S615" i="3"/>
  <c r="Q1133" i="3"/>
  <c r="O1378" i="3"/>
  <c r="E14" i="3"/>
  <c r="BA52" i="1" s="1"/>
  <c r="S69" i="3"/>
  <c r="Q566" i="3"/>
  <c r="BJ611" i="3"/>
  <c r="I611" i="3" s="1"/>
  <c r="I32" i="3" s="1"/>
  <c r="S642" i="3"/>
  <c r="BJ900" i="3"/>
  <c r="I900" i="3" s="1"/>
  <c r="I41" i="3" s="1"/>
  <c r="S900" i="3"/>
  <c r="O900" i="3"/>
  <c r="Q1078" i="3"/>
  <c r="E12" i="3"/>
  <c r="AY52" i="1" s="1"/>
  <c r="Q615" i="3"/>
  <c r="BJ615" i="3"/>
  <c r="E15" i="3"/>
  <c r="BB52" i="1" s="1"/>
  <c r="O1846" i="3"/>
  <c r="E12" i="2"/>
  <c r="AY51" i="1" s="1"/>
  <c r="BJ370" i="2"/>
  <c r="I370" i="2" s="1"/>
  <c r="I31" i="2" s="1"/>
  <c r="Q370" i="2"/>
  <c r="E16" i="2"/>
  <c r="BC51" i="1" s="1"/>
  <c r="O485" i="2"/>
  <c r="O503" i="2"/>
  <c r="BJ564" i="2"/>
  <c r="I564" i="2" s="1"/>
  <c r="I36" i="2" s="1"/>
  <c r="Q53" i="2"/>
  <c r="Q52" i="2" s="1"/>
  <c r="BJ468" i="2"/>
  <c r="I468" i="2" s="1"/>
  <c r="I32" i="2" s="1"/>
  <c r="S485" i="2"/>
  <c r="S503" i="2"/>
  <c r="Q564" i="2"/>
  <c r="I12" i="2"/>
  <c r="AU51" i="1" s="1"/>
  <c r="E15" i="2"/>
  <c r="BB51" i="1" s="1"/>
  <c r="S53" i="2"/>
  <c r="S52" i="2" s="1"/>
  <c r="BJ53" i="2"/>
  <c r="BJ52" i="2" s="1"/>
  <c r="BJ514" i="2"/>
  <c r="I514" i="2" s="1"/>
  <c r="I35" i="2" s="1"/>
  <c r="Q468" i="2"/>
  <c r="O514" i="2"/>
  <c r="E14" i="2"/>
  <c r="BA51" i="1" s="1"/>
  <c r="O53" i="2"/>
  <c r="O52" i="2" s="1"/>
  <c r="S370" i="2"/>
  <c r="S468" i="2"/>
  <c r="Q485" i="2"/>
  <c r="Q503" i="2"/>
  <c r="Q514" i="2"/>
  <c r="S564" i="2"/>
  <c r="S601" i="2"/>
  <c r="O370" i="2"/>
  <c r="I69" i="3"/>
  <c r="I29" i="3" s="1"/>
  <c r="S514" i="2"/>
  <c r="O468" i="2"/>
  <c r="O564" i="2"/>
  <c r="O601" i="2"/>
  <c r="BJ1846" i="3"/>
  <c r="I1846" i="3" s="1"/>
  <c r="I49" i="3" s="1"/>
  <c r="V24" i="1" l="1"/>
  <c r="S614" i="3"/>
  <c r="BJ68" i="3"/>
  <c r="I68" i="3" s="1"/>
  <c r="I28" i="3" s="1"/>
  <c r="O614" i="3"/>
  <c r="S68" i="3"/>
  <c r="O68" i="3"/>
  <c r="BJ614" i="3"/>
  <c r="I614" i="3" s="1"/>
  <c r="I33" i="3" s="1"/>
  <c r="I615" i="3"/>
  <c r="I34" i="3" s="1"/>
  <c r="V22" i="1"/>
  <c r="Q614" i="3"/>
  <c r="Q67" i="3" s="1"/>
  <c r="Q369" i="2"/>
  <c r="Q51" i="2" s="1"/>
  <c r="I53" i="2"/>
  <c r="I29" i="2" s="1"/>
  <c r="BJ369" i="2"/>
  <c r="I369" i="2" s="1"/>
  <c r="I30" i="2" s="1"/>
  <c r="S369" i="2"/>
  <c r="S51" i="2" s="1"/>
  <c r="O369" i="2"/>
  <c r="O51" i="2" s="1"/>
  <c r="AT51" i="1" s="1"/>
  <c r="I52" i="2"/>
  <c r="I28" i="2" s="1"/>
  <c r="S67" i="3" l="1"/>
  <c r="O67" i="3"/>
  <c r="AT52" i="1" s="1"/>
  <c r="BJ67" i="3"/>
  <c r="I67" i="3" s="1"/>
  <c r="I27" i="3" s="1"/>
  <c r="I7" i="3" s="1"/>
  <c r="V23" i="1"/>
  <c r="BJ51" i="2"/>
  <c r="I51" i="2" s="1"/>
  <c r="I27" i="2" s="1"/>
  <c r="I7" i="2" s="1"/>
  <c r="I8" i="3" l="1"/>
  <c r="I9" i="3" s="1"/>
  <c r="AM52" i="1" s="1"/>
  <c r="I58" i="3"/>
  <c r="I8" i="2"/>
  <c r="I9" i="2" s="1"/>
  <c r="AM51" i="1" s="1"/>
  <c r="I42" i="2"/>
  <c r="I13" i="3"/>
  <c r="E13" i="3"/>
  <c r="AZ52" i="1" s="1"/>
  <c r="E13" i="2"/>
  <c r="AZ51" i="1" s="1"/>
  <c r="I13" i="2"/>
  <c r="AV51" i="1" s="1"/>
  <c r="AS51" i="1" s="1"/>
  <c r="AJ17" i="1" l="1"/>
  <c r="AV52" i="1"/>
  <c r="AS52" i="1" s="1"/>
  <c r="I18" i="2"/>
  <c r="I18" i="3"/>
  <c r="V20" i="1" l="1"/>
  <c r="V21" i="1"/>
  <c r="AJ20" i="1" l="1"/>
  <c r="AJ26" i="1" s="1"/>
  <c r="AJ21" i="1"/>
</calcChain>
</file>

<file path=xl/sharedStrings.xml><?xml version="1.0" encoding="utf-8"?>
<sst xmlns="http://schemas.openxmlformats.org/spreadsheetml/2006/main" count="26058" uniqueCount="3328">
  <si>
    <t/>
  </si>
  <si>
    <t>2.0</t>
  </si>
  <si>
    <t>False</t>
  </si>
  <si>
    <t>{961fcc01-4295-4edf-9fb4-093db63c1155}</t>
  </si>
  <si>
    <t>&gt;&gt;  skryté stĺpce  &lt;&lt;</t>
  </si>
  <si>
    <t>0,001</t>
  </si>
  <si>
    <t>20</t>
  </si>
  <si>
    <t>v ---  nižšie sa nachádzajú doplnkové a pomocné údaje k zostavám  --- v</t>
  </si>
  <si>
    <t>Návod na vyplnenie</t>
  </si>
  <si>
    <t>Stavba:</t>
  </si>
  <si>
    <t>KREATÍVNE CENTRUM RTVS BRATISLAVA EXPERIMENTÁLNE TELEVÍZNE ŠTÚDIO</t>
  </si>
  <si>
    <t>Miesto:</t>
  </si>
  <si>
    <t>PARCELA 2914,  KATASTRÁLNE ÚZEMIE KARLOVA VES</t>
  </si>
  <si>
    <t>IČO:</t>
  </si>
  <si>
    <t>IČ DPH:</t>
  </si>
  <si>
    <t>Vyplň údaj</t>
  </si>
  <si>
    <t>True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</si>
  <si>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</si>
  <si>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</si>
  <si>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</si>
  <si>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</si>
  <si>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</si>
  <si>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</si>
  <si>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</si>
  <si>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</si>
  <si>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</si>
  <si>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</si>
  <si>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</si>
  <si>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</si>
  <si>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</si>
  <si>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Kód</t>
  </si>
  <si>
    <t>Popis</t>
  </si>
  <si>
    <t>Cena bez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</si>
  <si>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</si>
  <si>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</si>
  <si>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</si>
  <si>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</si>
  <si>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</si>
  <si>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</si>
  <si>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</si>
  <si>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</si>
  <si>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</si>
  <si>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</si>
  <si>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</si>
  <si>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</si>
  <si>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</si>
  <si>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D</t>
  </si>
  <si>
    <t>0</t>
  </si>
  <si>
    <t>IMPORT</t>
  </si>
  <si>
    <t>01</t>
  </si>
  <si>
    <t>STA</t>
  </si>
  <si>
    <t>1</t>
  </si>
  <si>
    <t>{d52c971f-41a4-4724-bc0c-44244a98d010}</t>
  </si>
  <si>
    <t>02</t>
  </si>
  <si>
    <t>{9f37817c-3f05-457c-9a43-eb76ed21a409}</t>
  </si>
  <si>
    <t>Náklady z rozpočtu</t>
  </si>
  <si>
    <t>Ostatné náklady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</si>
  <si>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</si>
  <si>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</si>
  <si>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</si>
  <si>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</si>
  <si>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</si>
  <si>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</si>
  <si>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9 - Ostatné konštrukcie a práce-búranie</t>
  </si>
  <si>
    <t>PSV - Práce a dodávky PSV</t>
  </si>
  <si>
    <t xml:space="preserve">    714 - Akustické a protiotrasové opatrenie</t>
  </si>
  <si>
    <t xml:space="preserve">    762 - Konštrukcie tesárske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</si>
  <si>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</si>
  <si>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</si>
  <si>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</si>
  <si>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776 - Podlahy povlakové</t>
  </si>
  <si>
    <t xml:space="preserve">    783 - Nátery</t>
  </si>
  <si>
    <t>2) Ostatné náklady</t>
  </si>
  <si>
    <t>2</t>
  </si>
  <si>
    <t>Celkové náklady za stavbu 1) + 2)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</si>
  <si>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</si>
  <si>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</si>
  <si>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</si>
  <si>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</si>
  <si>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</si>
  <si>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</si>
  <si>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</si>
  <si>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</si>
  <si>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</si>
  <si>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</si>
  <si>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</si>
  <si>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</si>
  <si>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</si>
  <si>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</si>
  <si>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</si>
  <si>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9</t>
  </si>
  <si>
    <t>Ostatné konštrukcie a práce-búranie</t>
  </si>
  <si>
    <t>K</t>
  </si>
  <si>
    <t>20430-A</t>
  </si>
  <si>
    <t>Odborná demontáž zariadení a potrubí VZT obsahujúce azbestové tesnenia – odbornou firmou oprávňujúcou nakladaním s azbestom</t>
  </si>
  <si>
    <t>m</t>
  </si>
  <si>
    <t>4</t>
  </si>
  <si>
    <t>-210493258</t>
  </si>
  <si>
    <t>961043111</t>
  </si>
  <si>
    <t>Búranie základov alebo vybúranie otvorov plochy nad 4 m2 z betónu prostého alebo preloženého kameňom,  -2,20000t</t>
  </si>
  <si>
    <t>m3</t>
  </si>
  <si>
    <t>-1264668736</t>
  </si>
  <si>
    <t>VV</t>
  </si>
  <si>
    <t>B103</t>
  </si>
  <si>
    <t>1,050*0,160*0,71*12</t>
  </si>
  <si>
    <t>Medzisúčet</t>
  </si>
  <si>
    <t>3</t>
  </si>
  <si>
    <t>B112</t>
  </si>
  <si>
    <t>1,47*2,81*0,07</t>
  </si>
  <si>
    <t>Súčet</t>
  </si>
  <si>
    <t>96104B212</t>
  </si>
  <si>
    <t>B212-VYBÚRANIE BETÓNOVÝCH PREFABRIKÁTOV 200x150 mm  VYSOKÉ 1200 mm PRIKOTVENÉ K STENE</t>
  </si>
  <si>
    <t>461094425</t>
  </si>
  <si>
    <t>B212</t>
  </si>
  <si>
    <t>PÔDORYS 2. NP - BÚRACIE PRÁCE</t>
  </si>
  <si>
    <t>"12 Premietacia miestnosť"  0,2*0,15*1,200*2</t>
  </si>
  <si>
    <t>"13 Mixažna hala "  0,2*0,15*1,200*2</t>
  </si>
  <si>
    <t>"14 Skušobná projekcia "  0,2*0,15*1,200*2</t>
  </si>
  <si>
    <t>"19 Kaširovanie"  0,2*0,15*1,2*4</t>
  </si>
  <si>
    <t>96203B206</t>
  </si>
  <si>
    <t>B206-VYBÚRANIE OTVORU V JESVUJÚCEJ PRIEČKE HR. 150 mm S JEDNOSTRANNÝM OBKLADOM. PRED VYBÚRANÍM TREBA MURIVO PODCHYTIŤ. PODCHYTENÉ MURIVO TREBA NA OBIDVOCH KONCOCH ZAREZAŤ DIAMANTOVÝM KOTÚČOM A AŽ NÁSLEDNE VYBÚRAŤ</t>
  </si>
  <si>
    <t>m2</t>
  </si>
  <si>
    <t>1711466432</t>
  </si>
  <si>
    <t xml:space="preserve">PÔDORYS 1. NP </t>
  </si>
  <si>
    <t>B107</t>
  </si>
  <si>
    <t>2,17*3,13-1,6*1,97</t>
  </si>
  <si>
    <t>4,4*3,13</t>
  </si>
  <si>
    <t>0,434*3,13</t>
  </si>
  <si>
    <t>B205</t>
  </si>
  <si>
    <t>5,37*3,13</t>
  </si>
  <si>
    <t>1,4*3,13</t>
  </si>
  <si>
    <t>0,530*3,13</t>
  </si>
  <si>
    <t>4,85*3,13</t>
  </si>
  <si>
    <t>3,1*3,13</t>
  </si>
  <si>
    <t>1,79*3,13-0,6*1,97*2</t>
  </si>
  <si>
    <t>B206</t>
  </si>
  <si>
    <t>1,00*2,05</t>
  </si>
  <si>
    <t>0,9*2,05</t>
  </si>
  <si>
    <t>1,0*2,05</t>
  </si>
  <si>
    <t>5</t>
  </si>
  <si>
    <t>96203B205</t>
  </si>
  <si>
    <t>B205-VYBÚRANIE PRIEČKY S OBKLADOM DO VÝŠKY 2100 mm A OMIETKOU VÝŠKY 900 mm</t>
  </si>
  <si>
    <t>-1907823023</t>
  </si>
  <si>
    <t>"SVB-RTVS-03-PODORYS-2NP-BP-01-00.pdf</t>
  </si>
  <si>
    <t>(1,950+3,233+1,850+1,400)*3,030</t>
  </si>
  <si>
    <t>(0,250+0,200)*3,030</t>
  </si>
  <si>
    <t>3,100*3,030</t>
  </si>
  <si>
    <t>6</t>
  </si>
  <si>
    <t>96203B208</t>
  </si>
  <si>
    <t>B208-VYBÚRANIE OTVORU V JESVUJÚCEJ PRIEČKE HR. 150 mm. PRED VYBÚRANÍM TREBA MURIVO NA OBIDVOCH KONCOCH ZAREZAŤ  DIAMANTOVÝM KOTÚČOM A AŽ NÁSLEDNE VYBÚRAŤ</t>
  </si>
  <si>
    <t>1562971359</t>
  </si>
  <si>
    <t xml:space="preserve">"21 Sklad" </t>
  </si>
  <si>
    <t>1,700*3,000</t>
  </si>
  <si>
    <t xml:space="preserve">"09 Chodba"  </t>
  </si>
  <si>
    <t>1,000*3,800</t>
  </si>
  <si>
    <t xml:space="preserve">"22 Predsien </t>
  </si>
  <si>
    <t>0,19*3,3</t>
  </si>
  <si>
    <t>7</t>
  </si>
  <si>
    <t>96203B230</t>
  </si>
  <si>
    <t xml:space="preserve">B230-VYBÚRANIE PRIEČKY S OBKLADOM VÝŠKY 2100 mm </t>
  </si>
  <si>
    <t>-1126751083</t>
  </si>
  <si>
    <t>0,950*2,100</t>
  </si>
  <si>
    <t>3,000*2,100</t>
  </si>
  <si>
    <t>(0,900+0,900+0,900)*2,100</t>
  </si>
  <si>
    <t>(0,900+0,900+0,550)*2,100</t>
  </si>
  <si>
    <t>(0,550+0,900)*2,100</t>
  </si>
  <si>
    <t>8</t>
  </si>
  <si>
    <t>96203B236</t>
  </si>
  <si>
    <t>B236-VYBÚRANIE OTVORU V JESVUJÚCEJ PRIEČKE HR. 100 mm S JEDNOSTRANNÝM OBKLADOM. PRED VYBÚRANÍM TREBA MURIVO PODCHYTIŤ. PODCHYTENÉ MURIVO TREBA NA OBIDVOCH KONCOCH ZAREZAŤ DIAMANTOVÝM KOTÚČOM A AŽ NÁSLEDNE VYBÚRAŤ</t>
  </si>
  <si>
    <t>-237502364</t>
  </si>
  <si>
    <t xml:space="preserve">"31 Zádverie" </t>
  </si>
  <si>
    <t>(1,000+1,000)*2,050</t>
  </si>
  <si>
    <t>96203B25</t>
  </si>
  <si>
    <t>B225-VYBÚRANIE OTVORU V JESVUJÚCEJ PRIEČKE HR. 150 mm. PRED VYBÚRANÍM TREBA MURIVO NA OBIDVOCH KONCOCH ZAREZAŤ DIAMANTOVÝM KOTÚČOM A AŽ NÁSLEDNE VYBÚRAŤ</t>
  </si>
  <si>
    <t>-799349467</t>
  </si>
  <si>
    <t xml:space="preserve">"20 Chodba"  </t>
  </si>
  <si>
    <t>2,100*3,130</t>
  </si>
  <si>
    <t>" Odpočty otvorov</t>
  </si>
  <si>
    <t>-(0,600*1,970*1)</t>
  </si>
  <si>
    <t>10</t>
  </si>
  <si>
    <t>962042321</t>
  </si>
  <si>
    <t>Búranie muriva alebo vybúranie otvorov plochy nad 4 m2 z betónu prostého nadzákladného,  -2,20000t</t>
  </si>
  <si>
    <t>628785181</t>
  </si>
  <si>
    <t>B102</t>
  </si>
  <si>
    <t>7,27*1,36*0,15</t>
  </si>
  <si>
    <t>0,879*7,27*0,10</t>
  </si>
  <si>
    <t>B105</t>
  </si>
  <si>
    <t>"Steny"  2,03*1,56*0,15*2</t>
  </si>
  <si>
    <t>"Dno"  2,03*1,26*0,15</t>
  </si>
  <si>
    <t>11</t>
  </si>
  <si>
    <t>965043421</t>
  </si>
  <si>
    <t>Búranie podkladov pod dlažby, liatych dlažieb a mazanín,betón s poterom,teracom hr.do 150 mm,  plochy do 1 m2 -2,20000t</t>
  </si>
  <si>
    <t>-1990550095</t>
  </si>
  <si>
    <t>"VZT-41"  0,45*0,3*0,15</t>
  </si>
  <si>
    <t>"VZT-42"  0,55*0,3*0,15</t>
  </si>
  <si>
    <t>12</t>
  </si>
  <si>
    <t>965081712</t>
  </si>
  <si>
    <t>Búranie dlažieb, bez podklad. lôžka z xylolit., alebo keramických dlaždíc hr. do 10 mm,  -0,02000t</t>
  </si>
  <si>
    <t>578641756</t>
  </si>
  <si>
    <t>B101</t>
  </si>
  <si>
    <t>"106 Strojovna VZT"  46,23</t>
  </si>
  <si>
    <t>B204</t>
  </si>
  <si>
    <t>"20 Chodba"  7,92</t>
  </si>
  <si>
    <t>"21 Sklad"  10,12</t>
  </si>
  <si>
    <t>"22 Predsien WC"  3,26</t>
  </si>
  <si>
    <t>"23 WC"  1,17</t>
  </si>
  <si>
    <t>"24 WC"  1,12</t>
  </si>
  <si>
    <t>"26 Predsien"  2,00</t>
  </si>
  <si>
    <t>"27 WC"  1,31</t>
  </si>
  <si>
    <t>"28 Umyvaren"  22,38</t>
  </si>
  <si>
    <t>"29 Sprchy"  16,98</t>
  </si>
  <si>
    <t>13</t>
  </si>
  <si>
    <t>967032975</t>
  </si>
  <si>
    <t>Odsekanie plošných  prvkov primurovka  -0,10800t</t>
  </si>
  <si>
    <t>-263022916</t>
  </si>
  <si>
    <t>B104</t>
  </si>
  <si>
    <t>2,04*3,13</t>
  </si>
  <si>
    <t>14</t>
  </si>
  <si>
    <t>968061125</t>
  </si>
  <si>
    <t>Vyvesenie dreveného dverného krídla do suti plochy do 2 m2, -0,02400t</t>
  </si>
  <si>
    <t>ks</t>
  </si>
  <si>
    <t>2113502966</t>
  </si>
  <si>
    <t>B108</t>
  </si>
  <si>
    <t>15</t>
  </si>
  <si>
    <t>968061126</t>
  </si>
  <si>
    <t>Vyvesenie dreveného dverného krídla do suti plochy nad 2 m2, -0,02700t</t>
  </si>
  <si>
    <t>-849866839</t>
  </si>
  <si>
    <t>B109</t>
  </si>
  <si>
    <t>16</t>
  </si>
  <si>
    <t>968072455</t>
  </si>
  <si>
    <t>Vybúranie kovových dverových zárubní plochy do 2 m2,  -0,07600t</t>
  </si>
  <si>
    <t>1142394355</t>
  </si>
  <si>
    <t>0,8*1,97</t>
  </si>
  <si>
    <t>17</t>
  </si>
  <si>
    <t>968072456</t>
  </si>
  <si>
    <t>Vybúranie kovových dverových zárubní plochy nad 2 m2,  -0,06300t</t>
  </si>
  <si>
    <t>-1318329579</t>
  </si>
  <si>
    <t>1,6*1,97</t>
  </si>
  <si>
    <t>18</t>
  </si>
  <si>
    <t>96807B207</t>
  </si>
  <si>
    <t>B207-DEMONTÁŽ OCEĽOVÝCH DVERÍ SPOLU SO ZÁRUBŇOU V PRIEČKE HR. 150 mm</t>
  </si>
  <si>
    <t>-213098536</t>
  </si>
  <si>
    <t>"21 Sklad"  0,6*2+1,97*2</t>
  </si>
  <si>
    <t>19</t>
  </si>
  <si>
    <t>96807B210</t>
  </si>
  <si>
    <t>B210-DEMONTÁŽ DREVENÝCH DVERÍ 800/1970 mm S POLODRÁŽKOU A VYBÚRANÍM OCEĽOVEJ ZÁRUBNE</t>
  </si>
  <si>
    <t>-40396790</t>
  </si>
  <si>
    <t>B210</t>
  </si>
  <si>
    <t>"09A Chodba"  0,8*1,97</t>
  </si>
  <si>
    <t>"16 Sklad"  0,8*1,97</t>
  </si>
  <si>
    <t>"17 Denná miestnosť"  0,8*1,97</t>
  </si>
  <si>
    <t>"20 Chodba"  0,8*1,97</t>
  </si>
  <si>
    <t>96807B228</t>
  </si>
  <si>
    <t>B228-DEMONTÁŽ DREVENÝCH DVERÍ 900/1970 mm S POLODRÁŽKOU A VYBÚRANÍM OCEĽOVEJ ZÁRUBNE</t>
  </si>
  <si>
    <t>1451117915</t>
  </si>
  <si>
    <t>B228</t>
  </si>
  <si>
    <t>"20 Chodba"  1</t>
  </si>
  <si>
    <t>21</t>
  </si>
  <si>
    <t>96807B229</t>
  </si>
  <si>
    <t>B229-DEMONTÁŽ DREVENÝCH DVERÍ 600/1970 mm S POLODRÁŽKOU A VYBÚRANÍM OCEĽOVEJ ZÁRUBNE</t>
  </si>
  <si>
    <t>1005149676</t>
  </si>
  <si>
    <t>B229</t>
  </si>
  <si>
    <t>"22 Predsien WC"  0,6*1,97*2</t>
  </si>
  <si>
    <t>22</t>
  </si>
  <si>
    <t>96807B234</t>
  </si>
  <si>
    <t>B234-DEMONTÁŽ  DVERÍ 1300/1970 mm S  VYBÚRANÍM OCEĽOVEJ ZÁRUBNE</t>
  </si>
  <si>
    <t>772436197</t>
  </si>
  <si>
    <t>"31 Zádverie"  1,3*1,97*2</t>
  </si>
  <si>
    <t>23</t>
  </si>
  <si>
    <t>96807B238</t>
  </si>
  <si>
    <t>B238-DEMONTÁŽ  DVERÍ 1450/1970 mm S  VYBÚRANÍM OCEĽOVEJ ZÁRUBNE</t>
  </si>
  <si>
    <t>373673141</t>
  </si>
  <si>
    <t>"09A Chodba" 1,45*1,97</t>
  </si>
  <si>
    <t>24</t>
  </si>
  <si>
    <t>971033521</t>
  </si>
  <si>
    <t>Vybúranie otvorov v murive tehl. plochy do 1 m2 hr. do 100 mm,  -0,19100t</t>
  </si>
  <si>
    <t>325292013</t>
  </si>
  <si>
    <t>"VZT-07"  0,72*0,31</t>
  </si>
  <si>
    <t>"VZT-08"  0,12*0,12*2</t>
  </si>
  <si>
    <t>"VZT-15"  0,4*1,25</t>
  </si>
  <si>
    <t>"VZT-39"  0,37*0,22</t>
  </si>
  <si>
    <t>"VZT-40"  0,4*0,1*3</t>
  </si>
  <si>
    <t>25</t>
  </si>
  <si>
    <t>971033531</t>
  </si>
  <si>
    <t>Vybúranie otvorov v murive tehl. plochy do 1 m2 hr. do 150 mm,  -0,28100t</t>
  </si>
  <si>
    <t>-1534870057</t>
  </si>
  <si>
    <t>"VZT-02"  0,31*0,4</t>
  </si>
  <si>
    <t>"VZT-04" 0,72*0,31</t>
  </si>
  <si>
    <t>"VZT-05" 0,20*0,20</t>
  </si>
  <si>
    <t>"VZT-09" 0,76*0,31</t>
  </si>
  <si>
    <t>"VZT-13" 0,21*0,31</t>
  </si>
  <si>
    <t>"VZT-14" 2,1*0,41</t>
  </si>
  <si>
    <t>"VZT-17" 0,62*0,31</t>
  </si>
  <si>
    <t>"VZT-18" 0,47*0,31</t>
  </si>
  <si>
    <t>"VZT-19" 0,97*0,31</t>
  </si>
  <si>
    <t>"VZT-20" 0,82*0,31</t>
  </si>
  <si>
    <t>"VZT-23" 0,42*0,31</t>
  </si>
  <si>
    <t>"VZT-24" 0,62*0,31</t>
  </si>
  <si>
    <t>"VZT-25" 0,32*0,31</t>
  </si>
  <si>
    <t>"VZT-26" 0,3*0,37</t>
  </si>
  <si>
    <t>"VZT-27" 0,28*0,28*2</t>
  </si>
  <si>
    <t>"VZT-28" 0,31*0,31</t>
  </si>
  <si>
    <t>"VZT-29" 0,37*0,37</t>
  </si>
  <si>
    <t>"VZT-30" 0,25*0,25</t>
  </si>
  <si>
    <t>"VZT-31" 1,8*0,48</t>
  </si>
  <si>
    <t>"VZT-32" 1,27*0,3</t>
  </si>
  <si>
    <t>"VZT-33" 0,37*0,37</t>
  </si>
  <si>
    <t>"VZT-34" 0,22*0,22</t>
  </si>
  <si>
    <t>"VZT-35" 0,24*0,24</t>
  </si>
  <si>
    <t>"VZT-37" 0,75*0,48</t>
  </si>
  <si>
    <t>"VZT-50" 0,75*0,4*2</t>
  </si>
  <si>
    <t>"VZT-51" 0,62*0,37*2</t>
  </si>
  <si>
    <t>"VZT-52" 0,37*0,37*4</t>
  </si>
  <si>
    <t>"VZT-53" 0,92*0,37</t>
  </si>
  <si>
    <t>"VZT-54" 0,62*0,37</t>
  </si>
  <si>
    <t>"VZT-55" 0,47*0,37*2</t>
  </si>
  <si>
    <t>"VZT-56" 1,12*0,37</t>
  </si>
  <si>
    <t>26</t>
  </si>
  <si>
    <t>971033541</t>
  </si>
  <si>
    <t>Vybúranie otvorov v murive tehl. plochy do 1 m2 hr. do 300 mm,  -1,87500t</t>
  </si>
  <si>
    <t>1566706134</t>
  </si>
  <si>
    <t>"VZT-03"   0,56*0,61*0,25</t>
  </si>
  <si>
    <t>"VZT-11"   1,11*1,9*0,25</t>
  </si>
  <si>
    <t>"VZT-16"   0,62*0,31*0,3</t>
  </si>
  <si>
    <t>"VZT-21"   0,72*0,31*0,3</t>
  </si>
  <si>
    <t>"VZT-22"   0,42*0,31*0,3</t>
  </si>
  <si>
    <t>"VZT-36"   0,75*0,48*0,3*4</t>
  </si>
  <si>
    <t>"VZT-38"   0,4*0,37*0,3*4</t>
  </si>
  <si>
    <t>"VZT-43"   0,62*0,31*0,3</t>
  </si>
  <si>
    <t>27</t>
  </si>
  <si>
    <t>971033561</t>
  </si>
  <si>
    <t>Vybúranie otvorov v murive tehl. plochy do 1 m2 hr. do 600 mm,  -1,87500t</t>
  </si>
  <si>
    <t>1209065037</t>
  </si>
  <si>
    <t>"VZT1"  0,36*0,36*0,6</t>
  </si>
  <si>
    <t>"VZT6"  0,72*0,31*0,6</t>
  </si>
  <si>
    <t>"VZT10"  0,76*0,29*0,6</t>
  </si>
  <si>
    <t>"VZT12"  1,0*0,85*0,45</t>
  </si>
  <si>
    <t>28</t>
  </si>
  <si>
    <t>971036023</t>
  </si>
  <si>
    <t>Jadrové vrty diamantovými korunkami do D 600 mm do stien - murivo tehlové -0,00201t</t>
  </si>
  <si>
    <t>cm</t>
  </si>
  <si>
    <t>1816693888</t>
  </si>
  <si>
    <t>"CHL-61"57*2</t>
  </si>
  <si>
    <t>"CHL-63"45*2</t>
  </si>
  <si>
    <t>29</t>
  </si>
  <si>
    <t>971046007</t>
  </si>
  <si>
    <t>Jadrové vrty diamantovými korunkami do D 80 mm - betón</t>
  </si>
  <si>
    <t>-664284544</t>
  </si>
  <si>
    <t>"CHL-60"35*6</t>
  </si>
  <si>
    <t>30</t>
  </si>
  <si>
    <t>971046014</t>
  </si>
  <si>
    <t>Jadrové vrty diamantovými korunkami do D 150 mm  - betón</t>
  </si>
  <si>
    <t>604880799</t>
  </si>
  <si>
    <t>"CHL62" 35*4</t>
  </si>
  <si>
    <t>31</t>
  </si>
  <si>
    <t>97105B250</t>
  </si>
  <si>
    <t>B250-VYBÚRANIE PODLAHY HR. 150 mm A VYREZANIE ŽELEZOBETÓNOVEJ DOKY HR. 100 mm</t>
  </si>
  <si>
    <t>-477993129</t>
  </si>
  <si>
    <t>"RTVS-2NP-BP-2019-11-24.pdf</t>
  </si>
  <si>
    <t xml:space="preserve">"m.č.07"  </t>
  </si>
  <si>
    <t>3,223+4,700+5,600</t>
  </si>
  <si>
    <t xml:space="preserve">"m.č 11  "  </t>
  </si>
  <si>
    <t>2,100+0,600</t>
  </si>
  <si>
    <t xml:space="preserve">"m.č 12  "  </t>
  </si>
  <si>
    <t>1,260</t>
  </si>
  <si>
    <t>32</t>
  </si>
  <si>
    <t>97105B251</t>
  </si>
  <si>
    <t xml:space="preserve">B251-VYBÚRANIE PODLAHY HR. 150 mm </t>
  </si>
  <si>
    <t>248203338</t>
  </si>
  <si>
    <t>0,156</t>
  </si>
  <si>
    <t>0,320</t>
  </si>
  <si>
    <t>0,271+0,207+0,193</t>
  </si>
  <si>
    <t>0,235+0,227</t>
  </si>
  <si>
    <t>0,147</t>
  </si>
  <si>
    <t>33</t>
  </si>
  <si>
    <t>975032341</t>
  </si>
  <si>
    <t>Podchytenie priečok drevenou výstuhou do výšky 3 m pri hr. muriva 150-300 mm a dľžky podchytenia do 3 m</t>
  </si>
  <si>
    <t>1905175520</t>
  </si>
  <si>
    <t>1,00</t>
  </si>
  <si>
    <t>34</t>
  </si>
  <si>
    <t>97606B219</t>
  </si>
  <si>
    <t>B219-VYBÚRANIE DREVENÉHO MADLA OSADENÉHO DO STENY POMOCOU KOVOVÝCH PROFILOV</t>
  </si>
  <si>
    <t>1141827014</t>
  </si>
  <si>
    <t>2,315</t>
  </si>
  <si>
    <t>2,395</t>
  </si>
  <si>
    <t>35</t>
  </si>
  <si>
    <t>97801B222</t>
  </si>
  <si>
    <t>B222-VYBÚRANIE OMIETKY DO VÝŠKY 1000 mm</t>
  </si>
  <si>
    <t>1922564624</t>
  </si>
  <si>
    <t>(5,321+9,653)*1,000</t>
  </si>
  <si>
    <t>9,514*1,000</t>
  </si>
  <si>
    <t>(9,557+1,937)*1,000</t>
  </si>
  <si>
    <t>2,086*1,000</t>
  </si>
  <si>
    <t>-(1,300*1,000*3)</t>
  </si>
  <si>
    <t>-(0,800*1,000*1)</t>
  </si>
  <si>
    <t>36</t>
  </si>
  <si>
    <t>97805B218</t>
  </si>
  <si>
    <t>B218-VYBÚRANIE TEHLOVÉHO DIEROVANÉHO OBKLADU</t>
  </si>
  <si>
    <t>155081364</t>
  </si>
  <si>
    <t>B218</t>
  </si>
  <si>
    <t xml:space="preserve">"01 Ruchy"  </t>
  </si>
  <si>
    <t>2,235*3,130</t>
  </si>
  <si>
    <t>37</t>
  </si>
  <si>
    <t>97805B226</t>
  </si>
  <si>
    <t>B226-VYBÚRANIE SOKLA HR. 150 mm, VÝŠKY 100 mm OBLOŽENÉHO KERAMICKÝM OBKLADOM</t>
  </si>
  <si>
    <t>1582117892</t>
  </si>
  <si>
    <t>3,000*0,100</t>
  </si>
  <si>
    <t>1,650*0,100</t>
  </si>
  <si>
    <t>3,100*0,100</t>
  </si>
  <si>
    <t>38</t>
  </si>
  <si>
    <t>97805B231</t>
  </si>
  <si>
    <t>B231-OTLČENIE KERAMICKÉHO OBKLADU DO VÝŠKY 2100 mm</t>
  </si>
  <si>
    <t>-525464476</t>
  </si>
  <si>
    <t>B231</t>
  </si>
  <si>
    <t>(0,090+1,607+1,165+1,628+1,075)*2,100</t>
  </si>
  <si>
    <t>(0,867+1,389+0,883+1,389)*2,100</t>
  </si>
  <si>
    <t>(0,841+0,303+2,490+1,309+2,698+2,858+1,224+0,995+1,208+4,747+0,718+0,293+0,495+0,325+1,447)*2,100</t>
  </si>
  <si>
    <t>-(0,600*1,970*3)</t>
  </si>
  <si>
    <t>-(0,900*1,970*1)</t>
  </si>
  <si>
    <t>39</t>
  </si>
  <si>
    <t>97805B232</t>
  </si>
  <si>
    <t>B232-OTLČENIE KERAMICKÉHO SOKLA VÝŠKY 150 mm</t>
  </si>
  <si>
    <t>1529162407</t>
  </si>
  <si>
    <t>(3,704+4,965+0,878+0,750+0,910+3,049)*0,150</t>
  </si>
  <si>
    <t>(9,339+9,706+5,364+0,303)*0,150</t>
  </si>
  <si>
    <t>(0,979+0,468+0,979+0,468)*0,150</t>
  </si>
  <si>
    <t>-(1,300*0,150*2)</t>
  </si>
  <si>
    <t>40</t>
  </si>
  <si>
    <t>979081111</t>
  </si>
  <si>
    <t>Odvoz sutiny a vybúraných hmôt na skládku do 1 km</t>
  </si>
  <si>
    <t>t</t>
  </si>
  <si>
    <t>-895726765</t>
  </si>
  <si>
    <t>41</t>
  </si>
  <si>
    <t>979081121</t>
  </si>
  <si>
    <t>Odvoz sutiny a vybúraných hmôt na skládku za každý ďalší 1 km</t>
  </si>
  <si>
    <t>1802210410</t>
  </si>
  <si>
    <t>P</t>
  </si>
  <si>
    <t>Poznámka k položke:_x000D_
Skladka Zohor</t>
  </si>
  <si>
    <t>81,509*20 'Přepočítané koeficientom množstva</t>
  </si>
  <si>
    <t>42</t>
  </si>
  <si>
    <t>979082111</t>
  </si>
  <si>
    <t>Vnútrostavenisková doprava sutiny a vybúraných hmôt do 10 m</t>
  </si>
  <si>
    <t>518628051</t>
  </si>
  <si>
    <t>43</t>
  </si>
  <si>
    <t>979082121</t>
  </si>
  <si>
    <t>Vnútrostavenisková doprava sutiny a vybúraných hmôt za každých ďalších 5 m</t>
  </si>
  <si>
    <t>1394890509</t>
  </si>
  <si>
    <t>81,509*5 'Přepočítané koeficientom množstva</t>
  </si>
  <si>
    <t>44</t>
  </si>
  <si>
    <t>979089012</t>
  </si>
  <si>
    <t>Poplatok za skladovanie - betón, tehly, dlaždice (17 01) ostatné</t>
  </si>
  <si>
    <t>1322599134</t>
  </si>
  <si>
    <t>45</t>
  </si>
  <si>
    <t>979089112</t>
  </si>
  <si>
    <t>Poplatok za skladovanie - drevo, sklo, plasty (17 02 ), ostatné</t>
  </si>
  <si>
    <t>701837943</t>
  </si>
  <si>
    <t>46</t>
  </si>
  <si>
    <t>979089612</t>
  </si>
  <si>
    <t>Poplatok za skladovanie - iné odpady zo stavieb a demolácií (17 09), ostatné</t>
  </si>
  <si>
    <t>-342087982</t>
  </si>
  <si>
    <t>PSV</t>
  </si>
  <si>
    <t>Práce a dodávky PSV</t>
  </si>
  <si>
    <t>714</t>
  </si>
  <si>
    <t>Akustické a protiotrasové opatrenie</t>
  </si>
  <si>
    <t>47</t>
  </si>
  <si>
    <t>714110801</t>
  </si>
  <si>
    <t>VYBÚRANIE AKUSTICKÉHO OBKLADU DRENENÉHO HR. 20 mm AJ S PODKOŠTRUKCIOU Z DREVA, MINERÁLNOU VLNOU HR. 50 mm ZABALENÚ V IGELITE</t>
  </si>
  <si>
    <t>-921244793</t>
  </si>
  <si>
    <t>B217</t>
  </si>
  <si>
    <t>1,620*3,800</t>
  </si>
  <si>
    <t>(1,720+2,250)*3,800</t>
  </si>
  <si>
    <t>2,250*3,800</t>
  </si>
  <si>
    <t>((2,900+1,950)+1,500+0,450+0,450)*3,800</t>
  </si>
  <si>
    <t>0,080*3,800</t>
  </si>
  <si>
    <t>(0,100+0,266+1,575)*3,800</t>
  </si>
  <si>
    <t>8,865*3,800</t>
  </si>
  <si>
    <t>-(1,000*1,970*1)</t>
  </si>
  <si>
    <t>5,694*1,300</t>
  </si>
  <si>
    <t xml:space="preserve">"03 Dubbing"  </t>
  </si>
  <si>
    <t>2,44*3,8+0,84*3,8</t>
  </si>
  <si>
    <t>(0,873+2,10)*3,8</t>
  </si>
  <si>
    <t>9,266*1,3-2,55*1,18-0,8*2,7</t>
  </si>
  <si>
    <t>6,16*3,8-1*1,97</t>
  </si>
  <si>
    <t>"03A Schodisko"  3,43*3,8+0,300*3,8</t>
  </si>
  <si>
    <t>48</t>
  </si>
  <si>
    <t>714110803</t>
  </si>
  <si>
    <t>VYBÚRANIE AKUSTICKÉHO PODHĽADU TVORENÉHO TROJUHOLNÍKMI</t>
  </si>
  <si>
    <t>-441515834</t>
  </si>
  <si>
    <t>B03</t>
  </si>
  <si>
    <t>"01 Ruchy"  35,33</t>
  </si>
  <si>
    <t>49</t>
  </si>
  <si>
    <t>714110805</t>
  </si>
  <si>
    <t>B202-VYBÚRANIE AKUSTICKÉHO PODHĽADU ZLOŽENÉHO Z LIGNÁTU 6mm, ITAVER 30 mm, MOLINO, DREVENÉ SMREKOVÉ VÝSTUKY 25x 20 mm  -0,0224t</t>
  </si>
  <si>
    <t>-1201789740</t>
  </si>
  <si>
    <t>"03 Dubbing"  128,63</t>
  </si>
  <si>
    <t>50</t>
  </si>
  <si>
    <t>714110B213</t>
  </si>
  <si>
    <t>B213-VYBÚRANIE AKUSTICKÉHO OBKLADU HR. 50 mm AJ S PODKOŠTRUKCIOU Z DREVA, MINERÁLNOU VLNOU HR. 30 mm ZABALENÚ V IGELITE</t>
  </si>
  <si>
    <t>1903152173</t>
  </si>
  <si>
    <t>B213</t>
  </si>
  <si>
    <t>"06 Režia"  17,15*2,47-0,6*1,97-2,0*1,0-2,45*1,15</t>
  </si>
  <si>
    <t xml:space="preserve">"10 SYNCHR. A ASYNCHR." </t>
  </si>
  <si>
    <t>((0,915+0,298+0,426+1,554+1,277+0,234+0,383)+(0,426+0,543+4,342+4,640+1,767))*2,470</t>
  </si>
  <si>
    <t xml:space="preserve">"11 Prepis prac pom.režia "  </t>
  </si>
  <si>
    <t>(2,278+0,319+1,171+0,362+1,575+4,693+5,045+4,491+0,161)*2,470</t>
  </si>
  <si>
    <t>-(0,900*1,970*3)</t>
  </si>
  <si>
    <t xml:space="preserve">"13 Mixažna hala"  </t>
  </si>
  <si>
    <t>(4,582+7,503+5,667+1,197+0,894+0,415+0,223+0,527+0,303+4,470+0,271+0,894)*2,500</t>
  </si>
  <si>
    <t>-(2,500*0,600*2)</t>
  </si>
  <si>
    <t>-(0,800*1,970*1)</t>
  </si>
  <si>
    <t xml:space="preserve">"14 Kontrolná projekcia"  </t>
  </si>
  <si>
    <t>(4,023+5,885+4,321+0,404+0,319+3,033+0,596+2,448)*2,420</t>
  </si>
  <si>
    <t>51</t>
  </si>
  <si>
    <t>71411B237</t>
  </si>
  <si>
    <t>B237-VYBÚRANIE AKUSTICKÉHO PODHĽADU VZT, KTORÝ TVORÍ SPODNÚ HRANU A BOČNÚ HRANU</t>
  </si>
  <si>
    <t>-1685363501</t>
  </si>
  <si>
    <t>"14 Kontrolná projekcia"  5,74*2</t>
  </si>
  <si>
    <t>52</t>
  </si>
  <si>
    <t>714140803</t>
  </si>
  <si>
    <t>B241-DEMONTÁŽ AKUSTICKÝCH DVERÍ 1000/1970 mm S DVOJITOU POLODRÁŽKOU, S POŽIARNOU ODOLNOSŤOU EI 30/D3 A VYBÚRANÍM OCEĽOVEJ ZÁRUBNE -0,11200t</t>
  </si>
  <si>
    <t>-580711216</t>
  </si>
  <si>
    <t>B241</t>
  </si>
  <si>
    <t>"03 Dubbing"  2</t>
  </si>
  <si>
    <t>53</t>
  </si>
  <si>
    <t>714140804</t>
  </si>
  <si>
    <t>B239-DEMONTÁŽ AKUSTICKÝCH DVERÍ 600/1970 mm S DVOJITOU POLODRÁŽKOU, S POŽIARNOU ODOLNOSŤOU EI 30/D3 A VYBÚRANÍM OCEĽOVEJ ZÁRUBNE</t>
  </si>
  <si>
    <t>734035973</t>
  </si>
  <si>
    <t>B239</t>
  </si>
  <si>
    <t>"03A Schodisko"  1</t>
  </si>
  <si>
    <t>54</t>
  </si>
  <si>
    <t>71414B209</t>
  </si>
  <si>
    <t>B209-DEMONTÁŽ AKUSTICKÝCH DVERÍ 900/1970 mm S DVOJITOU POLODRÁŽKOU, S POŽIARNOU ODOLNOSŤOU EI 30/D3 A VYBÚRANÍM OCEĽOVEJ ZÁRUBNE</t>
  </si>
  <si>
    <t>-848347787</t>
  </si>
  <si>
    <t>B209</t>
  </si>
  <si>
    <t>"06 Režia"  1</t>
  </si>
  <si>
    <t>"07 Prem.kabína"  1</t>
  </si>
  <si>
    <t>"09 Chodba"  3</t>
  </si>
  <si>
    <t>"09A Chodba"  2</t>
  </si>
  <si>
    <t>"18 Synchron" 1</t>
  </si>
  <si>
    <t>"19 Kaširovanie"  1</t>
  </si>
  <si>
    <t>55</t>
  </si>
  <si>
    <t>71414B211</t>
  </si>
  <si>
    <t>B211-DEMONTÁŽ AKUSTICKÝCH DVERÍ 900/1970 mm S POLODRÁŽKOU A VYBÚRANÍM OCEĽOVEJ ZÁRUBNE</t>
  </si>
  <si>
    <t>1634227746</t>
  </si>
  <si>
    <t>"14 Kontrolná projekcia"  1</t>
  </si>
  <si>
    <t>"15 Zádverie"  1</t>
  </si>
  <si>
    <t>56</t>
  </si>
  <si>
    <t>71414B215</t>
  </si>
  <si>
    <t>B215-VYBÚRANIE AKUSTICKÉHO OKNA V KOVOVOM RÁME, S TROJITÝM ZASKLENÍM 6+8+10 mm. ROZMERU 5300x1940x500 mm</t>
  </si>
  <si>
    <t>1598884719</t>
  </si>
  <si>
    <t>762</t>
  </si>
  <si>
    <t>Konštrukcie tesárske</t>
  </si>
  <si>
    <t>57</t>
  </si>
  <si>
    <t>76213B227</t>
  </si>
  <si>
    <t>227-VYBÚRANIE DREVENÉJ PRIEČKY HR. 70 mm S DVOJKRÍDLOVÝMI DREVENÝMI DVERAMI 1250/1970 mm</t>
  </si>
  <si>
    <t>2054034944</t>
  </si>
  <si>
    <t>B227</t>
  </si>
  <si>
    <t>"09A Chodba"  1,8*2,47</t>
  </si>
  <si>
    <t>58</t>
  </si>
  <si>
    <t>76213B43</t>
  </si>
  <si>
    <t>B243-DEMONTÁŽ DREVENEJ PRIEČKY S DREVENÝMI DVERAMI PLNÝMI 900/1970 mm</t>
  </si>
  <si>
    <t>-1602673208</t>
  </si>
  <si>
    <t>(2,300+1,350)*3,030</t>
  </si>
  <si>
    <t>59</t>
  </si>
  <si>
    <t>762522811</t>
  </si>
  <si>
    <t>B202-VYBÚRANIE DREVENÉHO PÓDIA V=150 mm S NÁŠĽAPNOU VRSTVOU - KOBEREC</t>
  </si>
  <si>
    <t>-635747255</t>
  </si>
  <si>
    <t>B202</t>
  </si>
  <si>
    <t>763</t>
  </si>
  <si>
    <t>Konštrukcie - drevostavby</t>
  </si>
  <si>
    <t>60</t>
  </si>
  <si>
    <t>763139621</t>
  </si>
  <si>
    <t>B223-VYBÚRANIE AZBESTOCEMENTOVÝCH DOSIEK POLOŽENÝCH NA HORNEJ PÁSNICI 2x A DOLNEJ PÁSNICI 1x "I 270" PROFILU SPOLU S MINERÁLNOU VLNOU HR. 50 mm PRI HORNEJ PÁSNICI AJ DOLNEJ PÁSNICI</t>
  </si>
  <si>
    <t>588158984</t>
  </si>
  <si>
    <t>Poznámka k položke:_x000D_
Stručný popis prác:
- vypracovanie a predloženie plánu prác na likvidáciu azbestu na príslušný RÚVZ a OÚ-OSŽP,
- zaistenie priestoru vytvorením kontrolného pásma  s 5 násobnou výmenou vzduchu a s neustálim monitorovaním podtlaku 10 - 20 Pa, v danom objekte, do ktorého majú prístup iba oprávnené osoby,
- enkapsulácia a čo najmenej deštruktívna demontáž AZC materiálov,
- stabilizácia AZC materiálu,
- preprava a zneškodnenie AZC mat. na riadenej skládke nebezpečných odpadov,
- dekontaminácia kontaminovaných priestorov a odstránenie nebezpečenstva,
- odber vzorky vzduchy, analýza, protokol z merania s nameranými hodnotami  certifikovaným laboratóriom podľa VDI 3492</t>
  </si>
  <si>
    <t>B223</t>
  </si>
  <si>
    <t>"01 Ruchy"  35,33+21,24</t>
  </si>
  <si>
    <t>185,2*2 'Přepočítané koeficientom množstva</t>
  </si>
  <si>
    <t>61</t>
  </si>
  <si>
    <t>76317B235</t>
  </si>
  <si>
    <t>B235-VYBÚRANIE OCEĽOVÝCH REVÍZNYCH DVIEROK 300/300 mm</t>
  </si>
  <si>
    <t>1084487763</t>
  </si>
  <si>
    <t>"25 Chodba" 2</t>
  </si>
  <si>
    <t>"30 Sklad"  4</t>
  </si>
  <si>
    <t>766</t>
  </si>
  <si>
    <t>Konštrukcie stolárske</t>
  </si>
  <si>
    <t>62</t>
  </si>
  <si>
    <t>766411821</t>
  </si>
  <si>
    <t>B216-Demontáž obloženia stien panelmi, palub. doskami,  -0,01098t</t>
  </si>
  <si>
    <t>1085841380</t>
  </si>
  <si>
    <t>B216</t>
  </si>
  <si>
    <t>"01 Ruchy"  0,95*4*3,13*2</t>
  </si>
  <si>
    <t>63</t>
  </si>
  <si>
    <t>766411822</t>
  </si>
  <si>
    <t>Demontáž obloženia stien , podkladových roštov,  -0,00800t</t>
  </si>
  <si>
    <t>-1514051722</t>
  </si>
  <si>
    <t>767</t>
  </si>
  <si>
    <t>Konštrukcie doplnkové kovové</t>
  </si>
  <si>
    <t>64</t>
  </si>
  <si>
    <t>767581802</t>
  </si>
  <si>
    <t>B01-VYBÚRANIE HLINÍKOVÉHO LEMELOVÉHO PODHĽADU, MINERÁLNU VLNU ZABALENÚ V IGELITE HR. 30 mm,  -0,00400t</t>
  </si>
  <si>
    <t>2007598042</t>
  </si>
  <si>
    <t>B01</t>
  </si>
  <si>
    <t>"05 Schodisko"  15,22</t>
  </si>
  <si>
    <t>"06 Režia"  17,79</t>
  </si>
  <si>
    <t>"08 Schodisko"  8,45</t>
  </si>
  <si>
    <t>"09 Chodba"  23,32</t>
  </si>
  <si>
    <t>"09A Chodba"  21,51</t>
  </si>
  <si>
    <t>"10 SYNCHR. A ASYNCHR."  17,66</t>
  </si>
  <si>
    <t>"11 Prepis prac pom.režia "  22,66</t>
  </si>
  <si>
    <t>"12 Premietacia miestnosť"  39,69</t>
  </si>
  <si>
    <t>"13 Mixažna hala"  36,74</t>
  </si>
  <si>
    <t>"15 Zádverie"  2,09</t>
  </si>
  <si>
    <t>"17 Denná miestnosť"  10,14</t>
  </si>
  <si>
    <t>"40 Chodba"   75,74</t>
  </si>
  <si>
    <t>65</t>
  </si>
  <si>
    <t>767590831</t>
  </si>
  <si>
    <t>B244-DEMONTÁŽ OCEĽOVÝCH POKLOPOV S NALEPENÝM PVC NA ELEKTRO KANÁLOCH /VÝKAZ VIĎ TECHNICKÁ SPRÁVA/</t>
  </si>
  <si>
    <t>83539289</t>
  </si>
  <si>
    <t>B244</t>
  </si>
  <si>
    <t>"šírka kanála 100 m"  0,24</t>
  </si>
  <si>
    <t>"šírka kanála 200 m"  11,27</t>
  </si>
  <si>
    <t>"šírka kanála 300 m"  19,05</t>
  </si>
  <si>
    <t>"šírka kanála 400 m"  9,18</t>
  </si>
  <si>
    <t>"šírka kanála 800 m"  7,56</t>
  </si>
  <si>
    <t>66</t>
  </si>
  <si>
    <t>767996801</t>
  </si>
  <si>
    <t>B242-DEMONTÁŽ ZÁBRADLIA S PRESKLENOU VÝPLŇOU, ODREZANÍM OD NOŽIČIEK. VYŠMIRGĽOVAŤ, VYSPRAVIŤ A NATRIEŤ ZÁKLADNÝM NÁTEROM  -0,00100t</t>
  </si>
  <si>
    <t>-214531335</t>
  </si>
  <si>
    <t>B242</t>
  </si>
  <si>
    <t>"03A Schodisko"  2,43</t>
  </si>
  <si>
    <t>67</t>
  </si>
  <si>
    <t>767996804</t>
  </si>
  <si>
    <t>VYBÚRANIE OCEĽOVEJ KONŠTRUKCIE PRE PLÁTNO 5300x2000x200 mm do 500 kg,  -0,00100t</t>
  </si>
  <si>
    <t>kg</t>
  </si>
  <si>
    <t>2140050631</t>
  </si>
  <si>
    <t>"03 Dubbing"  450</t>
  </si>
  <si>
    <t>68</t>
  </si>
  <si>
    <t>76799B233</t>
  </si>
  <si>
    <t>B233-VYBÚRANIE PLECHOVÉHO PREDELU OSADENÉHO DO OCEĽOVÝCH PRVKOV</t>
  </si>
  <si>
    <t>-1213262690</t>
  </si>
  <si>
    <t>"25 Chodba"1</t>
  </si>
  <si>
    <t>776</t>
  </si>
  <si>
    <t>Podlahy povlakové</t>
  </si>
  <si>
    <t>69</t>
  </si>
  <si>
    <t>776511810</t>
  </si>
  <si>
    <t>B203-ODSTRÁNENIE NÁŠĽAPNEJ VRSTVY PVC</t>
  </si>
  <si>
    <t>-1141837275</t>
  </si>
  <si>
    <t>B203</t>
  </si>
  <si>
    <t>"02 Echo"  8,19</t>
  </si>
  <si>
    <t>"03A Schodisko"  3,33</t>
  </si>
  <si>
    <t>"04 Zádverie"  5,17</t>
  </si>
  <si>
    <t>"07 Prem.kabína"  20,05</t>
  </si>
  <si>
    <t>"18 Synchron"  4,35</t>
  </si>
  <si>
    <t>"25 Chodba"  8,49</t>
  </si>
  <si>
    <t>"30 Sklad"  88,74</t>
  </si>
  <si>
    <t>"31 Zádverie"  13,13</t>
  </si>
  <si>
    <t>"32 Schodisko"  19,48</t>
  </si>
  <si>
    <t>70</t>
  </si>
  <si>
    <t>776511820</t>
  </si>
  <si>
    <t>B201-ODSTRÁNENIE NÁŠĽAPNEJ VRSTVY KOBEREC SPOLU S PVC</t>
  </si>
  <si>
    <t>-415443966</t>
  </si>
  <si>
    <t>B201</t>
  </si>
  <si>
    <t>"01 Ruchy"  10,97+9,51</t>
  </si>
  <si>
    <t>"14 Kontrolná projekcia"  25,62</t>
  </si>
  <si>
    <t>"16 Sklad"  10,46</t>
  </si>
  <si>
    <t>"19 Kaširovanie"  12,92</t>
  </si>
  <si>
    <t>783</t>
  </si>
  <si>
    <t>Nátery</t>
  </si>
  <si>
    <t>71</t>
  </si>
  <si>
    <t>78312B224</t>
  </si>
  <si>
    <t>B224OČISTENIE OCEĽOVEJ KONŠTRUKCIE POZOSTÁVAJÚCA Z IPE 270 mm, VYSPRAVENIE A NÁSLEDNE NATRETIE 2x ZÁKLADNOU FARBOU</t>
  </si>
  <si>
    <t>119988261</t>
  </si>
  <si>
    <t>B224</t>
  </si>
  <si>
    <t>1,029*5,66*6</t>
  </si>
  <si>
    <t>"03 Dubbing"  1,029*9,8*14</t>
  </si>
  <si>
    <t>72</t>
  </si>
  <si>
    <t>78380B240</t>
  </si>
  <si>
    <t>B240-OŠKRABANIE OLEJOVÉHO NÁTERU DO VÝŠKY 1500 mm</t>
  </si>
  <si>
    <t>-73691240</t>
  </si>
  <si>
    <t>(9,561+2,040+9,578+2,040)*1,500</t>
  </si>
  <si>
    <t>-(1,300*1,000*1)</t>
  </si>
  <si>
    <t xml:space="preserve">    3 - Zvislé a kompletné konštrukcie</t>
  </si>
  <si>
    <t xml:space="preserve">    6 - Úpravy povrchov, podlahy, osadenie</t>
  </si>
  <si>
    <t xml:space="preserve">    99 - Presun hmôt HSV</t>
  </si>
  <si>
    <t xml:space="preserve">    711 - Izolácie proti vode a vlhkosti</t>
  </si>
  <si>
    <t xml:space="preserve">    713 - Izolácie tepelné</t>
  </si>
  <si>
    <t xml:space="preserve">    721 - Zdravotechnika - vnútorná kanalizácia</t>
  </si>
  <si>
    <t xml:space="preserve">    725 - Zdravotechnika - zariaďovacie predmety</t>
  </si>
  <si>
    <t xml:space="preserve">    731 - Ústredné kúrenie </t>
  </si>
  <si>
    <t xml:space="preserve">    769 - Montáže vzduchotechnických zariadení</t>
  </si>
  <si>
    <t xml:space="preserve">    771 - Podlahy z dlaždíc</t>
  </si>
  <si>
    <t xml:space="preserve">    781 - Obklady</t>
  </si>
  <si>
    <t xml:space="preserve">    784 - Maľby</t>
  </si>
  <si>
    <t>M - Práce a dodávky M</t>
  </si>
  <si>
    <t xml:space="preserve">    21-M - Elektromontáže</t>
  </si>
  <si>
    <t xml:space="preserve">    36-M - Montáž prevádzkových, meracích a regulačných zariadení</t>
  </si>
  <si>
    <t xml:space="preserve">    42-M - Montáž stroj.zar.priem.potr.a chlad.</t>
  </si>
  <si>
    <t xml:space="preserve">    43-M - Montáž oceľových konštrukcií</t>
  </si>
  <si>
    <t>Zvislé a kompletné konštrukcie</t>
  </si>
  <si>
    <t>311272521</t>
  </si>
  <si>
    <t>Murivo  (m2) z tvárnic (250x249x599)</t>
  </si>
  <si>
    <t>391029271</t>
  </si>
  <si>
    <t>"SVB-RTVS-10-PODORYS-2NP-NS-01-00.pdf</t>
  </si>
  <si>
    <t>5,305*2,020</t>
  </si>
  <si>
    <t>317161271</t>
  </si>
  <si>
    <t>Preklad keramický plochý , šírky 145 mm, výšky 71 mm, dĺžky 1000 mm</t>
  </si>
  <si>
    <t>25201582</t>
  </si>
  <si>
    <t>"P4"  6</t>
  </si>
  <si>
    <t>317161272</t>
  </si>
  <si>
    <t>Preklad keramický plochý , šírky 145 mm, výšky 71 mm, dĺžky 1250 mm</t>
  </si>
  <si>
    <t>1195228122</t>
  </si>
  <si>
    <t>"P1"  7</t>
  </si>
  <si>
    <t>"P2"  4</t>
  </si>
  <si>
    <t>317161273</t>
  </si>
  <si>
    <t>Preklad keramický plochý , šírky 145 mm, výšky 71 mm, dĺžky 1500 mm</t>
  </si>
  <si>
    <t>1766142586</t>
  </si>
  <si>
    <t>"P3"  2</t>
  </si>
  <si>
    <t>317162100</t>
  </si>
  <si>
    <t>Keramický predpätý preklad  šírky 120 mm, výšky 65 mm, dĺžky 750 mm</t>
  </si>
  <si>
    <t>-1191941264</t>
  </si>
  <si>
    <t>317162101</t>
  </si>
  <si>
    <t>Keramický predpätý preklad , šírky 120 mm, výšky 65 mm, dĺžky 1000 mm</t>
  </si>
  <si>
    <t>-1569186909</t>
  </si>
  <si>
    <t>317944Z01</t>
  </si>
  <si>
    <t>Z01-"L" 100/100/8 mm KOTVENÝ DO BETÓNOVEJ STENY PRIEVLAKOVOU KOTVOU M12. POČET KS 8.</t>
  </si>
  <si>
    <t>1323386005</t>
  </si>
  <si>
    <t>317944Z12</t>
  </si>
  <si>
    <t xml:space="preserve">Z12-OCEĽOVÝ "L" PROFIL 80x60x4 mm DĹ. 100 mm PRI PODL. P17."L" PROFIL JE ZAKOTVENÝ DO STENY VZT KANÁLA DVOMA ŠROUBAMI V DĹŽKE 80 mm. </t>
  </si>
  <si>
    <t>-1154177308</t>
  </si>
  <si>
    <t>317944Z13</t>
  </si>
  <si>
    <t>Z13-OCEĽOVÝ "L" 100/100/8 mm, DĹŽKY 7450 mm KOTVENÝ DO BETÓNOVEJ STENY PRIEVLAKOVOU KOTVOU M12. POČET KS 15.</t>
  </si>
  <si>
    <t>1834093111</t>
  </si>
  <si>
    <t>317944Z14</t>
  </si>
  <si>
    <t>Z14-OCEĽOVÝ "L" 100/100/8 mm, DĹŽKY 1800 mm KOTVENÝ DO BETÓNOVEJ STENY PRIEVLAKOVOU KOTVOU M12. POČET KS 4.</t>
  </si>
  <si>
    <t>-477878071</t>
  </si>
  <si>
    <t>317944Z15</t>
  </si>
  <si>
    <t>Z15-OCEĽOVÝ "L" 100/100/8 mm, DĹŽKY 3600 mm KOTVENÝ DO BETÓNOVEJ STENY PRIEVLAKOVOU KOTVOU M12. POČET KS 8.</t>
  </si>
  <si>
    <t>-1694729164</t>
  </si>
  <si>
    <t>317944Z16</t>
  </si>
  <si>
    <t>Z16-OCEĽOVÝ "L" 100/100/8 mm, DĹŽKY 4025 mm KOTVENÝ DO BETÓNOVEJ STENY PRIEVLAKOVOU KOTVOU M12. POČET KS 8.</t>
  </si>
  <si>
    <t>916745650</t>
  </si>
  <si>
    <t>342242021</t>
  </si>
  <si>
    <t>Priečky z tehál pálených  na maltu  (115x500x238)</t>
  </si>
  <si>
    <t>1654824564</t>
  </si>
  <si>
    <t>2,159*3,030</t>
  </si>
  <si>
    <t>2,710*3,030</t>
  </si>
  <si>
    <t>1,722*3,030</t>
  </si>
  <si>
    <t>(2,090+1,447)*3,030</t>
  </si>
  <si>
    <t>1,906*3,030</t>
  </si>
  <si>
    <t>0,900*2,050</t>
  </si>
  <si>
    <t>342242022</t>
  </si>
  <si>
    <t>Priečky z tehál pálených  na maltu  (140x500x238)</t>
  </si>
  <si>
    <t>795851543</t>
  </si>
  <si>
    <t>"SVB-RTVS-09-PODORYS-1NP-NS-01-00.pdf</t>
  </si>
  <si>
    <t>(6,870+1,200+0,618)*3,230</t>
  </si>
  <si>
    <t>(1,245+2,348)*3,230</t>
  </si>
  <si>
    <t>-(0,640*0,965*2)</t>
  </si>
  <si>
    <t>-(0,640*0,660*2)</t>
  </si>
  <si>
    <t>-(0,600*0,600*6)</t>
  </si>
  <si>
    <t>-(0,640*0,655*2)</t>
  </si>
  <si>
    <t>-(0,945*0,965*2)</t>
  </si>
  <si>
    <t>1,550*1,700</t>
  </si>
  <si>
    <t>3,075*1,500</t>
  </si>
  <si>
    <t>0,900*1,500</t>
  </si>
  <si>
    <t>(0,565+1,400)*1,200</t>
  </si>
  <si>
    <t>0,900*2,020</t>
  </si>
  <si>
    <t>0,700*0,400</t>
  </si>
  <si>
    <t>0,900*0,900</t>
  </si>
  <si>
    <t>5,282*2,020</t>
  </si>
  <si>
    <t>(2,411+0,482+1,791)*0,046</t>
  </si>
  <si>
    <t>(5,254+3,299)*2,090</t>
  </si>
  <si>
    <t>3,436*2,090</t>
  </si>
  <si>
    <t>2,747*2,090</t>
  </si>
  <si>
    <t>2,107*2,090</t>
  </si>
  <si>
    <t>-(0,900*1,970*4)</t>
  </si>
  <si>
    <t>3,807*3,230</t>
  </si>
  <si>
    <t>1,531*3,230</t>
  </si>
  <si>
    <t>2,010*3,230</t>
  </si>
  <si>
    <t>1,998*3,230</t>
  </si>
  <si>
    <t>1,766*3,600</t>
  </si>
  <si>
    <t>388129720</t>
  </si>
  <si>
    <t xml:space="preserve">Montáž dielca prefabrikovaného  krycia doska </t>
  </si>
  <si>
    <t>1519883001</t>
  </si>
  <si>
    <t>1.N.P</t>
  </si>
  <si>
    <t>7+2+12+13+15</t>
  </si>
  <si>
    <t>M</t>
  </si>
  <si>
    <t>593430000100</t>
  </si>
  <si>
    <t>Stropná doska železobetónová PZD 60</t>
  </si>
  <si>
    <t>1438765924</t>
  </si>
  <si>
    <t>7+2</t>
  </si>
  <si>
    <t>593430000300</t>
  </si>
  <si>
    <t>Stropná doska železobetónová PZD 90</t>
  </si>
  <si>
    <t>1529651645</t>
  </si>
  <si>
    <t>593430000400</t>
  </si>
  <si>
    <t>Stropná doska železobetónová PZD 120</t>
  </si>
  <si>
    <t>498133676</t>
  </si>
  <si>
    <t>13+15</t>
  </si>
  <si>
    <t>Úpravy povrchov, podlahy, osadenie</t>
  </si>
  <si>
    <t>612411121</t>
  </si>
  <si>
    <t>Cementovanie (náter) mliekom z bežného šedého cementu  vnútorných stien</t>
  </si>
  <si>
    <t>-2068066732</t>
  </si>
  <si>
    <t>UP-04</t>
  </si>
  <si>
    <t xml:space="preserve">"02 SKLAD TECHNIKY"  </t>
  </si>
  <si>
    <t>((2,248+0,517)+1,800)*3,800</t>
  </si>
  <si>
    <t xml:space="preserve">"17 Chodba"  </t>
  </si>
  <si>
    <t>(2,871+1,539)*3,800</t>
  </si>
  <si>
    <t xml:space="preserve">"16 ODBAVOVACIE PRACOV."  </t>
  </si>
  <si>
    <t>3,721*3,800</t>
  </si>
  <si>
    <t>((0,804+1,539)+2,090)*3,800</t>
  </si>
  <si>
    <t xml:space="preserve">"38 Sklad" </t>
  </si>
  <si>
    <t>(2,044+2,836+2,021)*3,800</t>
  </si>
  <si>
    <t xml:space="preserve">"34 Satna návštevníci"  </t>
  </si>
  <si>
    <t>((2,159+4,295)+0,413)*3,800</t>
  </si>
  <si>
    <t xml:space="preserve">"30 CHODBA" </t>
  </si>
  <si>
    <t>(1,998+1,214)*3,800</t>
  </si>
  <si>
    <t xml:space="preserve">"35 Sklad"  </t>
  </si>
  <si>
    <t>1,750*3,800</t>
  </si>
  <si>
    <t xml:space="preserve">"39 Vstup"  </t>
  </si>
  <si>
    <t>-(0,900*1,970*7)</t>
  </si>
  <si>
    <t>(0,900+0,900+0,400)*2,050</t>
  </si>
  <si>
    <t>UP-05</t>
  </si>
  <si>
    <t xml:space="preserve">"11 STRIŽŇA "  </t>
  </si>
  <si>
    <t>4,95*3,8</t>
  </si>
  <si>
    <t>UP-09</t>
  </si>
  <si>
    <t>(3,118+2,007)*2,500</t>
  </si>
  <si>
    <t xml:space="preserve">"22 HYGIENICKÁ KABÍNA"  </t>
  </si>
  <si>
    <t>(1,745+1,263)*2,500</t>
  </si>
  <si>
    <t xml:space="preserve">"23 WC"  </t>
  </si>
  <si>
    <t>1,404*2,500</t>
  </si>
  <si>
    <t xml:space="preserve">"26 Predsien"  </t>
  </si>
  <si>
    <t>(3,146+2,136+0,092)*2,500</t>
  </si>
  <si>
    <t xml:space="preserve">"27 WC"  </t>
  </si>
  <si>
    <t>(2,549+(2,188+2,231+0,189))*2,500</t>
  </si>
  <si>
    <t xml:space="preserve">"28 WC"  </t>
  </si>
  <si>
    <t>(1,335+0,870)*2,500</t>
  </si>
  <si>
    <t xml:space="preserve">"29 WC"  </t>
  </si>
  <si>
    <t>0,942*2,500</t>
  </si>
  <si>
    <t xml:space="preserve">"33 Upratovačka"  </t>
  </si>
  <si>
    <t>2,480*2,500</t>
  </si>
  <si>
    <t xml:space="preserve">"37 WC" </t>
  </si>
  <si>
    <t>(1,679+1,611)*2,500</t>
  </si>
  <si>
    <t>-(0,800*1,970*2)</t>
  </si>
  <si>
    <t>-(0,600*1,970*2)</t>
  </si>
  <si>
    <t xml:space="preserve">"106 Strojovna VZT"  </t>
  </si>
  <si>
    <t>(0,470+2,350+0,900+(6,687+1,165+0,742))*3,130</t>
  </si>
  <si>
    <t xml:space="preserve">"105 Chodba"  </t>
  </si>
  <si>
    <t>(0,470+2,348)*3,130</t>
  </si>
  <si>
    <t>-(0,945*0,965*1)</t>
  </si>
  <si>
    <t>-(0,600*0,600*3)</t>
  </si>
  <si>
    <t>-(0,640*0,660*1)</t>
  </si>
  <si>
    <t>612421421</t>
  </si>
  <si>
    <t>Oprava vnútorných vápenných omietok stien, v množstve opravenej plochy nad 30 do 50 % hladkých</t>
  </si>
  <si>
    <t>-186258818</t>
  </si>
  <si>
    <t>UP-01</t>
  </si>
  <si>
    <t>(4,329+0,505+0,689+0,827+0,712+1,837+4,823+2,733+0,436+0,438)*3,750</t>
  </si>
  <si>
    <t>-(1,000*1,970*5)</t>
  </si>
  <si>
    <t xml:space="preserve">"04 VSTUP"  </t>
  </si>
  <si>
    <t>(2,664+1,941+2,664)*2,600</t>
  </si>
  <si>
    <t>((3,663+1,263+1,837+10,427+5,902)+(2,733+1,389+5,167+5,523+9,347))*2,600</t>
  </si>
  <si>
    <t xml:space="preserve">"15 Chodba"  </t>
  </si>
  <si>
    <t>(1,412+1,447+1,378+1,447)*2,600</t>
  </si>
  <si>
    <t>(2,320+0,827+0,299+1,447+0,322+3,560+3,606+1,171+1,355+4,662)*2,600</t>
  </si>
  <si>
    <t>((2,868+1,516+1,507+0,267+0,474)+(2,627+1,456+1,645+1,714))*2,600</t>
  </si>
  <si>
    <t xml:space="preserve">"18 SERVEROVŇA"  </t>
  </si>
  <si>
    <t>(1,542+2,902+1,542+2,902)*2,600</t>
  </si>
  <si>
    <t>-(1,100*1,970*3)</t>
  </si>
  <si>
    <t xml:space="preserve">"05 Schodisko"  </t>
  </si>
  <si>
    <t>(2,222+6,683+2,188+6,683)*3,475</t>
  </si>
  <si>
    <t xml:space="preserve">"08 Schodisko"  </t>
  </si>
  <si>
    <t>((1,447+4,547+2,687)+(3,078+1,263))*3,475</t>
  </si>
  <si>
    <t>-(0,900*1,970*29)</t>
  </si>
  <si>
    <t>-(0,800*1,970*13)</t>
  </si>
  <si>
    <t>-(1,450*1,970*2)</t>
  </si>
  <si>
    <t xml:space="preserve">"12 PRÍPRAVA A VÝROBA "  </t>
  </si>
  <si>
    <t>(3,497+10,180+0,603+0,310+0,284+1,197+4,849+1,533+0,947+5,142+0,474+5,012)*2,500</t>
  </si>
  <si>
    <t xml:space="preserve">"30 CHODBA"  </t>
  </si>
  <si>
    <t>(1,183+8,222+1,539+4,134+0,356+4,088)*2,500</t>
  </si>
  <si>
    <t>-(2,700*0,600*2)</t>
  </si>
  <si>
    <t>(1,780+7,946+2,078+2,802+0,735+1,516+0,746+2,136+0,287+1,493)*2,700</t>
  </si>
  <si>
    <t>(4,315+2,170+5,673+3,643+0,301+5,357+4,444+0,448+1,516+0,448+3,712+6,830)*2,700</t>
  </si>
  <si>
    <t xml:space="preserve">"36 SCHODISKO"   </t>
  </si>
  <si>
    <t>((2,050+9,560)+9,560)*2,700</t>
  </si>
  <si>
    <t xml:space="preserve">"38 Sklad"  </t>
  </si>
  <si>
    <t>(2,825+2,015+2,816+1,843+0,172)*2,700</t>
  </si>
  <si>
    <t>(3,927+1,748+3,919+1,748)*2,100</t>
  </si>
  <si>
    <t>(3,445+1,751+3,451+1,751)*2,100</t>
  </si>
  <si>
    <t xml:space="preserve">"40 CHODBA"  </t>
  </si>
  <si>
    <t>(12,712+1,550+0,327+13,470+2,101+10,507+2,790+2,601+2,308+2,549+2,222)*2,550</t>
  </si>
  <si>
    <t>-(1,400*1,970*2)</t>
  </si>
  <si>
    <t>-(1,600*1,970*1)</t>
  </si>
  <si>
    <t>UP-02</t>
  </si>
  <si>
    <t xml:space="preserve">"01 ŠATŇA PRE ÚČINKUJÚCICH"  </t>
  </si>
  <si>
    <t>(0,908+0,850+(2,601+2,463+0,543)+(0,801+8,948)+1,593+(0,950+0,950+0,950+0,950))*3,750</t>
  </si>
  <si>
    <t xml:space="preserve">"01A SCHODISKO"   </t>
  </si>
  <si>
    <t>(0,344+0,161+1,447+1,240)*3,750</t>
  </si>
  <si>
    <t xml:space="preserve">"03 ŠTÚDIO" </t>
  </si>
  <si>
    <t>(1,079+(0,459+4,249+1,516)+(1,791+2,274)+(0,207+0,459+6,798+0,505+0,218)+(2,320+1,424)+3,468+(3,196+5,730))*3,750</t>
  </si>
  <si>
    <t>-(1,000*1,970*2)</t>
  </si>
  <si>
    <t>-(3,000*2,500*1)</t>
  </si>
  <si>
    <t>-(5,700*2,500*1)</t>
  </si>
  <si>
    <t>-(0,900*1,970*2)</t>
  </si>
  <si>
    <t>UP-06</t>
  </si>
  <si>
    <t xml:space="preserve">"06 Zvuková Režia"  </t>
  </si>
  <si>
    <t>((3,634+2,101)+(3,279+1,033+3,970))*2,600</t>
  </si>
  <si>
    <t xml:space="preserve">"07 OBRAZOVÁ RÉŽIA"  </t>
  </si>
  <si>
    <t>(5,443+2,848+1,837+0,620+3,835+0,620+0,367+2,113+0,620+0,735)*2,600</t>
  </si>
  <si>
    <t xml:space="preserve">"10 NAHRÁVACIA MIESTNOSŤ"  </t>
  </si>
  <si>
    <t>(2,747+4,367+4,651+2,618+0,362+0,448+1,507+1,301)*2,600</t>
  </si>
  <si>
    <t>-(2,700*1,000*1)</t>
  </si>
  <si>
    <t>-(2,700*0,600*1)</t>
  </si>
  <si>
    <t>-(2,000*0,600*2)</t>
  </si>
  <si>
    <t>UP-08</t>
  </si>
  <si>
    <t xml:space="preserve">"21 PREDSIEŇ ŽENY"  </t>
  </si>
  <si>
    <t>1,820*2,500</t>
  </si>
  <si>
    <t>(1,085+0,310+0,517+0,310+0,586)*2,500</t>
  </si>
  <si>
    <t>(1,062+0,959+1,074)*2,500</t>
  </si>
  <si>
    <t xml:space="preserve">"31 PREDSIEŇ WC"  </t>
  </si>
  <si>
    <t>(1,671+1,200+1,671+1,200)*2,500</t>
  </si>
  <si>
    <t xml:space="preserve">"32 WC"  </t>
  </si>
  <si>
    <t>(1,424+0,890+1,435)*2,500</t>
  </si>
  <si>
    <t>1,137*2,500</t>
  </si>
  <si>
    <t>(0,327+0,327+1,384)*2,500</t>
  </si>
  <si>
    <t>UP-07</t>
  </si>
  <si>
    <t>(4,122+2,274+0,299+1,217+0,344+1,516+4,111)*2,600</t>
  </si>
  <si>
    <t xml:space="preserve">"14 Učebna s  projekciou"  </t>
  </si>
  <si>
    <t>(5,770+4,220+0,431+0,344+2,945+0,603+2,403+3,962)*2,600</t>
  </si>
  <si>
    <t xml:space="preserve">"13 EXPERIMENTÁLNE TRIKOVÉ ŠTÚDIO "  </t>
  </si>
  <si>
    <t>(7,372+5,627+1,125+0,873+0,367+0,299+0,528+0,367+4,501+0,276+0,919+4,548)*2,600</t>
  </si>
  <si>
    <t xml:space="preserve">"19 VYSIELACIE PRACOVISKO"  </t>
  </si>
  <si>
    <t>(2,877+4,496+2,877+4,496)*2,600</t>
  </si>
  <si>
    <t>((7,400+1,700)+(0,742+0,150)+1,310+(2,200+0,358+7,587))*3,130</t>
  </si>
  <si>
    <t>(4,198+(0,430+0,364+2,595+0,940+0,150)+(2,906+2,112+1,867+0,298+0,450+0,298+1,999))*3,130</t>
  </si>
  <si>
    <t>-(1,600*1,970*3)</t>
  </si>
  <si>
    <t>-(2,000*2,050*1)</t>
  </si>
  <si>
    <t>-(1,350*2,050*1)</t>
  </si>
  <si>
    <t>612425921</t>
  </si>
  <si>
    <t>Omietka vápenná vnútorného ostenia okenného alebo dverného hladká</t>
  </si>
  <si>
    <t>-51313888</t>
  </si>
  <si>
    <t>44*5*0,25</t>
  </si>
  <si>
    <t>612460111</t>
  </si>
  <si>
    <t>Príprava vnútorného podkladu stien na silno a nerovnomerne nasiakavé podklady regulátorom nasiakavosti</t>
  </si>
  <si>
    <t>-664172615</t>
  </si>
  <si>
    <t>893,372</t>
  </si>
  <si>
    <t>187,849</t>
  </si>
  <si>
    <t>199,802</t>
  </si>
  <si>
    <t>123,326</t>
  </si>
  <si>
    <t>40,533</t>
  </si>
  <si>
    <t>1632,731*0,4 'Přepočítané koeficientom množstva</t>
  </si>
  <si>
    <t>612460252</t>
  </si>
  <si>
    <t>Vnútorná omietka stien vápennocementová štuková (jemná), hr. 4 mm</t>
  </si>
  <si>
    <t>-1618259852</t>
  </si>
  <si>
    <t>631312611</t>
  </si>
  <si>
    <t>Mazanina z betónu prostého (m3) tr. C 16/20 hr.nad 50 do 80 mm</t>
  </si>
  <si>
    <t>-774065584</t>
  </si>
  <si>
    <t>Skladba P15</t>
  </si>
  <si>
    <t>"06 Zvuková Režia"  4,37*0,057</t>
  </si>
  <si>
    <t>Skladba P16</t>
  </si>
  <si>
    <t>"07 OBRAZOVÁ RÉŽIA"  5,4*0,057</t>
  </si>
  <si>
    <t>Skladba P17</t>
  </si>
  <si>
    <t>"11 STRIŽŇA "  0,36*0,047</t>
  </si>
  <si>
    <t>"10 NAHRÁVACIA MIESTNOSŤ"  0,16*0,047</t>
  </si>
  <si>
    <t>"Neozn. m."  2,1*0,73*0,047</t>
  </si>
  <si>
    <t>631313611</t>
  </si>
  <si>
    <t>Mazanina z betónu prostého (m3) tr. C 16/20 hr.nad 80 do 120 mm</t>
  </si>
  <si>
    <t>-390381102</t>
  </si>
  <si>
    <t>Skladba P13</t>
  </si>
  <si>
    <t>"11 STRIŽŇA " 1,62*0,082</t>
  </si>
  <si>
    <t>Skladba P14</t>
  </si>
  <si>
    <t>"06 Zvuková Režia"  3,15*0,082</t>
  </si>
  <si>
    <t>5,172*0,101</t>
  </si>
  <si>
    <t>631362402</t>
  </si>
  <si>
    <t>Výstuž mazanín z betónov (z kameniva) a z ľahkých betónov zo sietí KARI, priemer drôtu 4/4 mm, veľkosť oka 150x150 mm</t>
  </si>
  <si>
    <t>896383715</t>
  </si>
  <si>
    <t>"11 STRIŽŇA " 1,62</t>
  </si>
  <si>
    <t>"06 Zvuková Režia"  3,15</t>
  </si>
  <si>
    <t>"06 Zvuková Režia"  4,37</t>
  </si>
  <si>
    <t>"07 OBRAZOVÁ RÉŽIA"  5,4</t>
  </si>
  <si>
    <t>"11 STRIŽŇA "  0,36</t>
  </si>
  <si>
    <t>"10 NAHRÁVACIA MIESTNOSŤ"  0,16</t>
  </si>
  <si>
    <t>"Neozn. m."  2,1*0,73</t>
  </si>
  <si>
    <t>16,593*1,1 'Přepočítané koeficientom množstva</t>
  </si>
  <si>
    <t>631362442</t>
  </si>
  <si>
    <t>Výstuž mazanín z betónov (z kameniva) a z ľahkých betónov zo sietí KARI, priemer drôtu 8/8 mm, veľkosť oka 150x150 mm</t>
  </si>
  <si>
    <t>-1091646323</t>
  </si>
  <si>
    <t>5,172</t>
  </si>
  <si>
    <t>5,172*1,1 'Přepočítané koeficientom množstva</t>
  </si>
  <si>
    <t>632001011</t>
  </si>
  <si>
    <t>Zhotovenie separačnej fólie v podlahových vrstvách z PE</t>
  </si>
  <si>
    <t>39709642</t>
  </si>
  <si>
    <t>283290003500</t>
  </si>
  <si>
    <t>Oddeľovacia fólia, PCI</t>
  </si>
  <si>
    <t>-606777872</t>
  </si>
  <si>
    <t>632001051</t>
  </si>
  <si>
    <t>Zhotovenie jednonásobného penetračného náteru pre potery a stierky</t>
  </si>
  <si>
    <t>865880198</t>
  </si>
  <si>
    <t>585520001900</t>
  </si>
  <si>
    <t>Penetračný náter na báze disperzie, pre samonivelizačné potery a sierky, 25 kg</t>
  </si>
  <si>
    <t>-243471000</t>
  </si>
  <si>
    <t>632452681</t>
  </si>
  <si>
    <t>Cementová samonivelizačná stierka, pevnosti v tlaku 30 MPa, hr. 2 mm</t>
  </si>
  <si>
    <t>-2105392627</t>
  </si>
  <si>
    <t>Skladba P11</t>
  </si>
  <si>
    <t>"36 SCHODISKO"   19,48</t>
  </si>
  <si>
    <t>Skladba P05</t>
  </si>
  <si>
    <t>632452684</t>
  </si>
  <si>
    <t>Cementový samonivelizačný poter, pevnosti v tlaku 30 MPa, hr. 5 mm</t>
  </si>
  <si>
    <t>-1721656501</t>
  </si>
  <si>
    <t>Skladba P03</t>
  </si>
  <si>
    <t>"03 ŠTÚDIO" 133,15</t>
  </si>
  <si>
    <t>Skladba P04</t>
  </si>
  <si>
    <t>"09 Chodba"  39,32+0,93</t>
  </si>
  <si>
    <t>"11 STRIŽŇA "  22,66+1,62+0,16</t>
  </si>
  <si>
    <t>"12 PRÍPRAVA A VÝROBA "  35,48</t>
  </si>
  <si>
    <t>"13 EXPERIMENTÁLNE TRIKOVÉ ŠTÚDIO "  36,74</t>
  </si>
  <si>
    <t>"14 Učebna s  projekciou"  25,62</t>
  </si>
  <si>
    <t>"15 Chodba"  2,09</t>
  </si>
  <si>
    <t>"16 ODBAVOVACIE PRACOV."  15,42</t>
  </si>
  <si>
    <t>"19 VYSIELACIE PRACOVISKO"  12,92</t>
  </si>
  <si>
    <t>"20 Chodba"  19,58</t>
  </si>
  <si>
    <t>"39 Vstup"  6,05</t>
  </si>
  <si>
    <t>Skladba P06</t>
  </si>
  <si>
    <t>"01 ŠATŇA PRE ÚČINKUJÚCICH"  47,24</t>
  </si>
  <si>
    <t>"06 Zvuková Režia"  17,79</t>
  </si>
  <si>
    <t>"07 OBRAZOVÁ RÉŽIA"  20,05</t>
  </si>
  <si>
    <t>"10 NAHRÁVACIA MIESTNOSŤ"  17,91</t>
  </si>
  <si>
    <t>Skladba P07</t>
  </si>
  <si>
    <t>"02 SKLAD TECHNIKY"  14,35</t>
  </si>
  <si>
    <t>"04 VSTUP"  5,17</t>
  </si>
  <si>
    <t>Skladba P08</t>
  </si>
  <si>
    <t>"18 SERVEROVŇA"  4,49</t>
  </si>
  <si>
    <t>Skladba P09</t>
  </si>
  <si>
    <t>"30 CHODBA"  11,32</t>
  </si>
  <si>
    <t>"35 Sklad"  6,89</t>
  </si>
  <si>
    <t>"38 Sklad"  5,67</t>
  </si>
  <si>
    <t>Skladba P10</t>
  </si>
  <si>
    <t>"21 PREDSIEŇ ŽENY"  10,51</t>
  </si>
  <si>
    <t>"22 HYGIENICKÁ KABÍNA"  2,34</t>
  </si>
  <si>
    <t>"23 WC"  1,35</t>
  </si>
  <si>
    <t>"24 WC"  1,31</t>
  </si>
  <si>
    <t>"25 WC"  1,35</t>
  </si>
  <si>
    <t>"26 Predsien"  6,82</t>
  </si>
  <si>
    <t>"27 WC"  8,48</t>
  </si>
  <si>
    <t>"28 WC"  1,19</t>
  </si>
  <si>
    <t>"29 WC"  1,23</t>
  </si>
  <si>
    <t>"31 PREDSIEŇ WC"  2,0</t>
  </si>
  <si>
    <t>"32 WC"  1,12</t>
  </si>
  <si>
    <t>"33 Upratovačka"  3,22</t>
  </si>
  <si>
    <t>"37 WC" 3,05</t>
  </si>
  <si>
    <t>642944121</t>
  </si>
  <si>
    <t>Dodatočná montáž oceľovej dverovej zárubne, plochy otvoru do 2,5 m2</t>
  </si>
  <si>
    <t>-1543636780</t>
  </si>
  <si>
    <t>553310002100</t>
  </si>
  <si>
    <t>Zárubňa kovová šxv 300-1195x500-1970 a 2100 mm, dvojdielna na dodatočnú montáž</t>
  </si>
  <si>
    <t>-1867185848</t>
  </si>
  <si>
    <t>642944221</t>
  </si>
  <si>
    <t>Dodatočná montáž oceľovej dverovej zárubne, plochy otvoru 2,5 - 4,5 m2</t>
  </si>
  <si>
    <t>-391918876</t>
  </si>
  <si>
    <t>553310002300</t>
  </si>
  <si>
    <t>Zárubňa kovová šxv 300-1195x atypická do 2600 mm, dvojdielna na dodatočnú montáž</t>
  </si>
  <si>
    <t>1505083688</t>
  </si>
  <si>
    <t>-83342777</t>
  </si>
  <si>
    <t>941955003</t>
  </si>
  <si>
    <t>Lešenie ľahké pracovné pomocné s výškou lešeňovej podlahy  do 2,50 m</t>
  </si>
  <si>
    <t>-226806442</t>
  </si>
  <si>
    <t>226,597</t>
  </si>
  <si>
    <t>216,313</t>
  </si>
  <si>
    <t>160,31</t>
  </si>
  <si>
    <t>943943221</t>
  </si>
  <si>
    <t>Montáž lešenia priestorového ľahkého bez podláh pri zaťaženie do 2 kPa, výšky do 10 m</t>
  </si>
  <si>
    <t>817642120</t>
  </si>
  <si>
    <t>60,96</t>
  </si>
  <si>
    <t>395,662</t>
  </si>
  <si>
    <t>52,94</t>
  </si>
  <si>
    <t>136,48</t>
  </si>
  <si>
    <t>12,94</t>
  </si>
  <si>
    <t>51,646</t>
  </si>
  <si>
    <t>88,92</t>
  </si>
  <si>
    <t>17,46</t>
  </si>
  <si>
    <t>51,26</t>
  </si>
  <si>
    <t>868,268*2,85 'Přepočítané koeficientom množstva</t>
  </si>
  <si>
    <t>943943821</t>
  </si>
  <si>
    <t>Demontáž lešenia priestorového ľahkého bez podláh pri zaťaženie do 2 kPa, výšky do 10 m</t>
  </si>
  <si>
    <t>-1780026713</t>
  </si>
  <si>
    <t>868,268</t>
  </si>
  <si>
    <t>952901111</t>
  </si>
  <si>
    <t>Vyčistenie budov pri výške podlaží do 4 m</t>
  </si>
  <si>
    <t>1601627491</t>
  </si>
  <si>
    <t>770,17</t>
  </si>
  <si>
    <t>244,12</t>
  </si>
  <si>
    <t>953941110</t>
  </si>
  <si>
    <t xml:space="preserve">Osadenie drobných kovových výrobkov bez ich dodania, ale s vysekaním káps </t>
  </si>
  <si>
    <t>-1134703533</t>
  </si>
  <si>
    <t>Z02</t>
  </si>
  <si>
    <t>4,3</t>
  </si>
  <si>
    <t>Z03</t>
  </si>
  <si>
    <t>3,65</t>
  </si>
  <si>
    <t>9956581Z02</t>
  </si>
  <si>
    <t>Z02-OCEĽOVÉ ZÁBRADLIE S VÝPLŇOU VZDUŠNÝCH NEREZOVÝCH SIETÍ S LANKAMI HR. 1,5 mm S OKAMI 50x90 mm.NOSNÚ ČASŤ TVORIA OCEĽOVÉ UZAVRETÉ PROFILY  40x40x4 mm.</t>
  </si>
  <si>
    <t>-122085407</t>
  </si>
  <si>
    <t>9956581Z03</t>
  </si>
  <si>
    <t>Z03-OCEĽOVÉ ZÁBRADLIE S VÝPLŇOU VZDUŠNÝCH NEREZOVÝCH SIETÍ S LANKAMI HR. 1,5 mm S OKAMI 50x90 mm.NOSNÚ ČASŤ TVORIA OCEĽOVÉ UZAVRETÉ PROFILY  40x40x4 mm.</t>
  </si>
  <si>
    <t>1953109112</t>
  </si>
  <si>
    <t>953943111</t>
  </si>
  <si>
    <t>Osadenie ostatných výrobkov do muriva, so zaliatím cementovou maltou, hmotnosti do 1 kg/kus (bez dodávky)</t>
  </si>
  <si>
    <t>-729659521</t>
  </si>
  <si>
    <t>965044201</t>
  </si>
  <si>
    <t>Brúsenie existujúcich betónových podláh, zbrúsenie hrúbky do 3 mm</t>
  </si>
  <si>
    <t>69697338</t>
  </si>
  <si>
    <t>530,623</t>
  </si>
  <si>
    <t>43,97</t>
  </si>
  <si>
    <t>43,36+19,52</t>
  </si>
  <si>
    <t>19,52</t>
  </si>
  <si>
    <t>4,49</t>
  </si>
  <si>
    <t>975032241</t>
  </si>
  <si>
    <t xml:space="preserve">Podchytenie priečok  výstuhou do výšky 3 m </t>
  </si>
  <si>
    <t>-1540519341</t>
  </si>
  <si>
    <t>2,4+1,12+9,84+0,92+0,75+3,8+3</t>
  </si>
  <si>
    <t>133310001800</t>
  </si>
  <si>
    <t>Tyč oceľová prierezu L rovnoramenný uholník 100x100x8 mm, ozn. 10 000, podľa EN ISO S185</t>
  </si>
  <si>
    <t>-1438676420</t>
  </si>
  <si>
    <t>99</t>
  </si>
  <si>
    <t>Presun hmôt HSV</t>
  </si>
  <si>
    <t>998011002</t>
  </si>
  <si>
    <t>Presun hmôt pre budovy (801, 803, 812), zvislá konštr. z tehál, tvárnic, z kovu výšky do 12 m</t>
  </si>
  <si>
    <t>882936646</t>
  </si>
  <si>
    <t>998011015</t>
  </si>
  <si>
    <t>Príplatok za zväčšený presun (801,803,812) zvislá konštr. z tehál, tvárnic, z kovu nad vymedzenú najväčšiu dopravnú vzdialenosť do 1000 m</t>
  </si>
  <si>
    <t>-601333722</t>
  </si>
  <si>
    <t>711</t>
  </si>
  <si>
    <t>Izolácie proti vode a vlhkosti</t>
  </si>
  <si>
    <t>711210120</t>
  </si>
  <si>
    <t>Zhotovenie dvojnásobného izol. náteru pod keramické obklady v interiéri na ploche vodorovnej</t>
  </si>
  <si>
    <t>-1205260645</t>
  </si>
  <si>
    <t>P01</t>
  </si>
  <si>
    <t>"106 Strojovna VZT"  59,38</t>
  </si>
  <si>
    <t>245660000550</t>
  </si>
  <si>
    <t>- PRUŽNÁ SILIKÁTOVÁ HYDROIZOLÁCIA, APLIKOVANÁ V TEKUTOM   STAVE, V ROHOCH TESNIACE PÁSKY, IZOLÁCIU VYTIAHNUŤ 150 mm    STAVE, V ROHOCH TESNIACE PÁSKY, IZOLÁCIU VYTIAHNUŤ 150 mm</t>
  </si>
  <si>
    <t>982968659</t>
  </si>
  <si>
    <t>103,35*1,35 'Přepočítané koeficientom množstva</t>
  </si>
  <si>
    <t>245660000551</t>
  </si>
  <si>
    <t>PENETRAČNÝ NÁTER POD TEKUTÚ IZOLÁCIU, KTORÁ BUDE TVORIŤ    S IZOLÁCIOU SYSTÉM</t>
  </si>
  <si>
    <t>1897604178</t>
  </si>
  <si>
    <t>43,97*0,35 'Přepočítané koeficientom množstva</t>
  </si>
  <si>
    <t>998711202</t>
  </si>
  <si>
    <t>Presun hmôt pre izoláciu proti vode v objektoch výšky nad 6 do 12 m</t>
  </si>
  <si>
    <t>%</t>
  </si>
  <si>
    <t>459035219</t>
  </si>
  <si>
    <t>998711294</t>
  </si>
  <si>
    <t>Izolácia proti vode, prípl.za presun nad vymedz. najväčšiu dopravnú vzdialenosť do 1000 m</t>
  </si>
  <si>
    <t>864780659</t>
  </si>
  <si>
    <t>713</t>
  </si>
  <si>
    <t>Izolácie tepelné</t>
  </si>
  <si>
    <t>713121111</t>
  </si>
  <si>
    <t>Montáž tepelnej izolácie podláh minerálnou vlnou, kladená voľne v jednej vrstve</t>
  </si>
  <si>
    <t>-525980055</t>
  </si>
  <si>
    <t>631440021900</t>
  </si>
  <si>
    <t xml:space="preserve">Doska  40x600x1000 mm, čadičová minerálna izolácia </t>
  </si>
  <si>
    <t>1566411339</t>
  </si>
  <si>
    <t>14,54*1,02 'Přepočítané koeficientom množstva</t>
  </si>
  <si>
    <t>631440021700</t>
  </si>
  <si>
    <t xml:space="preserve">Doska  20x600x1000 mm, čadičová minerálna izolácia  </t>
  </si>
  <si>
    <t>309845</t>
  </si>
  <si>
    <t>2,053*1,1 'Přepočítané koeficientom množstva</t>
  </si>
  <si>
    <t>713141151</t>
  </si>
  <si>
    <t>Montáž tepelnej izolácie podhladov  minerálnou vlnou, jednovrstvová kladenými voľne</t>
  </si>
  <si>
    <t>-209306798</t>
  </si>
  <si>
    <t>Záklop spodný</t>
  </si>
  <si>
    <t xml:space="preserve">PÔDORYS 2. NP </t>
  </si>
  <si>
    <t>"01A SCHODISKO"   4,88</t>
  </si>
  <si>
    <t>"02 SKLAD TECHNIKY"  14,5</t>
  </si>
  <si>
    <t>"Odpočet kanálov"   -15,13-7,65-7,1</t>
  </si>
  <si>
    <t>Záklop vrchný</t>
  </si>
  <si>
    <t>631440025100</t>
  </si>
  <si>
    <t xml:space="preserve">Izolácia z kamennej vlny </t>
  </si>
  <si>
    <t>2139736265</t>
  </si>
  <si>
    <t>369,66*1,02 'Přepočítané koeficientom množstva</t>
  </si>
  <si>
    <t>713510202</t>
  </si>
  <si>
    <t>Montáž tesnenia prestupu káblových, potrubných trás protipožiarnym tmelom</t>
  </si>
  <si>
    <t>-709140576</t>
  </si>
  <si>
    <t>449410003500</t>
  </si>
  <si>
    <t>Protipožiarny plniaci tmel HILTI CFS-FIL</t>
  </si>
  <si>
    <t>1671481138</t>
  </si>
  <si>
    <t>84,7470238095238*1,2 'Přepočítané koeficientom množstva</t>
  </si>
  <si>
    <t>449410000300</t>
  </si>
  <si>
    <t xml:space="preserve">Protipožiarna manžeta CP 643 N, </t>
  </si>
  <si>
    <t>484420830</t>
  </si>
  <si>
    <t>449410000700</t>
  </si>
  <si>
    <t>Protipožiarna manžeta HILTI CP 643 N do 160 mm</t>
  </si>
  <si>
    <t>-1115796528</t>
  </si>
  <si>
    <t>998713202</t>
  </si>
  <si>
    <t>Presun hmôt pre izolácie tepelné v objektoch výšky nad 6 m do 12 m</t>
  </si>
  <si>
    <t>1793031272</t>
  </si>
  <si>
    <t>998713294</t>
  </si>
  <si>
    <t>Izolácie tepelné, prípl.za presun nad vymedz. najväčšiu dopravnú vzdial. do 1000 m</t>
  </si>
  <si>
    <t>-845249256</t>
  </si>
  <si>
    <t>714111101</t>
  </si>
  <si>
    <t>Montáž akustických obkladov z drevených panelov s lištovanými škárami</t>
  </si>
  <si>
    <t>-263407816</t>
  </si>
  <si>
    <t>UP-03</t>
  </si>
  <si>
    <t>(2,411+1,814)*3,800</t>
  </si>
  <si>
    <t>5,000*2,600</t>
  </si>
  <si>
    <t>-(2,700*0,600*3)</t>
  </si>
  <si>
    <t>631480001800</t>
  </si>
  <si>
    <t>DREVENÝ AKUSTICKÝ OBKLAD HR. 20 mm S PERFORÁCIOUKOTVENÝ DO ROŠTU VYPLNENÉHO   MINERÁLNOU VLNOU OBALENOU V TENKEJ FÓLII</t>
  </si>
  <si>
    <t>-510811170</t>
  </si>
  <si>
    <t>UP2</t>
  </si>
  <si>
    <t>UP3</t>
  </si>
  <si>
    <t>16,005</t>
  </si>
  <si>
    <t>215,807*1,05 'Přepočítané koeficientom množstva</t>
  </si>
  <si>
    <t>631480001801</t>
  </si>
  <si>
    <t>AKUSTICKÝ OBKLAD. NA NOSNOM ROŠTE BUDÚ PO STRANÁCH KOTVENÉ 4 mm HDF DOSKY, ZA KTORÝMI    SA V VZDUCHOVEJ MEDZERE NOSNÉHO ROŠTU BUDE NACHÁDZAŤ MINERÁLNA VLNA HR. 30 mm.</t>
  </si>
  <si>
    <t>-1958228705</t>
  </si>
  <si>
    <t>UP5</t>
  </si>
  <si>
    <t>UP7</t>
  </si>
  <si>
    <t>183,648</t>
  </si>
  <si>
    <t>196,648*1,1 'Přepočítané koeficientom množstva</t>
  </si>
  <si>
    <t>631480001802</t>
  </si>
  <si>
    <t xml:space="preserve">AKUSTICKÝ OBKLAD Z PERFOROVANÝCH DOSIEK. DOSKY SÚ VKLADANÉ DO DREVENÉHO ROŠTU.    ROŠTY SÚ RÔZNEJ HRÚBKY 50, 70, 100 mm. VO VZDUCHOVEJ MEDZERE SA NACHÁDZA 30 mm    </t>
  </si>
  <si>
    <t>872057365</t>
  </si>
  <si>
    <t>UP6</t>
  </si>
  <si>
    <t>145,736</t>
  </si>
  <si>
    <t>145,736*1,1 'Přepočítané koeficientom množstva</t>
  </si>
  <si>
    <t>714119001</t>
  </si>
  <si>
    <t>Montáž akustických obkladov - podkladový rošt</t>
  </si>
  <si>
    <t>797347092</t>
  </si>
  <si>
    <t>UP02</t>
  </si>
  <si>
    <t>UP03</t>
  </si>
  <si>
    <t>16,05</t>
  </si>
  <si>
    <t xml:space="preserve">UP07 </t>
  </si>
  <si>
    <t>UP06</t>
  </si>
  <si>
    <t>73</t>
  </si>
  <si>
    <t>605710000100</t>
  </si>
  <si>
    <t>Konštrukčné drevo -  KVH</t>
  </si>
  <si>
    <t>-1605343585</t>
  </si>
  <si>
    <t>74</t>
  </si>
  <si>
    <t>631650002700</t>
  </si>
  <si>
    <t>Pás izolácia z mineralnej vlny pre ľahké montované konštrukcie</t>
  </si>
  <si>
    <t>-775828447</t>
  </si>
  <si>
    <t>519,680542510025*1,1 'Přepočítané koeficientom množstva</t>
  </si>
  <si>
    <t>75</t>
  </si>
  <si>
    <t>763134C02</t>
  </si>
  <si>
    <t>-1851616279</t>
  </si>
  <si>
    <t>"01 ŠATŇA PRE ÚČINKUJÚCICH"  42,46</t>
  </si>
  <si>
    <t>"01A SCHODISKO"   6,6</t>
  </si>
  <si>
    <t>"10 NAHRÁVACIA MIESTNOSŤ"  17,91+0,36</t>
  </si>
  <si>
    <t>"17 Chodba"  8,95</t>
  </si>
  <si>
    <t>"34 Satna návštevníci"  57,46</t>
  </si>
  <si>
    <t>"36 SCHODISKO"   19,48+0,81*2,04</t>
  </si>
  <si>
    <t>76</t>
  </si>
  <si>
    <t>R-RTVS C02 001</t>
  </si>
  <si>
    <t xml:space="preserve">Absorbéry </t>
  </si>
  <si>
    <t>514988481</t>
  </si>
  <si>
    <t>395,662*0,15 'Přepočítané koeficientom množstva</t>
  </si>
  <si>
    <t>77</t>
  </si>
  <si>
    <t>763134C03</t>
  </si>
  <si>
    <t>C-03Kazetový podhľad akustický čiastočne polozapustený 600x600mmakust. kazetový systém vo viditeľnom rastri, s možnosťou osadenia koncových prvkov do kaziet, panely tvoria rovné a šikmé plochy, systém doplnený nízkofrek. absorbérmi, špec.systému v PD</t>
  </si>
  <si>
    <t>-466086964</t>
  </si>
  <si>
    <t>"07 OBRAZOVÁ RÉŽIA"  17,24</t>
  </si>
  <si>
    <t>78</t>
  </si>
  <si>
    <t>R-RTVS C02 002</t>
  </si>
  <si>
    <t>1229725136</t>
  </si>
  <si>
    <t>52,94*0,15 'Přepočítané koeficientom množstva</t>
  </si>
  <si>
    <t>79</t>
  </si>
  <si>
    <t>763134C04</t>
  </si>
  <si>
    <t>C-04 Podhľad akustický z panelov 1000x1000mm špecifikácia systému v PD časť Architektúra</t>
  </si>
  <si>
    <t>1469890756</t>
  </si>
  <si>
    <t>"03A SCHODISKO" 3,33</t>
  </si>
  <si>
    <t>80</t>
  </si>
  <si>
    <t>763134C05</t>
  </si>
  <si>
    <t>C-05 Samonosný podhľad protipožiarny EI90 špecifikácia systému v PD časť Architektúra</t>
  </si>
  <si>
    <t>-760397301</t>
  </si>
  <si>
    <t>PÔDORYS 2. NP</t>
  </si>
  <si>
    <t>81</t>
  </si>
  <si>
    <t>998714202</t>
  </si>
  <si>
    <t>Presun hmôt pre izolácie akustické a protiotrasové opatrenia v objektoch výšky (hĺbky) nad 6 do 12 m</t>
  </si>
  <si>
    <t>-1493240128</t>
  </si>
  <si>
    <t>82</t>
  </si>
  <si>
    <t>998714294</t>
  </si>
  <si>
    <t>Izolácie akustické, prípl.za presun nad vymedz. najvyššiu dopravnú vzdial. do 1000 m</t>
  </si>
  <si>
    <t>-275781598</t>
  </si>
  <si>
    <t>721</t>
  </si>
  <si>
    <t>Zdravotechnika - vnútorná kanalizácia</t>
  </si>
  <si>
    <t>83</t>
  </si>
  <si>
    <t>721002300000</t>
  </si>
  <si>
    <t>Zdravotechnika (vid samostatnú prílohu)</t>
  </si>
  <si>
    <t>sub</t>
  </si>
  <si>
    <t>865774470</t>
  </si>
  <si>
    <t>725</t>
  </si>
  <si>
    <t>Zdravotechnika - zariaďovacie predmety</t>
  </si>
  <si>
    <t>84</t>
  </si>
  <si>
    <t>725190R01</t>
  </si>
  <si>
    <t>Montáž  deliacej steny sanitárnej</t>
  </si>
  <si>
    <t>-640669263</t>
  </si>
  <si>
    <t>R01</t>
  </si>
  <si>
    <t>R02</t>
  </si>
  <si>
    <t>85</t>
  </si>
  <si>
    <t>554950000R01</t>
  </si>
  <si>
    <t>R01--SANITÁRNE DELIACE STENY.MATERIÁL : VYSOKOTLAKÁ KOMPAKTNÁ DOSKA HR. 10mm CELKOVÁ VÝŠKA = 2000mm VÝŠKA NOŽIČIEK = 150mm S MELAMÍNOVÝM POVRCHOM ODOLNÝM VOČI POŠKRIABANIU CELKOVÁ VÝŠKA = 2000mm VÝŠKA NOŽIČIEK = 100mm NOŽIČKY - ALU ELOX</t>
  </si>
  <si>
    <t>939834490</t>
  </si>
  <si>
    <t>86</t>
  </si>
  <si>
    <t>554950000R02</t>
  </si>
  <si>
    <t>R02-SANITÁRNE DELIACE STENY.MATERIÁL : VYSOKOTLAKÁ KOMPAKTNÁ DOSKA HR. 10mm CELKOVÁ VÝŠKA = 2000mm VÝŠKA NOŽIČIEK = 150mm S MELAMÍNOVÝM POVRCHOM ODOLNÝM VOČI POŠKRIABANIU CELKOVÁ VÝŠKA = 2000mm VÝŠKA NOŽIČIEK = 100mm NOŽIČKY - ALU ELOX</t>
  </si>
  <si>
    <t>-1365848211</t>
  </si>
  <si>
    <t>87</t>
  </si>
  <si>
    <t>998725202</t>
  </si>
  <si>
    <t>Presun hmôt pre zariaďovacie predmety v objektoch výšky nad 6 do 12 m</t>
  </si>
  <si>
    <t>-849772663</t>
  </si>
  <si>
    <t>88</t>
  </si>
  <si>
    <t>998725294</t>
  </si>
  <si>
    <t>Zariaďovacie predmety, prípl.za presun nad vymedz. najväčšiu dopravnú vzdialenosť do 1000 m</t>
  </si>
  <si>
    <t>-1746325583</t>
  </si>
  <si>
    <t>731</t>
  </si>
  <si>
    <t xml:space="preserve">Ústredné kúrenie </t>
  </si>
  <si>
    <t>89</t>
  </si>
  <si>
    <t>RTVSUK0001</t>
  </si>
  <si>
    <t>Vykurovanie (vid samostatná príloha)</t>
  </si>
  <si>
    <t>-620972335</t>
  </si>
  <si>
    <t>90</t>
  </si>
  <si>
    <t>762810110</t>
  </si>
  <si>
    <t>Záklop stropov z dosiek CETRIS jednovrstvových skrutkovaných na trámy na zraz hr. dosky 10 mm</t>
  </si>
  <si>
    <t>-531881453</t>
  </si>
  <si>
    <t>91</t>
  </si>
  <si>
    <t>762810111</t>
  </si>
  <si>
    <t>Záklop stropov z dosiek CETRIS jednovrstvových skrutkovaných na trámy na zraz hr. dosky 12 mm</t>
  </si>
  <si>
    <t>1343019850</t>
  </si>
  <si>
    <t>92</t>
  </si>
  <si>
    <t>762810115</t>
  </si>
  <si>
    <t>Záklop  z dosiek CETRIS jednovrstvových skrutkovaných na trámy na zraz hr. dosky 20 mm</t>
  </si>
  <si>
    <t>-92727024</t>
  </si>
  <si>
    <t>"Neozn. m."  2,1</t>
  </si>
  <si>
    <t>93</t>
  </si>
  <si>
    <t>998762102</t>
  </si>
  <si>
    <t>Presun hmôt pre konštrukcie tesárske v objektoch výšky do 12 m</t>
  </si>
  <si>
    <t>-1149085982</t>
  </si>
  <si>
    <t>94</t>
  </si>
  <si>
    <t>998762194</t>
  </si>
  <si>
    <t>Konštrukcie tesárske, prípl.za presun nad vymedzenú najväčšiu dopr. vzdial. do 100</t>
  </si>
  <si>
    <t>-1458830170</t>
  </si>
  <si>
    <t>95</t>
  </si>
  <si>
    <t>763125305</t>
  </si>
  <si>
    <t>W-01 HR. 75 mm - ŠACHTOVÁ STENA  KOVOVÁ PODKONŠTRUKCIA 2xCW50 - 2x SÁDROKARTÓN 2xRB 12,5 mm - CW 50 PROFIL NOSNÝ PRVOK CW 50 mm, VZDUCHOVÁ NEPRIEZVUČNOSŤ Rw=37dB  ROZOSTUP CW PROFILOVPRI VÝŠKE JE 600 mm, HRÚBKA IZOLÁCIE S OBJ. HMOTNOSŤOU 45kg/m3 - 50 mm</t>
  </si>
  <si>
    <t>-267754071</t>
  </si>
  <si>
    <t>Poznámka k položke:_x000D_
 V položke sú aj zosilnené časti nosnej SDK konštrukcie pre pisoáre a umývadlá,vid PD ZTI.</t>
  </si>
  <si>
    <t>W-01</t>
  </si>
  <si>
    <t>5,000*3,230</t>
  </si>
  <si>
    <t>(3,273+0,775)*3,230</t>
  </si>
  <si>
    <t>(0,425+1,120+0,370)*3,230</t>
  </si>
  <si>
    <t>(0,517+0,689+0,758+0,505)*3,230</t>
  </si>
  <si>
    <t>(0,413+1,387+0,344+1,283+0,543+1,137+0,465)*4,250</t>
  </si>
  <si>
    <t>96</t>
  </si>
  <si>
    <t>763125310</t>
  </si>
  <si>
    <t>W-02  HR. 75 mm - ŠACHTOVÁ STENA  KOVOVÁ PODKONŠTRUKCIA 2xCW50 - 2x SÁDROKARTÓN 2xRBI 12,5 mm - CW 50 PROFIL NOSNÝ PRVOK CW 50 mm, VZDUCHOVÁ NEPRIEZVUČNOSŤ Rw=37dB  ROZOSTUP CW PROFILOVPRI VÝŠKE JE 600 mm, HRÚBKA IZOLÁCIE S OBJ. HMOTNOSŤOU 45kg/m3 - 50</t>
  </si>
  <si>
    <t>-1027741066</t>
  </si>
  <si>
    <t>W-02</t>
  </si>
  <si>
    <t>5,144*3,13</t>
  </si>
  <si>
    <t>(0,982+0,396+0,310+1,369)*3,13</t>
  </si>
  <si>
    <t>"m.č.22,23,24"</t>
  </si>
  <si>
    <t>2,848*3,13</t>
  </si>
  <si>
    <t>3,100*3,13</t>
  </si>
  <si>
    <t>(1,573+1,585)*3,13</t>
  </si>
  <si>
    <t>"m.č.27,28"</t>
  </si>
  <si>
    <t>1,266*3,13</t>
  </si>
  <si>
    <t>0,887*3,3</t>
  </si>
  <si>
    <t>(0,241+1,421+0,956)*3,13</t>
  </si>
  <si>
    <t>1,929*3,13</t>
  </si>
  <si>
    <t>97</t>
  </si>
  <si>
    <t>763125350</t>
  </si>
  <si>
    <t xml:space="preserve">W-03 HR. 100 mm - ŠACHTOVÁ STENA KOVOVÁ PODKONŠTRUKCIA CW50 - 2x SÁDROKARTÓN 2xRBI 12,5 mm - CW 50 PROFIL - 2x SÁDROKARTÓN 2xRBI 12,5 mm </t>
  </si>
  <si>
    <t>-281178414</t>
  </si>
  <si>
    <t>1,350*4,250</t>
  </si>
  <si>
    <t>98</t>
  </si>
  <si>
    <t>763134C01</t>
  </si>
  <si>
    <t>C-01 Kazetový podhľad impregnovaný 600x600mm kazetový podhľad-systém vo viditeľnom rastri, impregnovaný, do priestorov s relatívnou vlhkosťou 90%, s možnosťou osadenia koncových prvkov do kaziet</t>
  </si>
  <si>
    <t>-1485407337</t>
  </si>
  <si>
    <t>763134C06</t>
  </si>
  <si>
    <t>C-06 Sádrokartónový plný podhľad špecifikácia systému v PD časť Architektúra</t>
  </si>
  <si>
    <t>333314796</t>
  </si>
  <si>
    <t>"01 ŠATŇA PRE ÚČINKUJÚCICH"  5,84*0,5</t>
  </si>
  <si>
    <t>"05 Schodisko"  2,3*0,87</t>
  </si>
  <si>
    <t>"07 OBRAZOVÁ RÉŽIA"  0,42*4,65</t>
  </si>
  <si>
    <t>"08 Schodisko"  1,560*0,67</t>
  </si>
  <si>
    <t>"12 PRÍPRAVA A VÝROBA "  (8,8+0,47)*0,52+(2,08+0,1)*0,32</t>
  </si>
  <si>
    <t>"16 ODBAVOVACIE PRACOV."  2,3*0,22*2+0,8</t>
  </si>
  <si>
    <t>"22 HYGIENICKÁ KABÍNA"  1*0,3+0,2</t>
  </si>
  <si>
    <t>"34 Satna návštevníci"  20,31+32,42*0,47</t>
  </si>
  <si>
    <t>"41CHODBA"  0,35</t>
  </si>
  <si>
    <t>100</t>
  </si>
  <si>
    <t>763134C07</t>
  </si>
  <si>
    <t xml:space="preserve">C-07 Kazetový podhľad 600x600mm kazetový systémový podhľad v rastri, s možnosťou osadenia koncových prvkov do kaziet špecifikácia systému v PD časť Architektúra </t>
  </si>
  <si>
    <t>1199359283</t>
  </si>
  <si>
    <t>"40 CHODBA"  75,74</t>
  </si>
  <si>
    <t>"41CHODBA"  13,18</t>
  </si>
  <si>
    <t>101</t>
  </si>
  <si>
    <t>763134C08</t>
  </si>
  <si>
    <t xml:space="preserve">C-08 Kazetový podhľad akustický, chodbový systém z panelov, 600mm x š. chodby 2100mm koridorový systém vo viditeľnom rastri, panely na celú šírku chodby, s možnosťou osadenia koncových prvkov do kaziet, špecifikácia systému v PD časť Architektúra </t>
  </si>
  <si>
    <t>1348488959</t>
  </si>
  <si>
    <t>"20 Chodba"  17,46</t>
  </si>
  <si>
    <t>102</t>
  </si>
  <si>
    <t>763134C09</t>
  </si>
  <si>
    <t xml:space="preserve">C-09-Kazetový podhľad akustický so skrytým rastrom 600x600mm so skrytou bočnou hranou panelov, s možnosťou osadenia koncových prvkov do kaziet, systém doplnený nízkofrek. absorbérmi, špecifikácia systému v PD časť Architektúra </t>
  </si>
  <si>
    <t>-1643832578</t>
  </si>
  <si>
    <t>"11 STRIŽŇA "  20,66</t>
  </si>
  <si>
    <t>"12 PRÍPRAVA A VÝROBA "  30,6</t>
  </si>
  <si>
    <t>103</t>
  </si>
  <si>
    <t>763170031</t>
  </si>
  <si>
    <t>R04-SDK REVÍZNE DVIERKA 300 x 300 mm Z HLINÍKOVÝCH PROF. SO SÁDROKARTÓNOVOU VÝPLŇOU GKB HR. 12,5 mm</t>
  </si>
  <si>
    <t>-2132844016</t>
  </si>
  <si>
    <t>R04</t>
  </si>
  <si>
    <t>"2.N.P"  7</t>
  </si>
  <si>
    <t>104</t>
  </si>
  <si>
    <t>763171950</t>
  </si>
  <si>
    <t>Montáž revíznych dvierok pre SDK priečky a steny dosky veľkosti nad 1,00 m2</t>
  </si>
  <si>
    <t>669028446</t>
  </si>
  <si>
    <t>"2.N.P"  1</t>
  </si>
  <si>
    <t>105</t>
  </si>
  <si>
    <t>7632582R03</t>
  </si>
  <si>
    <t>R03-SDK REVÍZNE DVIERKA 600 x 2500 mm V HLINÍKOVOM RÁME SO 4 PÁNTAMI, ŠTVORHRANÝM ZÁMKOM</t>
  </si>
  <si>
    <t>1203448556</t>
  </si>
  <si>
    <t>R03</t>
  </si>
  <si>
    <t>106</t>
  </si>
  <si>
    <t>998763403</t>
  </si>
  <si>
    <t>Presun hmôt pre sádrokartónové konštrukcie v stavbách(objektoch )výšky od 7 do 24 m</t>
  </si>
  <si>
    <t>-1904692921</t>
  </si>
  <si>
    <t>107</t>
  </si>
  <si>
    <t>998763491</t>
  </si>
  <si>
    <t>Príplatok za presun nad vymedzenú najväčšiu dopravnú vzdialenosť, sádrokartonových konštrukcií po stavenisku do 1 km</t>
  </si>
  <si>
    <t>1356967017</t>
  </si>
  <si>
    <t>108</t>
  </si>
  <si>
    <t>766662112</t>
  </si>
  <si>
    <t>Montáž dverového krídla otočného jednokrídlového poldrážkového, do existujúcej zárubne, vrátane kovania</t>
  </si>
  <si>
    <t>730309086</t>
  </si>
  <si>
    <t>109</t>
  </si>
  <si>
    <t>611610000D01</t>
  </si>
  <si>
    <t>D01-DREVENÉ INTERIÉROVÉ JEDNOKRÍDLOVÉ DVERE HLADKÉ 600 x 1970 mm</t>
  </si>
  <si>
    <t>-1562320613</t>
  </si>
  <si>
    <t>110</t>
  </si>
  <si>
    <t>611610000D02</t>
  </si>
  <si>
    <t xml:space="preserve">D02-DREVENÉ INTERIÉROVÉ JEDNOKRÍDLOVÉ DVERE HLADKÉ 800 x 1970 mm </t>
  </si>
  <si>
    <t>893924907</t>
  </si>
  <si>
    <t>111</t>
  </si>
  <si>
    <t>611610000D03</t>
  </si>
  <si>
    <t xml:space="preserve">D03-DREVENÉ INTERIÉROVÉ JEDNOKRÍDLOVÉ DVERE HLADKÉ 800 x 1970 mm  </t>
  </si>
  <si>
    <t>544913876</t>
  </si>
  <si>
    <t>112</t>
  </si>
  <si>
    <t>611610000D04</t>
  </si>
  <si>
    <t xml:space="preserve">D04-DREVENÉ INTERIÉROVÉ JEDNOKRÍDLOVÉ DVERE HLADKÉ 800 x 1970 mm </t>
  </si>
  <si>
    <t>-1726342094</t>
  </si>
  <si>
    <t>113</t>
  </si>
  <si>
    <t>611610000D05</t>
  </si>
  <si>
    <t xml:space="preserve">D05-DREVENÉ INTERIÉROVÉ JEDNOKRÍDLOVÉ DVERE HLADKÉ 800 x 1970 mm </t>
  </si>
  <si>
    <t>1224930108</t>
  </si>
  <si>
    <t>114</t>
  </si>
  <si>
    <t>611610000D06</t>
  </si>
  <si>
    <t xml:space="preserve">D06-DREVENÉ INTERIÉROVÉ JEDNOKRÍDLOVÉ DVERE HLADKÉ 800 x 1970 mm </t>
  </si>
  <si>
    <t>-2118410397</t>
  </si>
  <si>
    <t>115</t>
  </si>
  <si>
    <t>611610000D09</t>
  </si>
  <si>
    <t>D09-DREVENÉ INTERIÉROVÉ JEDNOKRÍDLOVÉ DVERE HLADKÉ 900 x 1970 mm  EW-C 30/D3</t>
  </si>
  <si>
    <t>-1675048594</t>
  </si>
  <si>
    <t>116</t>
  </si>
  <si>
    <t>611610000D10</t>
  </si>
  <si>
    <t>D10-DREVENÉ INTERIÉROVÉ JEDNOKRÍDLOVÉ DVERE HLADKÉ 900 x 1970 mm  EW-C 30/D3</t>
  </si>
  <si>
    <t>1127458745</t>
  </si>
  <si>
    <t>117</t>
  </si>
  <si>
    <t>611610000D11</t>
  </si>
  <si>
    <t>D11-DREVENÉ INTERIÉROVÉ JEDNOKRÍDLOVÉ DVERE HLADKÉ 1100 x 1970 mm   EW-C 30/D3</t>
  </si>
  <si>
    <t>-326280376</t>
  </si>
  <si>
    <t>118</t>
  </si>
  <si>
    <t>611610000D12</t>
  </si>
  <si>
    <t xml:space="preserve">D12-DREVENÉ INTERIÉROVÉ JEDNOKRÍDLOVÉ DVERE HLADKÉ 1100 x 1970 mm </t>
  </si>
  <si>
    <t>1947922745</t>
  </si>
  <si>
    <t>119</t>
  </si>
  <si>
    <t>611610000D14</t>
  </si>
  <si>
    <t xml:space="preserve">D14-DREVENÉ INTERIÉROVÉ JEDNOKRÍDLOVÉ DVERE HLADKÉ 1000 x 1970 mm  EW-C 30/D3 </t>
  </si>
  <si>
    <t>-448358949</t>
  </si>
  <si>
    <t>120</t>
  </si>
  <si>
    <t>611610000D16</t>
  </si>
  <si>
    <t xml:space="preserve">D16-DREVENÉ INTERIÉROVÉ JEDNOKRÍDLOVÉ DVERE HLADKÉ 1000 x 1970 mm  EW-C 45/D3 </t>
  </si>
  <si>
    <t>1462660016</t>
  </si>
  <si>
    <t>121</t>
  </si>
  <si>
    <t>611610000D17</t>
  </si>
  <si>
    <t xml:space="preserve">D17-DREVENÉ INTERIÉROVÉ JEDNOKRÍDLOVÉ DVERE HLADKÉ 600 x 1970 mm </t>
  </si>
  <si>
    <t>-798677712</t>
  </si>
  <si>
    <t>122</t>
  </si>
  <si>
    <t>611610000D18</t>
  </si>
  <si>
    <t xml:space="preserve">D18-DREVENÉ INTERIÉROVÉ JEDNOKRÍDLOVÉ DVERE HLADKÉ 600 x 1970 mm </t>
  </si>
  <si>
    <t>-1209706194</t>
  </si>
  <si>
    <t>123</t>
  </si>
  <si>
    <t>611610000D19</t>
  </si>
  <si>
    <t xml:space="preserve">D19-DREVENÉ INTERIÉROVÉ JEDNOKRÍDLOVÉ DVERE HLADKÉ 900 x 1970 mm  EW-C 45/D3  </t>
  </si>
  <si>
    <t>97397836</t>
  </si>
  <si>
    <t>124</t>
  </si>
  <si>
    <t>611610000D20</t>
  </si>
  <si>
    <t xml:space="preserve">D20-DREVENÉ INTERIÉROVÉ JEDNOKRÍDLOVÉ DVERE HLADKÉ 900 x 1970 mm EW-C 45/D3  </t>
  </si>
  <si>
    <t>1979460841</t>
  </si>
  <si>
    <t>125</t>
  </si>
  <si>
    <t>611610000D21</t>
  </si>
  <si>
    <t xml:space="preserve">D21-DREVENÉ INTERIÉROVÉ JEDNOKRÍDLOVÉ DVERE HLADKÉ 900 x 1970 mm  EW-C 45/D3  </t>
  </si>
  <si>
    <t>-20114949</t>
  </si>
  <si>
    <t>126</t>
  </si>
  <si>
    <t>611610000D22</t>
  </si>
  <si>
    <t xml:space="preserve">D22-DREVENÉ INTERIÉROVÉ JEDNOKRÍDLOVÉ DVERE HLADKÉ 900 x 1970 mm </t>
  </si>
  <si>
    <t>-1774269561</t>
  </si>
  <si>
    <t>127</t>
  </si>
  <si>
    <t>611610000D23</t>
  </si>
  <si>
    <t xml:space="preserve">D23-DREVENÉ INTERIÉROVÉ JEDNOKRÍDLOVÉ DVERE HLADKÉ 900 x 1970 mm </t>
  </si>
  <si>
    <t>-826622635</t>
  </si>
  <si>
    <t>128</t>
  </si>
  <si>
    <t>611610000D24</t>
  </si>
  <si>
    <t xml:space="preserve">D24-DREVENÉ INTERIÉROVÉ JEDNOKRÍDLOVÉ DVERE HLADKÉ 800 x 1970 mm </t>
  </si>
  <si>
    <t>-2095782335</t>
  </si>
  <si>
    <t>129</t>
  </si>
  <si>
    <t>611610000D25</t>
  </si>
  <si>
    <t xml:space="preserve">D25-DREVENÉ INTERIÉROVÉ JEDNOKRÍDLOVÉ DVERE HLADKÉ 1000 x 1970 mm </t>
  </si>
  <si>
    <t>1913733491</t>
  </si>
  <si>
    <t>130</t>
  </si>
  <si>
    <t>611610000D26</t>
  </si>
  <si>
    <t xml:space="preserve">D26-DREVENÉ INTERIÉROVÉ JEDNOKRÍDLOVÉ DVERE HLADKÉ 800 x 1970 mm </t>
  </si>
  <si>
    <t>-1469560799</t>
  </si>
  <si>
    <t>131</t>
  </si>
  <si>
    <t>611610000D27</t>
  </si>
  <si>
    <t xml:space="preserve">D27-DREVENÉ INTERIÉROVÉ JEDNOKRÍDLOVÉ DVERE HLADKÉ 900 x 1970 mm </t>
  </si>
  <si>
    <t>-721252463</t>
  </si>
  <si>
    <t>132</t>
  </si>
  <si>
    <t>611610000D28</t>
  </si>
  <si>
    <t xml:space="preserve">D28-DREVENÉ INTERIÉROVÉ JEDNOKRÍDLOVÉ DVERE HLADKÉ 900 x 1970 mm  </t>
  </si>
  <si>
    <t>928239191</t>
  </si>
  <si>
    <t>133</t>
  </si>
  <si>
    <t>611610000D29</t>
  </si>
  <si>
    <t xml:space="preserve">D29-DREVENÉ INTERIÉROVÉ JEDNOKRÍDLOVÉ DVERE HLADKÉ 800 x 1970 mm </t>
  </si>
  <si>
    <t>1239505203</t>
  </si>
  <si>
    <t>134</t>
  </si>
  <si>
    <t>611610000D30</t>
  </si>
  <si>
    <t xml:space="preserve">D30-DREVENÉ INTERIÉROVÉ JEDNOKRÍDLOVÉ DVERE HLADKÉ 900 x 1970 mm </t>
  </si>
  <si>
    <t>-1775745353</t>
  </si>
  <si>
    <t>135</t>
  </si>
  <si>
    <t>611610000D32</t>
  </si>
  <si>
    <t xml:space="preserve">D32-DREVENÉ INTERIÉROVÉ JEDNOKRÍDLOVÉ DVERE HLADKÉ 1000 x 1970 mm    </t>
  </si>
  <si>
    <t>-1822766121</t>
  </si>
  <si>
    <t>136</t>
  </si>
  <si>
    <t>549150000D01</t>
  </si>
  <si>
    <t>D01-WC ZÁMOK S UKAZOVATEĽOM KĽUČKA NEREZOVÁ BRÚSENÁ SYSTÉM ROZETA PRAVOUHLÁ KRUHOVÉHO PRIEREZU PREVEDENIE KĽUČKA - KĽUČKA</t>
  </si>
  <si>
    <t>169711371</t>
  </si>
  <si>
    <t>137</t>
  </si>
  <si>
    <t>549150000D02</t>
  </si>
  <si>
    <t>D02-ZÁMOK VLOŽKOVÝ STRIEBORNÁ FARBA KĽUČKA NEREZOVÁ BRÚSENÁ SYSTÉM ROZETA PRAVOUHLÁ KRUHOVÉHO PRIEREZU PREVEDENIE KĽUČKA - KĽUČKA</t>
  </si>
  <si>
    <t>-1120507879</t>
  </si>
  <si>
    <t>138</t>
  </si>
  <si>
    <t>549150000D03</t>
  </si>
  <si>
    <t>D03-ZÁMOK VLOŽKOVÝ STRIEBORNÁ FARBA KĽUČKA NEREZOVÁ BRÚSENÁ SYSTÉM ROZETA PRAVOUHLÁ KRUHOVÉHO PRIEREZU PREVEDENIE KĽUČKA - KĽUČKA</t>
  </si>
  <si>
    <t>1826549518</t>
  </si>
  <si>
    <t>139</t>
  </si>
  <si>
    <t>549150000D04</t>
  </si>
  <si>
    <t>D04-ZÁMOK VLOŽKOVÝ STRIEBORNÁ FARBA KĽUČKA NEREZOVÁ BRÚSENÁ SYSTÉM ROZETA PRAVOUHLÁ KRUHOVÉHO PRIEREZU PREVEDENIE KĽUČKA - KĽUČKA</t>
  </si>
  <si>
    <t>-802558191</t>
  </si>
  <si>
    <t>140</t>
  </si>
  <si>
    <t>549150000D05</t>
  </si>
  <si>
    <t>D05-ZÁMOK VLOŽKOVÝ STRIEBORNÁ FARBA KĽUČKA NEREZOVÁ BRÚSENÁ SYSTÉM ROZETA PRAVOUHLÁ KRUHOVÉHO PRIEREZU PREVEDENIE KĽUČKA - KĽUČKA</t>
  </si>
  <si>
    <t>-1599936652</t>
  </si>
  <si>
    <t>141</t>
  </si>
  <si>
    <t>549150000D06</t>
  </si>
  <si>
    <t>D06-ZÁMOK VLOŽKOVÝ STRIEBORNÁ FARBA KĽUČKA NEREZOVÁ BRÚSENÁ SYSTÉM ROZETA PRAVOUHLÁ KRUHOVÉHO PRIEREZU PREVEDENIE KĽUČKA - KĽUČKA</t>
  </si>
  <si>
    <t>-1387643688</t>
  </si>
  <si>
    <t>142</t>
  </si>
  <si>
    <t>549150000D07</t>
  </si>
  <si>
    <t>D07-ZÁMOK VLOŽKOVÝ STRIEBORNÁ FARBA SAMOZATVÁRAČ KLZNÝ, STRIEBORNÁ FARBA KĽUČKA NEREZOVÁ BRÚSENÁ SYSTÉM ROZETA PRAVOUHLÁ KRUHOVÉHO PRIEREZU PREVEDENIE KĽUČKA - KĽUČKA</t>
  </si>
  <si>
    <t>1795939373</t>
  </si>
  <si>
    <t>143</t>
  </si>
  <si>
    <t>549150000D08</t>
  </si>
  <si>
    <t>D08-ZÁMOK VLOŽKOVÝ STRIEBORNÁ FARBA SAMOZATVÁRAČ KLZNÝ, STRIEBORNÁ FARBA KĽUČKA NEREZOVÁ BRÚSENÁ SYSTÉM ROZETA PRAVOUHLÁ KRUHOVÉHO PRIEREZU PREVEDENIE KĽUČKA - KĽUČKA</t>
  </si>
  <si>
    <t>456562076</t>
  </si>
  <si>
    <t>144</t>
  </si>
  <si>
    <t>549150000D09</t>
  </si>
  <si>
    <t>D09-WC-ZÁMOK S UKAZOVATEĽOM SAMOZATVÁRAČ KLZNÝ, STRIEBORNÁ FARBA KĽUČKA NEREZOVÁ BRÚSENÁ SYSTÉM ROZETA PRAVOUHLÁ KRUHOVÉHO PRIEREZU PREVEDENIE KĽUČKA - KĽUČKA</t>
  </si>
  <si>
    <t>366236445</t>
  </si>
  <si>
    <t>145</t>
  </si>
  <si>
    <t>549150000D10</t>
  </si>
  <si>
    <t>D10-ZÁMOK VLOŽKOVÝ STRIEBORNÁ FARBA SAMOZATVÁRAČ KLZNÝ, STRIEBORNÁ FARBA KĽUČKA NEREZOVÁ BRÚSENÁ SYSTÉM ROZETA PRAVOUHLÁ KRUHOVÉHO PRIEREZU PREVEDENIE KĽUČKA - KĽUČKA</t>
  </si>
  <si>
    <t>1990228903</t>
  </si>
  <si>
    <t>146</t>
  </si>
  <si>
    <t>549150000D11</t>
  </si>
  <si>
    <t>D11-ELEKTRICKÝ ZÁMOK DO ZÁRUBNE, ČÍTAČKA KARIET FARBA SAMOZATVÁRAČ KLZNÝ, STRIEBORNÁ FARBA KĽUČKA NEREZOVÁ BRÚSENÁ SYSTÉM ROZETA PRAVOUHLÁ KRUHOVÉHO PRIEREZU PREVEDENIE GULA - KĽUČKA</t>
  </si>
  <si>
    <t>-115306947</t>
  </si>
  <si>
    <t>147</t>
  </si>
  <si>
    <t>549150000D12</t>
  </si>
  <si>
    <t>D12- ZÁMOK VLOŽKOVÝ STRIEBORNÁ FARBA  SAMOZATVÁRAČ KLZNÝ, STRIEBORNÁ FARBA KĽUČKA NEREZOVÁ BRÚSENÁ SYSTÉM ROZETA PRAVOUHLÁ KRUHOVÉHO PRIEREZU PREVEDENIE KLUCKA - KĽUČKA</t>
  </si>
  <si>
    <t>-1931788337</t>
  </si>
  <si>
    <t>148</t>
  </si>
  <si>
    <t>549150000D14</t>
  </si>
  <si>
    <t>D14-ELEKTRICKÝ ZÁMOK DO ZÁRUBNE, ČÍTAČKA KARIET  SAMOZATVÁRAČ KLZNÝ, STRIEBORNÁ FARBA KĽUČKA NEREZOVÁ BRÚSENÁ SYSTÉM ROZETA PRAVOUHLÁ KRUHOVÉHO PRIEREZU PREVEDENIE GULA - KĽUČKA</t>
  </si>
  <si>
    <t>-757015142</t>
  </si>
  <si>
    <t>149</t>
  </si>
  <si>
    <t>549150000D16</t>
  </si>
  <si>
    <t>D16-ELEKTRICKÝ ZÁMOK DO ZÁRUBNE, ČÍTAČKA KARIET  SAMOZATVÁRAČ KLZNÝ, STRIEBORNÁ FARBA KĽUČKA NEREZOVÁ BRÚSENÁ SYSTÉM ROZETA PRAVOUHLÁ KRUHOVÉHO PRIEREZU PREVEDENIE GULA - KĽUČKA</t>
  </si>
  <si>
    <t>-373232998</t>
  </si>
  <si>
    <t>150</t>
  </si>
  <si>
    <t>549150000D17</t>
  </si>
  <si>
    <t>D17-ELEKTRICKÝ ZÁMOK DO ZÁRUBNE, ČÍTAČKA KARIET  SAMOZATVÁRAČ KLZNÝ, STRIEBORNÁ FARBA KĽUČKA NEREZOVÁ BRÚSENÁ SYSTÉM ROZETA PRAVOUHLÁ KRUHOVÉHO PRIEREZU PREVEDENIE GULA - KĽUČKA</t>
  </si>
  <si>
    <t>-1877375314</t>
  </si>
  <si>
    <t>151</t>
  </si>
  <si>
    <t>549150000D18</t>
  </si>
  <si>
    <t>D18- ZÁMOK VLOŽKOVÝ STRIEBORNÁ FARBA SAMOZATVÁRAČ KLZNÝ, STRIEBORNÁ FARBA KĽUČKA NEREZOVÁ BRÚSENÁ SYSTÉM ROZETA PRAVOUHLÁ KRUHOVÉHO PRIEREZU PREVEDENIE KLUCKA - KĽUČKA</t>
  </si>
  <si>
    <t>-726450643</t>
  </si>
  <si>
    <t>152</t>
  </si>
  <si>
    <t>549150000D19</t>
  </si>
  <si>
    <t>D19-ELEKTRICKÝ ZÁMOK DO ZÁRUBNE, ČÍTAČKA KARIET  SAMOZATVÁRAČ KLZNÝ, STRIEBORNÁ FARBA KĽUČKA NEREZOVÁ BRÚSENÁ SYSTÉM ROZETA PRAVOUHLÁ KRUHOVÉHO PRIEREZU PREVEDENIE GULA - KĽUČKA</t>
  </si>
  <si>
    <t>737066369</t>
  </si>
  <si>
    <t>153</t>
  </si>
  <si>
    <t>549150000D20</t>
  </si>
  <si>
    <t>D20-ELEKTRICKÝ ZÁMOK DO ZÁRUBNE, ČÍTAČKA KARIET  SAMOZATVÁRAČ KLZNÝ, STRIEBORNÁ FARBA KĽUČKA NEREZOVÁ BRÚSENÁ SYSTÉM ROZETA PRAVOUHLÁ KRUHOVÉHO PRIEREZU PREVEDENIE GULA - KĽUČKA</t>
  </si>
  <si>
    <t>-788410672</t>
  </si>
  <si>
    <t>154</t>
  </si>
  <si>
    <t>549150000D21</t>
  </si>
  <si>
    <t>D21-ELEKTRICKÝ ZÁMOK DO ZÁRUBNE, ČÍTAČKA KARIET  SAMOZATVÁRAČ KLZNÝ, STRIEBORNÁ FARBA KĽUČKA NEREZOVÁ BRÚSENÁ SYSTÉM ROZETA PRAVOUHLÁ KRUHOVÉHO PRIEREZU PREVEDENIE GULA - KĽUČKA</t>
  </si>
  <si>
    <t>-1075173943</t>
  </si>
  <si>
    <t>155</t>
  </si>
  <si>
    <t>549150000D22</t>
  </si>
  <si>
    <t>D22-ELEKTRICKÝ ZÁMOK DO ZÁRUBNE, ČÍTAČKA KARIET  SAMOZATVÁRAČ KLZNÝ, STRIEBORNÁ FARBA KĽUČKA NEREZOVÁ BRÚSENÁ SYSTÉM ROZETA PRAVOUHLÁ KRUHOVÉHO PRIEREZU PREVEDENIE GULA - KĽUČKA</t>
  </si>
  <si>
    <t>1764229670</t>
  </si>
  <si>
    <t>156</t>
  </si>
  <si>
    <t>549150000D23</t>
  </si>
  <si>
    <t>D23-ELEKTRICKÝ ZÁMOK DO ZÁRUBNE, ČÍTAČKA KARIET  SAMOZATVÁRAČ KLZNÝ, STRIEBORNÁ FARBA KĽUČKA NEREZOVÁ BRÚSENÁ SYSTÉM ROZETA PRAVOUHLÁ KRUHOVÉHO PRIEREZU PREVEDENIE GULA - KĽUČKA</t>
  </si>
  <si>
    <t>-1810220213</t>
  </si>
  <si>
    <t>157</t>
  </si>
  <si>
    <t>549150000D24</t>
  </si>
  <si>
    <t>D24-ELEKTRICKÝ ZÁMOK DO ZÁRUBNE, ČÍTAČKA KARIET  SAMOZATVÁRAČ KLZNÝ, STRIEBORNÁ FARBA KĽUČKA NEREZOVÁ BRÚSENÁ SYSTÉM ROZETA PRAVOUHLÁ KRUHOVÉHO PRIEREZU PREVEDENIE GULA - KĽUČKA</t>
  </si>
  <si>
    <t>310842537</t>
  </si>
  <si>
    <t>158</t>
  </si>
  <si>
    <t>549150000D25</t>
  </si>
  <si>
    <t>D25-ELEKTRICKÝ ZÁMOK DO ZÁRUBNE, ČÍTAČKA KARIET  SAMOZATVÁRAČ KLZNÝ, STRIEBORNÁ FARBA KĽUČKA NEREZOVÁ BRÚSENÁ SYSTÉM ROZETA PRAVOUHLÁ KRUHOVÉHO PRIEREZU PREVEDENIE GULA - KĽUČKA</t>
  </si>
  <si>
    <t>-1275693734</t>
  </si>
  <si>
    <t>159</t>
  </si>
  <si>
    <t>549150000D26</t>
  </si>
  <si>
    <t>D26-ELEKTRICKÝ ZÁMOK DO ZÁRUBNE, ČÍTAČKA KARIET  SAMOZATVÁRAČ KLZNÝ, STRIEBORNÁ FARBA KĽUČKA NEREZOVÁ BRÚSENÁ SYSTÉM ROZETA PRAVOUHLÁ KRUHOVÉHO PRIEREZU PREVEDENIE GULA - KĽUČKA</t>
  </si>
  <si>
    <t>183257033</t>
  </si>
  <si>
    <t>160</t>
  </si>
  <si>
    <t>549150000D27</t>
  </si>
  <si>
    <t>D27-ELEKTRICKÝ ZÁMOK DO ZÁRUBNE, ČÍTAČKA KARIET  SAMOZATVÁRAČ KLZNÝ, STRIEBORNÁ FARBA KĽUČKA NEREZOVÁ BRÚSENÁ SYSTÉM ROZETA PRAVOUHLÁ KRUHOVÉHO PRIEREZU PREVEDENIE GULA - KĽUČKA</t>
  </si>
  <si>
    <t>1471832298</t>
  </si>
  <si>
    <t>161</t>
  </si>
  <si>
    <t>549150000D28</t>
  </si>
  <si>
    <t>D28- ZÁMOK VLOŽKOVÝ STRIEBORNÁ FARBA SAMOZATVÁRAČ KLZNÝ, STRIEBORNÁ FARBA KĽUČKA NEREZOVÁ BRÚSENÁ SYSTÉM ROZETA PRAVOUHLÁ KRUHOVÉHO PRIEREZU PREVEDENIE KLUCKA - KĽUČKA</t>
  </si>
  <si>
    <t>1445301794</t>
  </si>
  <si>
    <t>162</t>
  </si>
  <si>
    <t>549150000D29</t>
  </si>
  <si>
    <t>D29- ZÁMOK VLOŽKOVÝ STRIEBORNÁ FARBA SAMOZATVÁRAČ KLZNÝ, STRIEBORNÁ FARBA KĽUČKA NEREZOVÁ BRÚSENÁ SYSTÉM ROZETA PRAVOUHLÁ KRUHOVÉHO PRIEREZU PREVEDENIE KLUCKA - KĽUČKA</t>
  </si>
  <si>
    <t>2123698865</t>
  </si>
  <si>
    <t>163</t>
  </si>
  <si>
    <t>549150000D32</t>
  </si>
  <si>
    <t>D32-ELEKTRICKÝ ZÁMOK DO ZÁRUBNE, ČÍTAČKA KARIET  SAMOZATVÁRAČ KLZNÝ, STRIEBORNÁ FARBA KĽUČKA NEREZOVÁ BRÚSENÁ SYSTÉM ROZETA PRAVOUHLÁ KRUHOVÉHO PRIEREZU PREVEDENIE GULA - KĽUČKA</t>
  </si>
  <si>
    <t>-1798456500</t>
  </si>
  <si>
    <t>164</t>
  </si>
  <si>
    <t>549150000D30</t>
  </si>
  <si>
    <t>D30- ZÁMOK VLOŽKOVÝ STRIEBORNÁ FARBA SAMOZATVÁRAČ KLZNÝ, STRIEBORNÁ FARBA KĽUČKA NEREZOVÁ BRÚSENÁ SYSTÉM ROZETA PRAVOUHLÁ KRUHOVÉHO PRIEREZU PREVEDENIE KLUCKA - KĽUČKA</t>
  </si>
  <si>
    <t>-1521444742</t>
  </si>
  <si>
    <t>165</t>
  </si>
  <si>
    <t>766662132</t>
  </si>
  <si>
    <t>Montáž dverového krídla otočného dvojkrídlového poldrážkového, do existujúcej zárubne, vrátane kovania</t>
  </si>
  <si>
    <t>1610511795</t>
  </si>
  <si>
    <t>"D001"  1</t>
  </si>
  <si>
    <t>"D002"  1</t>
  </si>
  <si>
    <t>2.N.P</t>
  </si>
  <si>
    <t>"D31"  1</t>
  </si>
  <si>
    <t>166</t>
  </si>
  <si>
    <t>611610000D31</t>
  </si>
  <si>
    <t>D31-DREVENÉ INTERIÉROVÉ DVOJKRÍDLOVÉ DVERE HLADKÉ 1450 x 1970 mm  EW-C 45/D3</t>
  </si>
  <si>
    <t>110767081</t>
  </si>
  <si>
    <t>167</t>
  </si>
  <si>
    <t>61161000D001</t>
  </si>
  <si>
    <t>D001-DREVENÉ INTERIÉROVÉ DVOJKRÍDLOVÉ DVERE HLADKÉ 16000 x 1970 mm  EI-C 45/D3</t>
  </si>
  <si>
    <t>1778627463</t>
  </si>
  <si>
    <t>168</t>
  </si>
  <si>
    <t>61161000D002</t>
  </si>
  <si>
    <t>D002-DREVENÉ INTERIÉROVÉ DVOJKRÍDLOVÉ DVERE HLADKÉ 16000 x 1970 mm EI-C 45/D3</t>
  </si>
  <si>
    <t>1058831035</t>
  </si>
  <si>
    <t>169</t>
  </si>
  <si>
    <t>61161000D003</t>
  </si>
  <si>
    <t>D003-DREVENÉ INTERIÉROVÉ DVOJKRÍDLOVÉ DVERE HLADKÉ 16000 x 1970 mm EI-C 45/D3</t>
  </si>
  <si>
    <t>411714866</t>
  </si>
  <si>
    <t>170</t>
  </si>
  <si>
    <t>549150000D31</t>
  </si>
  <si>
    <t>D31-ELEKTRICKÝ ZÁMOK DO ZÁRUBNE, ČÍTAČKA KARIET  SAMOZATVÁRAČ KLZNÝ, STRIEBORNÁ FARBA KĽUČKA NEREZOVÁ BRÚSENÁ SYSTÉM ROZETA PRAVOUHLÁ KRUHOVÉHO PRIEREZU PREVEDENIE GULA - KĽUČKA</t>
  </si>
  <si>
    <t>232656212</t>
  </si>
  <si>
    <t>171</t>
  </si>
  <si>
    <t>54915000D001</t>
  </si>
  <si>
    <t>D001- ZÁMOK VLOŽKOVÝ STRIEBORNÁ FARBA SAMOZATVÁRAČ KLZNÝ, STRIEBORNÁ FARBA KĽUČKA NEREZOVÁ BRÚSENÁ SYSTÉM ROZETA PRAVOUHLÁ KRUHOVÉHO PRIEREZU PREVEDENIE KLUCKA - KĽUČKA</t>
  </si>
  <si>
    <t>-1227846825</t>
  </si>
  <si>
    <t>172</t>
  </si>
  <si>
    <t>54915000D002</t>
  </si>
  <si>
    <t>D002- ZÁMOK VLOŽKOVÝ STRIEBORNÁ FARBA SAMOZATVÁRAČ KLZNÝ, STRIEBORNÁ FARBA KĽUČKA NEREZOVÁ BRÚSENÁ SYSTÉM ROZETA PRAVOUHLÁ KRUHOVÉHO PRIEREZU PREVEDENIE KLUCKA - KĽUČKA</t>
  </si>
  <si>
    <t>-269567788</t>
  </si>
  <si>
    <t>173</t>
  </si>
  <si>
    <t>54915000D003</t>
  </si>
  <si>
    <t>D003- ZÁMOK VLOŽKOVÝ STRIEBORNÁ FARBA SAMOZATVÁRAČ KLZNÝ, STRIEBORNÁ FARBA KĽUČKA NEREZOVÁ BRÚSENÁ SYSTÉM ROZETA PRAVOUHLÁ KRUHOVÉHO PRIEREZU PREVEDENIE KLUCKA - KĽUČKA</t>
  </si>
  <si>
    <t>-1767225411</t>
  </si>
  <si>
    <t>174</t>
  </si>
  <si>
    <t>998766202</t>
  </si>
  <si>
    <t>Presun hmot pre konštrukcie stolárske v objektoch výšky nad 6 do 12 m</t>
  </si>
  <si>
    <t>-690362695</t>
  </si>
  <si>
    <t>175</t>
  </si>
  <si>
    <t>998766294</t>
  </si>
  <si>
    <t>Konštrukcie stolárske, prípl.za presun nad najvačšiu dopravnú vzdialenosť do 1000 m</t>
  </si>
  <si>
    <t>65125952</t>
  </si>
  <si>
    <t>176</t>
  </si>
  <si>
    <t>767165120</t>
  </si>
  <si>
    <t xml:space="preserve">Montáž  montáž madiel </t>
  </si>
  <si>
    <t>922626755</t>
  </si>
  <si>
    <t>Z04</t>
  </si>
  <si>
    <t>3,428</t>
  </si>
  <si>
    <t>Z05</t>
  </si>
  <si>
    <t>2,054*2+1,168*2</t>
  </si>
  <si>
    <t>Z06</t>
  </si>
  <si>
    <t>2,685*4</t>
  </si>
  <si>
    <t>177</t>
  </si>
  <si>
    <t>9995478Z04</t>
  </si>
  <si>
    <t>Z04-DREVENÉ MADLO DUB NA OCEĽOVOM PROFILE 40x5 mm.MADLO JE KOTVENÉ DO MURIVA POMOCOU PLATNIČKY A PRÚTOM 10 mm V OBLÚKU Z PLATNIČKY DO MADLA.</t>
  </si>
  <si>
    <t>363497620</t>
  </si>
  <si>
    <t>178</t>
  </si>
  <si>
    <t>9995478Z05</t>
  </si>
  <si>
    <t>Z05-DREVENÉ MADLO DUB NA OCEĽOVOM PROFILE 40x5 mm.MADLO JE KOTVENÉ DO MURIVA POMOCOU PLATNIČKY A PRÚTOM 10 mm V OBLÚKU Z PLATNIČKY DO MADLA.</t>
  </si>
  <si>
    <t>1263514535</t>
  </si>
  <si>
    <t>179</t>
  </si>
  <si>
    <t>9995478Z06</t>
  </si>
  <si>
    <t>Z06-DREVENÉ MADLO DUB NA OCEĽOVOM PROFILE 40x5 mm.MADLO JE KOTVENÉ DO MURIVA POMOCOU PLATNIČKY A PRÚTOM 10 mm V OBLÚKU Z PLATNIČKY DO MADLA.</t>
  </si>
  <si>
    <t>359227036</t>
  </si>
  <si>
    <t>180</t>
  </si>
  <si>
    <t>767510111</t>
  </si>
  <si>
    <t>Montáž kanálových krytov osadenie krytov na tlmiace pásiky</t>
  </si>
  <si>
    <t>-1058886866</t>
  </si>
  <si>
    <t>Z07</t>
  </si>
  <si>
    <t>0,24</t>
  </si>
  <si>
    <t>Z08</t>
  </si>
  <si>
    <t>11,27</t>
  </si>
  <si>
    <t>Z09</t>
  </si>
  <si>
    <t>19,05</t>
  </si>
  <si>
    <t>Z10</t>
  </si>
  <si>
    <t>9,18</t>
  </si>
  <si>
    <t>Z11   s vystuhami</t>
  </si>
  <si>
    <t>7,56</t>
  </si>
  <si>
    <t>181</t>
  </si>
  <si>
    <t>136110000300</t>
  </si>
  <si>
    <t>Plech oceľový hrubý 4x1000x2000 mm, ozn. 10 004.0, podľa EN S185</t>
  </si>
  <si>
    <t>-744514220</t>
  </si>
  <si>
    <t>47,3*0,032 'Přepočítané koeficientom množstva</t>
  </si>
  <si>
    <t>182</t>
  </si>
  <si>
    <t>767641110</t>
  </si>
  <si>
    <t>Montáž kovového dverového krídla otočného jednokrídlového, do existujúcej zárubne, vrátane kovania</t>
  </si>
  <si>
    <t>1172300260</t>
  </si>
  <si>
    <t>"D13"1</t>
  </si>
  <si>
    <t>"D15"1</t>
  </si>
  <si>
    <t>183</t>
  </si>
  <si>
    <t>611610000D07</t>
  </si>
  <si>
    <t>D07-OCELOVE INTERIÉROVÉ JEDNOKRÍDLOVÉ DVERE HLADKÉ 900 x 1970 mm   EW-C 60/D1</t>
  </si>
  <si>
    <t>2128350681</t>
  </si>
  <si>
    <t>184</t>
  </si>
  <si>
    <t>611610000D08</t>
  </si>
  <si>
    <t>D08-OCELVE INTERIÉROVÉ JEDNOKRÍDLOVÉ DVERE HLADKÉ 900 x 1970 mm S   EW-C 60/D1</t>
  </si>
  <si>
    <t>1860763806</t>
  </si>
  <si>
    <t>185</t>
  </si>
  <si>
    <t>553410014D13</t>
  </si>
  <si>
    <t>D13-OCEĽOVÉ INTERIÉROVÉ JEDNOKRÍDLOVÉ DVERE HLADKÉ 1100 x 1970 mm  EW-C 60/D1</t>
  </si>
  <si>
    <t>2057227987</t>
  </si>
  <si>
    <t>186</t>
  </si>
  <si>
    <t>553410014D15</t>
  </si>
  <si>
    <t>D15-OCEĽOVÉ INTERIÉROVÉ JEDNOKRÍDLOVÉ DVERE HLADKÉ 1100 x 1970 mm  EW-C 60/D1</t>
  </si>
  <si>
    <t>-1602882470</t>
  </si>
  <si>
    <t>187</t>
  </si>
  <si>
    <t>549150000D13</t>
  </si>
  <si>
    <t>D13-ELEKTRICKÝ ZÁMOK DO ZÁRUBNE, ČÍTAČKA KARIET  SAMOZATVÁRAČ KLZNÝ, STRIEBORNÁ FARBA KĽUČKA NEREZOVÁ BRÚSENÁ SYSTÉM ROZETA PRAVOUHLÁ KRUHOVÉHO PRIEREZU PREVEDENIE GULA - KĽUČKA</t>
  </si>
  <si>
    <t>-942953138</t>
  </si>
  <si>
    <t>188</t>
  </si>
  <si>
    <t>549150000D15</t>
  </si>
  <si>
    <t>D15-ELEKTRICKÝ ZÁMOK DO ZÁRUBNE, ČÍTAČKA KARIET  SAMOZATVÁRAČ KLZNÝ, STRIEBORNÁ FARBA KĽUČKA NEREZOVÁ BRÚSENÁ SYSTÉM ROZETA PRAVOUHLÁ KRUHOVÉHO PRIEREZU PREVEDENIE GULA - KĽUČKA</t>
  </si>
  <si>
    <t>1059873194</t>
  </si>
  <si>
    <t>189</t>
  </si>
  <si>
    <t>RpolRTVS001</t>
  </si>
  <si>
    <t>Dodávka a montáž interierového schodiska včetne povrchových úprav.</t>
  </si>
  <si>
    <t>436503524</t>
  </si>
  <si>
    <t>190</t>
  </si>
  <si>
    <t>RpolRTVS002</t>
  </si>
  <si>
    <t>Dodávka a montáž ocelovej konštrukcie pod kondenzačné jednotky včetne povrchových úprav.</t>
  </si>
  <si>
    <t>2133152766</t>
  </si>
  <si>
    <t>191</t>
  </si>
  <si>
    <t>RpolRTVS003</t>
  </si>
  <si>
    <t>Dodávka a montáž ocelovej konštrukcie roštu záklopu</t>
  </si>
  <si>
    <t>962771952</t>
  </si>
  <si>
    <t>192</t>
  </si>
  <si>
    <t>998767202</t>
  </si>
  <si>
    <t>Presun hmôt pre kovové stavebné doplnkové konštrukcie v objektoch výšky nad 6 do 12 m</t>
  </si>
  <si>
    <t>1005544535</t>
  </si>
  <si>
    <t>193</t>
  </si>
  <si>
    <t>998767294</t>
  </si>
  <si>
    <t>Kovové stav.dopln.konštr., prípl.za presun nad najväčšiu dopr. vzdial. do 1000 m</t>
  </si>
  <si>
    <t>1044727666</t>
  </si>
  <si>
    <t>769</t>
  </si>
  <si>
    <t>Montáže vzduchotechnických zariadení</t>
  </si>
  <si>
    <t>194</t>
  </si>
  <si>
    <t>769011001</t>
  </si>
  <si>
    <t>Vzduchotechnika  (vid samostatnú prílohu)</t>
  </si>
  <si>
    <t>-1511406754</t>
  </si>
  <si>
    <t>771</t>
  </si>
  <si>
    <t>Podlahy z dlaždíc</t>
  </si>
  <si>
    <t>195</t>
  </si>
  <si>
    <t>771415003</t>
  </si>
  <si>
    <t>Montáž soklíkov z obkladačiek do tmelu veľ. 300 x 72 mm</t>
  </si>
  <si>
    <t>-1558646117</t>
  </si>
  <si>
    <t>(0,095+0,767+2,093+0,293+1,464+0,121)+(0,637+2,144)+0,818+2,153+(0,122+2,041+2,825+0,810+0,448)</t>
  </si>
  <si>
    <t>(0,482+4,134+0,336+4,117+0,129)+(0,146+3,884)+0,267+(2,446+0,095)</t>
  </si>
  <si>
    <t>(0,643+5,696+2,159+0,861)+1,412+6,775+(2,641+0,436+1,550+0,413+0,253)+2,239+(0,184+5,351+0,126+1,998)</t>
  </si>
  <si>
    <t>2,917+(0,115+1,791+3,916+1,745)</t>
  </si>
  <si>
    <t>(2,790+2,007+1,180)+(0,680+2,007)</t>
  </si>
  <si>
    <t>196</t>
  </si>
  <si>
    <t>771541126</t>
  </si>
  <si>
    <t>Montáž podláh z dlaždíc gres kladených do tmelu v obmedzenom priestore veľ. 150 x 900 mm</t>
  </si>
  <si>
    <t>1272651375</t>
  </si>
  <si>
    <t>197</t>
  </si>
  <si>
    <t>597740001001</t>
  </si>
  <si>
    <t>GRESOVÁ DLAŽBA 150x900 mm /PROTIŠMYKOVÁ ÚPRAVA R10/   POVRCH DREVODEKOR SVETLÝ DUB</t>
  </si>
  <si>
    <t>1269374688</t>
  </si>
  <si>
    <t>43,36*1,15 'Přepočítané koeficientom množstva</t>
  </si>
  <si>
    <t>198</t>
  </si>
  <si>
    <t>771541215</t>
  </si>
  <si>
    <t>Montáž podláh z dlaždíc gres kladených do tmelu flexibil. mrazuvzdorného veľ. 300 x 300 mm</t>
  </si>
  <si>
    <t>1678592915</t>
  </si>
  <si>
    <t>199</t>
  </si>
  <si>
    <t>597740001000</t>
  </si>
  <si>
    <t>GRESOVÁ DLAŽBA tmavosivá 300x300x8 mm celoprfarbený porcelanový gres /PROTIŠMYKOVÁ ÚPRAVA R10/</t>
  </si>
  <si>
    <t>1316967583</t>
  </si>
  <si>
    <t>43,36*1,02 'Přepočítané koeficientom množstva</t>
  </si>
  <si>
    <t>200</t>
  </si>
  <si>
    <t>771575109</t>
  </si>
  <si>
    <t>Montáž podláh z dlaždíc keramických do tmelu veľ. 300 x 300 mm</t>
  </si>
  <si>
    <t>1223828084</t>
  </si>
  <si>
    <t>P02</t>
  </si>
  <si>
    <t>"105 Chodba"  16,11</t>
  </si>
  <si>
    <t>201</t>
  </si>
  <si>
    <t>597740001600</t>
  </si>
  <si>
    <t>Dlaždice keramické 297x297x8 mm, farba sivá</t>
  </si>
  <si>
    <t>-917852416</t>
  </si>
  <si>
    <t>75,49*1,1 'Přepočítané koeficientom množstva</t>
  </si>
  <si>
    <t>202</t>
  </si>
  <si>
    <t>998771202</t>
  </si>
  <si>
    <t>Presun hmôt pre podlahy z dlaždíc v objektoch výšky nad 6 do 12 m</t>
  </si>
  <si>
    <t>-1772229149</t>
  </si>
  <si>
    <t>203</t>
  </si>
  <si>
    <t>998771294</t>
  </si>
  <si>
    <t>Podlahy z dlaždíc, prípl.za presun nad vymedz. najväčšiu dopravnú vzdialenosť do 1000 m</t>
  </si>
  <si>
    <t>1348435842</t>
  </si>
  <si>
    <t>204</t>
  </si>
  <si>
    <t>776220110</t>
  </si>
  <si>
    <t>Lepenie povlakových podláh  PVC homogénne alebo heterogénne na schodiskových stupňoch na stupnice rovné</t>
  </si>
  <si>
    <t>1700295893</t>
  </si>
  <si>
    <t>"36 SCHODISKO"   19,48-8,568</t>
  </si>
  <si>
    <t>0,300*2,04*7</t>
  </si>
  <si>
    <t>205</t>
  </si>
  <si>
    <t>776220200</t>
  </si>
  <si>
    <t>Lepenie povlakových podláh  PVC homogénne alebo heterogénne na schodiskových stupňoch na podstupnice</t>
  </si>
  <si>
    <t>1952178896</t>
  </si>
  <si>
    <t>0,15*2,04*7</t>
  </si>
  <si>
    <t>206</t>
  </si>
  <si>
    <t>776270917</t>
  </si>
  <si>
    <t>Lepenie schodových hrán</t>
  </si>
  <si>
    <t>812426413</t>
  </si>
  <si>
    <t>2,04*7</t>
  </si>
  <si>
    <t>Skladba P12</t>
  </si>
  <si>
    <t>"09 Chodba"  1,4*2</t>
  </si>
  <si>
    <t>207</t>
  </si>
  <si>
    <t>697590000403</t>
  </si>
  <si>
    <t xml:space="preserve"> HLINÍKOVÁ SCHODOVÁ HRANA S OTVOROM NA ZAPUSTENÉ SKRUTKY, S PROTIŠMYKOVOU    ÚPRAVOU 45/23 mm</t>
  </si>
  <si>
    <t>357800318</t>
  </si>
  <si>
    <t>31,36*1,02 'Přepočítané koeficientom množstva</t>
  </si>
  <si>
    <t>208</t>
  </si>
  <si>
    <t>776420010</t>
  </si>
  <si>
    <t>Lepenie podlahových soklov z PVC</t>
  </si>
  <si>
    <t>-1293151560</t>
  </si>
  <si>
    <t>(3,023+0,500+0,706+0,844+0,723+1,748+4,806+3,100+0,680)</t>
  </si>
  <si>
    <t>(0,517+1,912+0,517)+(1,068+2,033+1,085)</t>
  </si>
  <si>
    <t>(0,138+1,542+2,971+1,585+1,895)</t>
  </si>
  <si>
    <t>9,495+(9,560+0,990)</t>
  </si>
  <si>
    <t>209</t>
  </si>
  <si>
    <t>283410017800</t>
  </si>
  <si>
    <t>Lišta soklová PVC</t>
  </si>
  <si>
    <t>-700010418</t>
  </si>
  <si>
    <t>210</t>
  </si>
  <si>
    <t>776420011</t>
  </si>
  <si>
    <t>Lepenie podlahových soklov v=70mm do pvc lišty</t>
  </si>
  <si>
    <t>61524788</t>
  </si>
  <si>
    <t>(0,870+0,300+0,456+0,164+0,900)</t>
  </si>
  <si>
    <t>(2,627+0,250)</t>
  </si>
  <si>
    <t>1,600</t>
  </si>
  <si>
    <t>(6,528+1,869+1,249+0,121)</t>
  </si>
  <si>
    <t>1,100</t>
  </si>
  <si>
    <t>(0,379+0,350)</t>
  </si>
  <si>
    <t>2,100+2,188+(1,740+3,833)+(0,767+0,362)</t>
  </si>
  <si>
    <t>(2,911+4,668+5,012+4,651+1,223)</t>
  </si>
  <si>
    <t>(0,241+0,344+0,620+1,550)+2,515+(1,120+3,479+4,961+0,517+5,081+0,999+1,636+4,823)+(1,184+7,407+5,749)</t>
  </si>
  <si>
    <t>(0,947+5,340+0,258+0,883+0,883)</t>
  </si>
  <si>
    <t>(0,861+5,706+4,306+0,431+0,258+1,270)+(0,624+0,538+2,325+0,538)</t>
  </si>
  <si>
    <t>(0,413+1,424+0,390)+(0,092+1,447+0,138)</t>
  </si>
  <si>
    <t>(0,775+0,827+0,284+1,447+0,293+3,574+0,775)</t>
  </si>
  <si>
    <t>(1,800+1,223+1,309+4,633+0,637)</t>
  </si>
  <si>
    <t>(2,885+2,239+0,250+0,439+0,258+1,826+2,825+1,929)+1,567</t>
  </si>
  <si>
    <t>(0,976+3,078)+(4,547+2,595)+5,328</t>
  </si>
  <si>
    <t>(0,344+2,170+0,597)+(4,777+0,574)</t>
  </si>
  <si>
    <t>1,44*2</t>
  </si>
  <si>
    <t>211</t>
  </si>
  <si>
    <t>776521100</t>
  </si>
  <si>
    <t>Lepenie povlakových podláh z PVC homogénnych pásov</t>
  </si>
  <si>
    <t>490764969</t>
  </si>
  <si>
    <t>212</t>
  </si>
  <si>
    <t>284110003001</t>
  </si>
  <si>
    <t xml:space="preserve">ZÁŤAŽOVÉ PVC TRIEDY 43 farba tmavosivá, R10 úprava protišmyková </t>
  </si>
  <si>
    <t>1616709949</t>
  </si>
  <si>
    <t>Poznámka k položke:_x000D_
Bfl-s1. iQ PUR s použitými prírodnými plastifikátormi (75% prírodných látok).</t>
  </si>
  <si>
    <t>43,284*1,03 'Přepočítané koeficientom množstva</t>
  </si>
  <si>
    <t>213</t>
  </si>
  <si>
    <t>776521240</t>
  </si>
  <si>
    <t>Lepenie povlakových podláh PVC, kaučukových elektrostaticky vodivých na Cu pásku z pásov</t>
  </si>
  <si>
    <t>-1826400507</t>
  </si>
  <si>
    <t>214</t>
  </si>
  <si>
    <t>284110004625</t>
  </si>
  <si>
    <t xml:space="preserve"> ZÁŤAŽOVÉ PVC TRIEDY 43 ANTISTATICKÉ</t>
  </si>
  <si>
    <t>-237959310</t>
  </si>
  <si>
    <t>Poznámka k položke:_x000D_
0,7 mm nášlap</t>
  </si>
  <si>
    <t>4,49*1,03 'Přepočítané koeficientom množstva</t>
  </si>
  <si>
    <t>215</t>
  </si>
  <si>
    <t>776270100</t>
  </si>
  <si>
    <t>Lepenie textilných podláh všívaných alebo vpichovaných na schodiskových stupňoch na stupnice rovné</t>
  </si>
  <si>
    <t>1316273540</t>
  </si>
  <si>
    <t>"09 Chodba"  0,93</t>
  </si>
  <si>
    <t>216</t>
  </si>
  <si>
    <t>776270115</t>
  </si>
  <si>
    <t>Lepenie textilných podláh všívaných alebo vpichovaných na schodiskových stupňoch na podstupnice</t>
  </si>
  <si>
    <t>-2118899388</t>
  </si>
  <si>
    <t>"09 Chodba"  1,4*0,15*2</t>
  </si>
  <si>
    <t>217</t>
  </si>
  <si>
    <t>-1649584973</t>
  </si>
  <si>
    <t>218</t>
  </si>
  <si>
    <t>776270117</t>
  </si>
  <si>
    <t>SCHODOVÝ PROFIL PRE LED OSVETLENIE, S OTVOROM NA ZAPUSTENÉ SKRUTKY,  S PROTIŠMYKOVOU ÚPRAVOU</t>
  </si>
  <si>
    <t>-1206777837</t>
  </si>
  <si>
    <t>2,00*9</t>
  </si>
  <si>
    <t>1,45*8</t>
  </si>
  <si>
    <t>219</t>
  </si>
  <si>
    <t>776572115</t>
  </si>
  <si>
    <t>Lepenie textilných podláh - kobercov z pásov antistatický systém</t>
  </si>
  <si>
    <t>-999040783</t>
  </si>
  <si>
    <t>"09 Chodba"  39,32-0,93</t>
  </si>
  <si>
    <t>"11 STRIŽŇA "  22,66</t>
  </si>
  <si>
    <t>"34 Satna návštevníci"  78,0</t>
  </si>
  <si>
    <t>220</t>
  </si>
  <si>
    <t>697410002501</t>
  </si>
  <si>
    <t>ZÁŤAŽOVÝ KOBEREC S VÝŠKOU VLASU 5 mm ANTISTATICKÝ záťažová trieda 32, tmavosivý</t>
  </si>
  <si>
    <t>-609163091</t>
  </si>
  <si>
    <t>554,293*1,05 'Přepočítané koeficientom množstva</t>
  </si>
  <si>
    <t>221</t>
  </si>
  <si>
    <t>776990105</t>
  </si>
  <si>
    <t>Vysávanie podkladu pred kladením povlakovýck podláh</t>
  </si>
  <si>
    <t>-77517366</t>
  </si>
  <si>
    <t>560,02</t>
  </si>
  <si>
    <t>222</t>
  </si>
  <si>
    <t>776990110</t>
  </si>
  <si>
    <t>Penetrovanie podkladu pred kladením povlakových podláh</t>
  </si>
  <si>
    <t>714810860</t>
  </si>
  <si>
    <t>223</t>
  </si>
  <si>
    <t>998776202</t>
  </si>
  <si>
    <t>Presun hmôt pre podlahy povlakové v objektoch výšky nad 6 do 12 m</t>
  </si>
  <si>
    <t>1869617003</t>
  </si>
  <si>
    <t>224</t>
  </si>
  <si>
    <t>998776294</t>
  </si>
  <si>
    <t>Podlahy povlakové, prípl.za presun nad vymedz. najväčšiu dopr. vzdial. do 1000 m</t>
  </si>
  <si>
    <t>1542796945</t>
  </si>
  <si>
    <t>781</t>
  </si>
  <si>
    <t>Obklady</t>
  </si>
  <si>
    <t>225</t>
  </si>
  <si>
    <t>781445020</t>
  </si>
  <si>
    <t>Montáž obkladov vnútor. stien z obkladačiek kladených do tmelu veľ. 300x300 mm</t>
  </si>
  <si>
    <t>680454989</t>
  </si>
  <si>
    <t>UP-11</t>
  </si>
  <si>
    <t>5,144*2,500</t>
  </si>
  <si>
    <t>(0,982+0,396+0,310+1,369)*2,500</t>
  </si>
  <si>
    <t>2,848*2,500</t>
  </si>
  <si>
    <t>3,100*2,500</t>
  </si>
  <si>
    <t>(1,573+1,585)*2,500</t>
  </si>
  <si>
    <t>1,266*2,500</t>
  </si>
  <si>
    <t>0,887*2,500</t>
  </si>
  <si>
    <t>(0,241+1,421+0,956)*2,500</t>
  </si>
  <si>
    <t>1,929*2,500</t>
  </si>
  <si>
    <t>226</t>
  </si>
  <si>
    <t>597740000901</t>
  </si>
  <si>
    <t>GRESOVÝ OBKLAD 300x300x8 mm tmavosivý mat zhodný s dlažbou P09    (CELOPREFARBENÝ PORCELÁNOVÝ GRES)</t>
  </si>
  <si>
    <t>1706179984</t>
  </si>
  <si>
    <t>172,5*1,02 'Přepočítané koeficientom množstva</t>
  </si>
  <si>
    <t>227</t>
  </si>
  <si>
    <t>771579815</t>
  </si>
  <si>
    <t>Rezanie hrán obkladačiek a dlaždíc pod 45 stupňovým uhlom - Jolly hrany</t>
  </si>
  <si>
    <t>18498242</t>
  </si>
  <si>
    <t>172,5</t>
  </si>
  <si>
    <t>172,5*3,6 'Přepočítané koeficientom množstva</t>
  </si>
  <si>
    <t>228</t>
  </si>
  <si>
    <t>998781202</t>
  </si>
  <si>
    <t>Presun hmôt pre obklady keramické v objektoch výšky nad 6 do 12 m</t>
  </si>
  <si>
    <t>-807590464</t>
  </si>
  <si>
    <t>229</t>
  </si>
  <si>
    <t>998781294</t>
  </si>
  <si>
    <t>Obklady keramické, prípl.za presun nad vymedz. najväčšiu dopr. vzdial. do 1000 m</t>
  </si>
  <si>
    <t>-1340960374</t>
  </si>
  <si>
    <t>784</t>
  </si>
  <si>
    <t>Maľby</t>
  </si>
  <si>
    <t>230</t>
  </si>
  <si>
    <t>784410010</t>
  </si>
  <si>
    <t>Oblepenie vypínačov, zásuviek páskou výšky do 3,80 m</t>
  </si>
  <si>
    <t>-1094755172</t>
  </si>
  <si>
    <t>231</t>
  </si>
  <si>
    <t>784410030</t>
  </si>
  <si>
    <t>Oblepenie soklov, stykov, okrajov a iných zariadení, výšky miestnosti do 3,80 m</t>
  </si>
  <si>
    <t>1079667818</t>
  </si>
  <si>
    <t>321</t>
  </si>
  <si>
    <t>232</t>
  </si>
  <si>
    <t>784410100</t>
  </si>
  <si>
    <t>Penetrovanie jednonásobné jemnozrnných podkladov výšky do 3,80 m</t>
  </si>
  <si>
    <t>1805017280</t>
  </si>
  <si>
    <t>UP-10</t>
  </si>
  <si>
    <t>(3,273+0,861)*2,600</t>
  </si>
  <si>
    <t>4,900*2,600</t>
  </si>
  <si>
    <t>-(0,640*0,655*4)</t>
  </si>
  <si>
    <t>233</t>
  </si>
  <si>
    <t>784410500</t>
  </si>
  <si>
    <t>Prebrúsenie a oprášenie jemnozrnných povrchov výšky do 3,80 m</t>
  </si>
  <si>
    <t>-1957680470</t>
  </si>
  <si>
    <t>1704,594</t>
  </si>
  <si>
    <t>234</t>
  </si>
  <si>
    <t>784410600</t>
  </si>
  <si>
    <t>Vyrovnanie trhlín a nerovností na jemnozrnných povrchoch výšky do 3,80 m</t>
  </si>
  <si>
    <t>273692152</t>
  </si>
  <si>
    <t>UP1</t>
  </si>
  <si>
    <t>235</t>
  </si>
  <si>
    <t>784418012</t>
  </si>
  <si>
    <t>Zakrývanie podláh a zariadení papierom v miestnostiach alebo na schodisku</t>
  </si>
  <si>
    <t>2083764648</t>
  </si>
  <si>
    <t>236</t>
  </si>
  <si>
    <t>784452261</t>
  </si>
  <si>
    <t>Maľby z maliarskych zmesí , ručne nanášané jednonásobné základné na podklad jemnozrnný  výšky do 3,80 m</t>
  </si>
  <si>
    <t>-812229180</t>
  </si>
  <si>
    <t>237</t>
  </si>
  <si>
    <t>784452271</t>
  </si>
  <si>
    <t>Maľby z maliarskych zmesí , ručne nanášané dvojnásobné oteruvzdorné na podklad jemnozrnný výšky do 3,80 m</t>
  </si>
  <si>
    <t>271583737</t>
  </si>
  <si>
    <t>(2,670+1,946+2,670)*2,600</t>
  </si>
  <si>
    <t>(4,315+2,170+5,676+3,643+0,301+5,357+4,444+0,448+1,516+0,448+3,712+6,830)*2,700</t>
  </si>
  <si>
    <t>238</t>
  </si>
  <si>
    <t>784481010</t>
  </si>
  <si>
    <t>Stierka stien na podklad jemnozrnný výšky do 3,80 m</t>
  </si>
  <si>
    <t>1407517547</t>
  </si>
  <si>
    <t>Práce a dodávky M</t>
  </si>
  <si>
    <t>21-M</t>
  </si>
  <si>
    <t>Elektromontáže</t>
  </si>
  <si>
    <t>239</t>
  </si>
  <si>
    <t>RTVSel001</t>
  </si>
  <si>
    <t>Elektroinštalacia (vid samostatná príloha)</t>
  </si>
  <si>
    <t>762509041</t>
  </si>
  <si>
    <t>36-M</t>
  </si>
  <si>
    <t>Montáž prevádzkových, meracích a regulačných zariadení</t>
  </si>
  <si>
    <t>240</t>
  </si>
  <si>
    <t>RTVS MaR  001</t>
  </si>
  <si>
    <t>MaR (vid samostatná príloha)</t>
  </si>
  <si>
    <t>-1130297140</t>
  </si>
  <si>
    <t>42-M</t>
  </si>
  <si>
    <t>Montáž stroj.zar.priem.potr.a chlad.</t>
  </si>
  <si>
    <t>241</t>
  </si>
  <si>
    <t>RTVSChlad.001</t>
  </si>
  <si>
    <t>Chladenie (vid samostatá príloha)</t>
  </si>
  <si>
    <t>11761636</t>
  </si>
  <si>
    <t>43-M</t>
  </si>
  <si>
    <t>Montáž oceľových konštrukcií</t>
  </si>
  <si>
    <t>242</t>
  </si>
  <si>
    <t>430823101</t>
  </si>
  <si>
    <t>Stratené debnenie pre betón, hr.0,60 mm hmot.9,17 kg/m2</t>
  </si>
  <si>
    <t>536228173</t>
  </si>
  <si>
    <t>243</t>
  </si>
  <si>
    <t>138310000400</t>
  </si>
  <si>
    <t xml:space="preserve">Plech trapézový T-29 hr. 0,6 mm, </t>
  </si>
  <si>
    <t>1191040315</t>
  </si>
  <si>
    <t>5,172*1,15 'Přepočítané koeficientom množstva</t>
  </si>
  <si>
    <t>REKAPITULÁCIA CENOVEJ PONUKY</t>
  </si>
  <si>
    <t>Uchádzač:</t>
  </si>
  <si>
    <t>Obstarávateľ:</t>
  </si>
  <si>
    <t>ROZHLAS A TELEVÍZIA SLOVENSKA, MLYNSKÁ DOLINA, 845 45 BRATISLAVA</t>
  </si>
  <si>
    <t>Miesto a dátum</t>
  </si>
  <si>
    <t>Podpis a pečiatka</t>
  </si>
  <si>
    <t>P.Č.</t>
  </si>
  <si>
    <t>Počet m.j.</t>
  </si>
  <si>
    <t xml:space="preserve">Zariaďovacie predmety </t>
  </si>
  <si>
    <t>umývadielko biele keramické 400x350 mm</t>
  </si>
  <si>
    <t>umývadlo keramické biele, obdĺžnikového tvaru max. 550x460mm, s otvorom pre batériu</t>
  </si>
  <si>
    <t>sifon tubový, povrchová úprava chrom</t>
  </si>
  <si>
    <t>neuzatvárateľná odtoková garnitúra (chrom)</t>
  </si>
  <si>
    <t>batéria senzorová umývadlová stojanková zmiešavacia s možnosťou nastavenia teploty na batérii, pravouhlý tvar pri pohľade zboku, s flexibilnými hadicami, elektronika integrovaná v tele batérie, plynulá aktivácia, pevný vývod (nie otočný), (trafo pre batériu súčasťou dodávky batérie, s pripoj.káblom min.2m)</t>
  </si>
  <si>
    <t>batéria umývadlová stojanková páková batéria, s flexibilnými hadicami</t>
  </si>
  <si>
    <t>batéria umývadlová stojanková páková s predĺženou pákou, s flexibilnými hadicami,</t>
  </si>
  <si>
    <t>Batéria nástenná páková, pre výlevku (drez), s otočným vývodom (cca 250mm), chrom</t>
  </si>
  <si>
    <t>wc misa závesná, d=max.530mm, vrátane upevňovacej sady, s klozet. sedátkom z Duroplastu</t>
  </si>
  <si>
    <t xml:space="preserve">wc misa závesná pre telesne postihnutých, d=max.700mm, vrátane upevňovacej sady, s hlbokým splachovaním, s klozet. sedátkom z Duroplastu, </t>
  </si>
  <si>
    <t>predlžovacia splachovacia trubka 400 x 45 mm</t>
  </si>
  <si>
    <t xml:space="preserve">závesný systém pre wc misu do steny alebo do sádrokartonovej priečky, dvojtlačítkové splachovanie </t>
  </si>
  <si>
    <t>ovládací panel s tlačítkami obdĺžnikového tvaru (farba strieborná, alt. chrom)</t>
  </si>
  <si>
    <t xml:space="preserve">závesný systém pre wc misu tel. postihnutých do steny alebo do sádrokartonovej priečky, </t>
  </si>
  <si>
    <t>dvojtlačítkové splachovanie – ovládací panel s tlačítkami obdĺžnikového tvaru (farba strieborná, alt. chrom)</t>
  </si>
  <si>
    <t>bidetová batéria chrom, s odtokovou garnitúrou</t>
  </si>
  <si>
    <t>závesný systém pre bidet do steny alebo do sádrokartonovej priečky</t>
  </si>
  <si>
    <t xml:space="preserve">bidet závesný keramický biely so  skrytým upevnením a sifonom, d=max.530mm, 1 otvor pre bidetovú batériu. Vrátane upevňovacej sady. Inštalácia: s podomietkovým modulom do steny alebo do sádrokartonovej priečky </t>
  </si>
  <si>
    <t>pisoár keramický biely so zakrytým prítokom a odtokom, so senzorovým splachovačom (napájanie na trafo) na montážnej lište, elektromagnetický ventil, prepojovacie hadice, rohový ventil s filtrom a spätnou klapkou, výtoková armatúra s tesnením, sifón, upevňovacia sada, montážna šablóna</t>
  </si>
  <si>
    <t>napájací zdroj (4-8 pisoárov)</t>
  </si>
  <si>
    <t>Madlo pre telesne postihnutých rovné, tvar U, biele 800-820mm</t>
  </si>
  <si>
    <t>Madlo pre telesne postihnutých sklopné, biele 600 mm</t>
  </si>
  <si>
    <t xml:space="preserve">Závesná nástenná výlevka, stenová batéria </t>
  </si>
  <si>
    <t>Demontáž umývadla, zápachovej uzávierky</t>
  </si>
  <si>
    <t>Demontáž umývadlových batérii</t>
  </si>
  <si>
    <t>Demontáž WC, splachovacia nádržka</t>
  </si>
  <si>
    <t>Demontáž sprchových batérii</t>
  </si>
  <si>
    <t>Demontáž  a zaslepenie podlahových vpustov</t>
  </si>
  <si>
    <t>Demontáž podlahového vpustu</t>
  </si>
  <si>
    <t>Rúrový materiál-vodovod</t>
  </si>
  <si>
    <t>Rúra plasthlinik DN15 + fitingy</t>
  </si>
  <si>
    <t xml:space="preserve">Rúra plasthlinik DN20 + fitingy </t>
  </si>
  <si>
    <t xml:space="preserve">Rúra plasthlinik DN25 + fitingy </t>
  </si>
  <si>
    <t xml:space="preserve">Izolácia polyethylénová 35x25 </t>
  </si>
  <si>
    <t xml:space="preserve">Izolácia polyethylénová 28x20 </t>
  </si>
  <si>
    <t xml:space="preserve">Izolácia polyethylénová 22x20 </t>
  </si>
  <si>
    <t xml:space="preserve">Izolácia kaučuková 32x35 </t>
  </si>
  <si>
    <t xml:space="preserve">Izolácia kaučuková 25x28 </t>
  </si>
  <si>
    <t xml:space="preserve">Izolácia kaučuková 25x22 </t>
  </si>
  <si>
    <t>Zariadenia a armatúry</t>
  </si>
  <si>
    <t xml:space="preserve">Elektrický ohrievač vody, 10 l </t>
  </si>
  <si>
    <t xml:space="preserve">Elektrický ohrievač vody, 120 l </t>
  </si>
  <si>
    <t>Pohlahový vpust so zápachovým uzáverom  HL310NPr</t>
  </si>
  <si>
    <t xml:space="preserve">Rohový ventil DN15 </t>
  </si>
  <si>
    <t xml:space="preserve">Šikmý ventil na pitnú vodu DN20 </t>
  </si>
  <si>
    <t>Šikmý ventil na pitnú vodu DN25</t>
  </si>
  <si>
    <t>Uzatvárací ventil DN25</t>
  </si>
  <si>
    <t>Poistný ventil DN15</t>
  </si>
  <si>
    <t>Vypúšťací kohút DN15</t>
  </si>
  <si>
    <t>Spätná klapka DN25</t>
  </si>
  <si>
    <t>Závesy</t>
  </si>
  <si>
    <t xml:space="preserve">HL 21 </t>
  </si>
  <si>
    <t>HL 136 N</t>
  </si>
  <si>
    <t>HL 900N</t>
  </si>
  <si>
    <t>Revízne dvierka 300x150mm</t>
  </si>
  <si>
    <t>Vodovod- práce</t>
  </si>
  <si>
    <t>Napustenie sústavy - preplach</t>
  </si>
  <si>
    <t>kpl</t>
  </si>
  <si>
    <t>Tlaková skúška</t>
  </si>
  <si>
    <t>Presun hmôt pre rozvody potrubia v objekte</t>
  </si>
  <si>
    <t>Rúrový materiál- kanalizácia</t>
  </si>
  <si>
    <t>Kanalizačné potrubie - PP DN32</t>
  </si>
  <si>
    <t>Kanalizačné potrubie - PP DN40</t>
  </si>
  <si>
    <t>Kanalizačné potrubie - PP DN50</t>
  </si>
  <si>
    <t>Kanalizačné potrubie - PP DN75</t>
  </si>
  <si>
    <t>Kanalizačné potrubie - PP DN110</t>
  </si>
  <si>
    <t>Kanalizácia- práce</t>
  </si>
  <si>
    <t>Skúška tesnosti  kanalizácie</t>
  </si>
  <si>
    <t>Stavebné úpravy - sekacie práce</t>
  </si>
  <si>
    <t>03</t>
  </si>
  <si>
    <t>04</t>
  </si>
  <si>
    <t>05</t>
  </si>
  <si>
    <t>06</t>
  </si>
  <si>
    <t>07</t>
  </si>
  <si>
    <t>08</t>
  </si>
  <si>
    <t>09</t>
  </si>
  <si>
    <t>Montáž</t>
  </si>
  <si>
    <t>Cena jednotková</t>
  </si>
  <si>
    <t>1.</t>
  </si>
  <si>
    <t>2.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</si>
  <si>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</si>
  <si>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</si>
  <si>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</si>
  <si>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</si>
  <si>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</si>
  <si>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</si>
  <si>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</si>
  <si>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</si>
  <si>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</si>
  <si>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</si>
  <si>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</si>
  <si>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</si>
  <si>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</si>
  <si>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</si>
  <si>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</si>
  <si>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</si>
  <si>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</si>
  <si>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</si>
  <si>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</si>
  <si>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</si>
  <si>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</si>
  <si>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</si>
  <si>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</si>
  <si>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</si>
  <si>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</si>
  <si>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</si>
  <si>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</si>
  <si>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</si>
  <si>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</si>
  <si>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</si>
  <si>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</si>
  <si>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</si>
  <si>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Montáž trojcestných regulačných ventilov /dod MaR/</t>
  </si>
  <si>
    <t xml:space="preserve">Armamtúry. </t>
  </si>
  <si>
    <t>Uzatvárací ventil , PN 16, DN 65</t>
  </si>
  <si>
    <t xml:space="preserve">Filter  PN16, DN 25  /1"/  </t>
  </si>
  <si>
    <t>Gumový kompenátor pre studenú vodu</t>
  </si>
  <si>
    <t xml:space="preserve">Vypúšťací kohút  DN15, /G 1/2"/ </t>
  </si>
  <si>
    <t>Teplomer</t>
  </si>
  <si>
    <t>Automatický odvzdušňovací ventil</t>
  </si>
  <si>
    <t>Montáž položiek 1 – 18</t>
  </si>
  <si>
    <t>Potrubie</t>
  </si>
  <si>
    <t>Potrubie z oceľových rúr bezošvých-normálnych akosť 11 353.0</t>
  </si>
  <si>
    <t>Hladké Ø 76/3,2</t>
  </si>
  <si>
    <t>Montáž položiek 19 – 23</t>
  </si>
  <si>
    <t>Nátery potrubia syntetické, základné-dvojnásobné</t>
  </si>
  <si>
    <t>Tepelná izolácia</t>
  </si>
  <si>
    <t>Tepelná izolácia ARMACELL-AF/Armaflex</t>
  </si>
  <si>
    <t>potrubia:  AF-2-35</t>
  </si>
  <si>
    <t xml:space="preserve">vrátane: tepelne izolované závesy Armafix </t>
  </si>
  <si>
    <t>Montáž položiek 25 – 31</t>
  </si>
  <si>
    <t>Demontáž</t>
  </si>
  <si>
    <t>demontáž armatúr do DN50</t>
  </si>
  <si>
    <t>demontáž armatúr do DN100</t>
  </si>
  <si>
    <t>demontáž potrubia vrátane tepelnej izolácie do DN 100</t>
  </si>
  <si>
    <t>Zaregulovanie, označenie</t>
  </si>
  <si>
    <t>l</t>
  </si>
  <si>
    <t xml:space="preserve">ks </t>
  </si>
  <si>
    <t>BÚRACIE PRÁCE</t>
  </si>
  <si>
    <t>NOVÝ STAV</t>
  </si>
  <si>
    <t>ZDRAVOTECHNIKA</t>
  </si>
  <si>
    <t>CHLADENIE</t>
  </si>
  <si>
    <t xml:space="preserve">DN 32  /5/4"/  </t>
  </si>
  <si>
    <t xml:space="preserve">DN 40  /6/4"/     </t>
  </si>
  <si>
    <t xml:space="preserve">DN 50  /2"/      </t>
  </si>
  <si>
    <t xml:space="preserve">Guľový kohút  PN 25, DN25  /1"/  </t>
  </si>
  <si>
    <t xml:space="preserve">DN 32  /5/4"/ </t>
  </si>
  <si>
    <t xml:space="preserve">DN 40  /6/4"/ </t>
  </si>
  <si>
    <t xml:space="preserve">DN 50  /2"/    </t>
  </si>
  <si>
    <t>DN 25, PN 10</t>
  </si>
  <si>
    <t>DN 32, PN 10</t>
  </si>
  <si>
    <t>DN 40, PN 10</t>
  </si>
  <si>
    <t>DN 50, PN 10</t>
  </si>
  <si>
    <t>závitové DN 25   /1"/</t>
  </si>
  <si>
    <t>DN 32  /5/4"/</t>
  </si>
  <si>
    <t>DN 40  /6/4"/</t>
  </si>
  <si>
    <t>DN 50  /2"/</t>
  </si>
  <si>
    <t>AF-2-42</t>
  </si>
  <si>
    <t>AF-2-48</t>
  </si>
  <si>
    <t>AF-2-60</t>
  </si>
  <si>
    <t>AF-2-076</t>
  </si>
  <si>
    <t>lepidlo</t>
  </si>
  <si>
    <t>samolepiaca páska AF 50 mmx15mx3mm</t>
  </si>
  <si>
    <t>VYKUROVANIE</t>
  </si>
  <si>
    <t>Čerpadlo  Q= 0,18 až 4 m3/h, 3 až 50W/230V</t>
  </si>
  <si>
    <t xml:space="preserve">Armatúry   </t>
  </si>
  <si>
    <t>Uzatvárací ventil  PN 16,  DN65</t>
  </si>
  <si>
    <t>3.</t>
  </si>
  <si>
    <t>Guľový kohút PN 25, DN 20  /3/4"/</t>
  </si>
  <si>
    <t>6,</t>
  </si>
  <si>
    <t>Gumový kompenzátor pre teplú vodu PN 10,  DN 20</t>
  </si>
  <si>
    <t>Filter DN 20  /3/4"/</t>
  </si>
  <si>
    <t>Vypúšťací kohút PN 6,  DN 15  /1/2"/</t>
  </si>
  <si>
    <t>Spätný ventil DN 20 /3/4"/</t>
  </si>
  <si>
    <t>Tlakomer aj s uzatváracími kohútmi 3/8"</t>
  </si>
  <si>
    <t>Montáž položiek 1 až 14</t>
  </si>
  <si>
    <t>Montáž trojcestných regulačných ventilov /dod. MaR/</t>
  </si>
  <si>
    <t>potrubie z oceľových rúr závitových, bezošvých-normálnych</t>
  </si>
  <si>
    <t>akosť 11 353.0,  DN 20  /3/4"/</t>
  </si>
  <si>
    <t>potrubie z oceľových rúr hldkých, bezošvých-normálnych</t>
  </si>
  <si>
    <t>akosť 11 353.0,  DN 65  Ø 76/3,2</t>
  </si>
  <si>
    <t>Montáž položiek 17 až 22</t>
  </si>
  <si>
    <t>Nátery potrubia</t>
  </si>
  <si>
    <t>nátery potrubia syntetické základné - dvojnásobné do DN 100</t>
  </si>
  <si>
    <t xml:space="preserve">Tepelná izolácia </t>
  </si>
  <si>
    <t>TL 28x13 DG</t>
  </si>
  <si>
    <t>TL 35x13 DG</t>
  </si>
  <si>
    <t>TL 42x13 DG</t>
  </si>
  <si>
    <t>TL 48x13 DG</t>
  </si>
  <si>
    <t>TL 60x13 DG</t>
  </si>
  <si>
    <t>TL 76x13 DG</t>
  </si>
  <si>
    <t>príslušenstvo: samolepiaca páska 50mm x 15m x 3mm</t>
  </si>
  <si>
    <t>Montáž položiek 23 až 29</t>
  </si>
  <si>
    <t>demontáž armatúr do DN 100</t>
  </si>
  <si>
    <t>Armatúry</t>
  </si>
  <si>
    <t>DN 25  /1"/</t>
  </si>
  <si>
    <t>DN32  /5/4"/</t>
  </si>
  <si>
    <t xml:space="preserve">lepidlo 520 </t>
  </si>
  <si>
    <t xml:space="preserve">DN 25  /1"/                  </t>
  </si>
  <si>
    <t>DN25</t>
  </si>
  <si>
    <t xml:space="preserve">TRUBKA OHYBNA PE </t>
  </si>
  <si>
    <t>2323 - PE 23</t>
  </si>
  <si>
    <t>2329 - PE 29</t>
  </si>
  <si>
    <t>2336 - PE 36</t>
  </si>
  <si>
    <t>2348 - PE 48</t>
  </si>
  <si>
    <t>univerzálna krabica priem. 68</t>
  </si>
  <si>
    <t>prístrojová krabica</t>
  </si>
  <si>
    <t xml:space="preserve">el. inštalačná krabica hlboka-viac nasobna pre spinače v rámiku v obklade </t>
  </si>
  <si>
    <t>el. inštal. krabica ACIDUR IP65</t>
  </si>
  <si>
    <t>VYSTRAZNE TABULKY, STITKY, PODLOZKY</t>
  </si>
  <si>
    <t xml:space="preserve">vystrazna tabulka </t>
  </si>
  <si>
    <t>ukončenie vodičov v rozvádzači</t>
  </si>
  <si>
    <t>oznacovaci stitok na kabel</t>
  </si>
  <si>
    <t>izol. doska IDK-S tl. 5 mm /6 kg/m2/</t>
  </si>
  <si>
    <t>CY 1.5  zeleno/zlty - zaťahovací</t>
  </si>
  <si>
    <t>CY 4    zeleno/zlty</t>
  </si>
  <si>
    <t>CY 6    zeleno/zlty</t>
  </si>
  <si>
    <t>CY 10    zeleno/zlty</t>
  </si>
  <si>
    <t>CY 35    zeleno/zlty</t>
  </si>
  <si>
    <t>CY 50    zeleno/zlty</t>
  </si>
  <si>
    <t>CHKE-R-O 2 x 1,5</t>
  </si>
  <si>
    <t>CHKE-R-O 3 x 1,5</t>
  </si>
  <si>
    <t>CHKE-R-J 3 x 1,5</t>
  </si>
  <si>
    <t>CHKE-R-J 3 x 2,5</t>
  </si>
  <si>
    <t>CHKE-R-J 5 x 1,5</t>
  </si>
  <si>
    <t>CHKE-R-J 5 x 2,5</t>
  </si>
  <si>
    <t>CHKE-R-J 5 x 6</t>
  </si>
  <si>
    <t>CHKE-V-O 2 x 1,5</t>
  </si>
  <si>
    <t>CHKE-R-J 5x10</t>
  </si>
  <si>
    <t>CHKE-R-J 5x25</t>
  </si>
  <si>
    <t>CHKE-R-J 5x35</t>
  </si>
  <si>
    <t>CHKE-R-J 5 x50</t>
  </si>
  <si>
    <t>kabel FTP 4x2x0,5  CAT.6</t>
  </si>
  <si>
    <t xml:space="preserve">ukončenie káblov FTP v Patch paneli </t>
  </si>
  <si>
    <t>štítok káblový pre FTP</t>
  </si>
  <si>
    <t>pozinkovaný kaábelový žlab š=200mm/80mm  dlžka L=3m komplet</t>
  </si>
  <si>
    <t>pozinkovaný kabelový žlab  š=100mm/80mm  dlžka L=3m komplet</t>
  </si>
  <si>
    <t>pozink-MINI KANAL  50x50mm , L=3m, komplet</t>
  </si>
  <si>
    <t>lišta L40 dlžka L=3m</t>
  </si>
  <si>
    <t>jednopolovy vypinac - typ -01</t>
  </si>
  <si>
    <t>dvojpolový vypínač 1+N IP54</t>
  </si>
  <si>
    <t>seriovy prep.striedavy - typ -05</t>
  </si>
  <si>
    <t>striedavy prepinac - typ 06</t>
  </si>
  <si>
    <t>križový prepinac - typ 07</t>
  </si>
  <si>
    <t>striedavy prepinac - dvojity</t>
  </si>
  <si>
    <t>jednopolovy vypinac - typ -01 do vlhka IP54</t>
  </si>
  <si>
    <t>havarijné tlačitko -v zasklenom prevedeni-označené-kontakt 1/0</t>
  </si>
  <si>
    <t>tlacitko-zvonkove 230V</t>
  </si>
  <si>
    <t>pohybový senzor</t>
  </si>
  <si>
    <t>pritomnostný senzor</t>
  </si>
  <si>
    <t>tlačitko na ovlad osvetlenia</t>
  </si>
  <si>
    <t>ZASUVKY</t>
  </si>
  <si>
    <t>jednoduchá zasuvka  16A/230V</t>
  </si>
  <si>
    <t>dvojzasuvka 230V, AC, 16A, IP20 do steny</t>
  </si>
  <si>
    <t>podlahova krabica  24 modulov rozmer 270/325/74-110mm, komplet</t>
  </si>
  <si>
    <t>datova zasuvka  2xRJ45 CAT 6  do  steny</t>
  </si>
  <si>
    <t xml:space="preserve">zasuvka 16A/230V do ramečka </t>
  </si>
  <si>
    <t>datova zasuvka 2xRJ45 do ramečka</t>
  </si>
  <si>
    <t>jednoduchá zasuvka  16A/230V do vlhka s víčkom</t>
  </si>
  <si>
    <t>zasuvka 3 fazova 16/A/400V IP54</t>
  </si>
  <si>
    <t>SVIETIDLÁ</t>
  </si>
  <si>
    <t>A-LED svietidlo do podhladu 600/600 clonene -pre displej pracovisko-5300Lm-panel VýšKA 15mm</t>
  </si>
  <si>
    <t>B-LED svietidlo do podhladu,downlight biely lem,kruhove 270mm,vyška 57mm, 3100lm</t>
  </si>
  <si>
    <t>C -LED svietidlo do podhladu downlight, 1900lm,biely kruh 270mm, max vyška60mm</t>
  </si>
  <si>
    <t>D-LED svietidlo nastenné, liniove, L max  620mm, nad zrkadlo, prisadené, telo povrch.uprava ALU</t>
  </si>
  <si>
    <t>E-LED svietidlo do podhladu,downlight- kruhove 195mm,vyška115mm,5400lm, do horlaveho pvrchu</t>
  </si>
  <si>
    <t>F-LED stropne zavesné svietidlo-7020Lm/68W/IP54</t>
  </si>
  <si>
    <t>G-LED nástenné svietidlo prisadene, min 1800lm, biely lem kruhove 280mm max hrubka 60mm</t>
  </si>
  <si>
    <t>Nudzove a bezpečnostne svietidlá</t>
  </si>
  <si>
    <t>N-núdzove svietidlo s akumulatorom, 14W</t>
  </si>
  <si>
    <t>piktogram nuzdove svietidlo</t>
  </si>
  <si>
    <t>uzemňovacia prípojnica -HUS</t>
  </si>
  <si>
    <t>UZEMNENIE</t>
  </si>
  <si>
    <t>vodič FeZn pr. 8mm aj ochranne pospojovanie</t>
  </si>
  <si>
    <t>vodič FeZn pr. 10mm</t>
  </si>
  <si>
    <t>Zachytávacia tyč 2m aj s podstavcom</t>
  </si>
  <si>
    <t>prepäťová ochrana v elinšt. krabici  V50 B+C  3+NPE na streche</t>
  </si>
  <si>
    <t>Svorka SK</t>
  </si>
  <si>
    <t>POMOCNE PRIDRUZENE PRACE</t>
  </si>
  <si>
    <t>Drobne a nepredvidané práce</t>
  </si>
  <si>
    <t>hod</t>
  </si>
  <si>
    <t>Demontáž káblových kanalov v dlžke 120m</t>
  </si>
  <si>
    <t>Prepaťova ochrana pre VZT na streche OBO MCD50-B+C3+1VG-SET V INŠT. KRAB.</t>
  </si>
  <si>
    <t>Ochrana vzt na streche -zber. tyč OBO 101 VL2000 kompl. S prepojom na bleskozvod</t>
  </si>
  <si>
    <t>set</t>
  </si>
  <si>
    <t>protipožiarna prepážka</t>
  </si>
  <si>
    <t>protipožiarne upchavky Hilty</t>
  </si>
  <si>
    <t>revízna správa</t>
  </si>
  <si>
    <t>montaž rozvádzačov</t>
  </si>
  <si>
    <t>drážkovanie v betone šírka do 40 mm, hl=25mm</t>
  </si>
  <si>
    <t>drážkovanie v tehle šírka do 40 mm, hl=25mm</t>
  </si>
  <si>
    <t>vrtanie do železobet. priemer 30mm, hrúb. steny do 350mm</t>
  </si>
  <si>
    <t>vrtanie do železobet. priemer 50mm, hrúb. steny do 350mm</t>
  </si>
  <si>
    <t>nepredvidane a drobné montáž. práce</t>
  </si>
  <si>
    <t>ROZVADZAC RH</t>
  </si>
  <si>
    <t>SKRINA 1000x2000x300 IP40/IP20</t>
  </si>
  <si>
    <t xml:space="preserve">ISTIČ  NSX400 Micrologic Mi5.2 A, vyp.cievka MX 230V, pom.kont. OF, SD  </t>
  </si>
  <si>
    <t xml:space="preserve">ISTIČ  NSX100 Micrologic Mi5.2 A, vyp.cievka MX 230V, pom.kont. OF, SD  </t>
  </si>
  <si>
    <t>ISTIC PL7-B4/1</t>
  </si>
  <si>
    <t>ISTIC PL7-C10/1</t>
  </si>
  <si>
    <t>ISTIC PL7-C16/1</t>
  </si>
  <si>
    <t>ISTIC -PL7-C16/3</t>
  </si>
  <si>
    <t>DIGITALNY PRUDOVY CHRANIČ dRCM-63/4/003 SKRAT-ODOLN. 10kA</t>
  </si>
  <si>
    <t>ISTIC PLHT C80/3</t>
  </si>
  <si>
    <t>ISTIC PLHT C63/3</t>
  </si>
  <si>
    <t>ISTIC PLHT C50/3</t>
  </si>
  <si>
    <t>ISTIC PLHT C40/3</t>
  </si>
  <si>
    <t>ISTIC S PRUD.CHRAN. PFL7-10/1N/B/003-A</t>
  </si>
  <si>
    <t>ISTIC S PRUD.CHRAN. PFL7-16/1N/C/003-A</t>
  </si>
  <si>
    <t>DIGITALNY PRUDOVY CHRANIČ dRCM-40/4/003 SKRAT-ODOLN. 10kA</t>
  </si>
  <si>
    <t>poistkový odpinač 160A</t>
  </si>
  <si>
    <t>Impulzne relé 230V/16A</t>
  </si>
  <si>
    <t>Motorový spušťač Z-MS-10/2p</t>
  </si>
  <si>
    <t>Motorový spušťač Z-MS-16/2p</t>
  </si>
  <si>
    <t>MOTOROVY SPUŠŤAČ S ELEKTRONIC. OCHRANOU PKE12/XTU-12</t>
  </si>
  <si>
    <t>MOTOROVY SPUŠŤAČ S ELEKTRONIC. OCHRANOU PKE12/XTU-32</t>
  </si>
  <si>
    <t>4 pol prepinač  1-0-2 na DIN lištu S80VS0414- 80A/400V</t>
  </si>
  <si>
    <t>signalka 230V ZELENA komplet (ZX-L/S)</t>
  </si>
  <si>
    <t>signalka 230V BIELA komplet (ZX-L/S)</t>
  </si>
  <si>
    <t>oznacovacia lista</t>
  </si>
  <si>
    <t>popisny stitok</t>
  </si>
  <si>
    <t>pripojnice CU 80/10+prisl</t>
  </si>
  <si>
    <t>Prepäťová ochrana KIWA PoI 3+1m R 280V/12,5kA</t>
  </si>
  <si>
    <t xml:space="preserve">Prepäťová ochrana SALTEK FLP - B+C </t>
  </si>
  <si>
    <t>SILNOPRÚDOVÉ VODIČE A KÁBLE NN</t>
  </si>
  <si>
    <t xml:space="preserve"> </t>
  </si>
  <si>
    <t>SPINACE</t>
  </si>
  <si>
    <t>R1-Typový rozvádzač, vyp IS40, 1x PL7-C16/3, 3x PL7-C16/1, 1x PL7-C10/1, prepat. Ochrana</t>
  </si>
  <si>
    <t>ELEKTRO INŠTALÁCIA</t>
  </si>
  <si>
    <t>MERANIE A REGULÁCIA</t>
  </si>
  <si>
    <t>Položka
V-V</t>
  </si>
  <si>
    <t>označenie v PD / viď časť PD</t>
  </si>
  <si>
    <t>Počet ks</t>
  </si>
  <si>
    <t>Celková dľžka v m
(len pre montážny materiál)</t>
  </si>
  <si>
    <t>Technický popis prvku / výkonu</t>
  </si>
  <si>
    <t>Jednotková cena
(EUR bez DPH)</t>
  </si>
  <si>
    <t>Cena spolu
(EUR bez DPH)</t>
  </si>
  <si>
    <t>A / DDC riadiaca časť + ostatné systémové prvky</t>
  </si>
  <si>
    <t>rozvádzač RVZT1</t>
  </si>
  <si>
    <t xml:space="preserve">DDC podstanica v nasledovnej minimálnej konfigurácii :
- komunikačné rozhranie BACnet/TCP_IP
- integrácia cca 60 DB siete Modbus (4x FCU/CHL + ZVLH/VZT6) cez TCP_IP router
- integrácia cca 40 DB siete KNX (4x PO) cez TCP_IP router 
- 32x UI /teplomer, 0-10VDC, .../
- 77x DI
- 34x AO /0-10VDC/
- 26x DO </t>
  </si>
  <si>
    <t>rozvádzač RVZT2</t>
  </si>
  <si>
    <t xml:space="preserve">DDC podstanica v nasledovnej minimálnej konfigurácii :
- komunikačné rozhranie BACnet/TCP_IP 
- 14x UI /teplomer, 0-10VDC, .../
- 37x DI
- 13x AO /0-10VDC/
- 11x DO </t>
  </si>
  <si>
    <t>Napájací modul KNX, 29VAC, 320mA</t>
  </si>
  <si>
    <t>Modbus TCP_IP/RS485 router pre 5 Modbus prvkov</t>
  </si>
  <si>
    <t>KNX TCP_IP router pre 4 KNX prvky</t>
  </si>
  <si>
    <t>5-portový Ethernet Switch</t>
  </si>
  <si>
    <t>8-portový Ethernet Switch</t>
  </si>
  <si>
    <t>Priemyselné PC na panel rozvádzača, min. 15" dotykový TFT LCD displej, základné
operačné prostredie pre tvorbu aplikácií na báze WEB servera s prístupom cez bežný
WEB prehliadač</t>
  </si>
  <si>
    <t>B/ DDC periférna časť</t>
  </si>
  <si>
    <t>VV - príloha 2, regulačné okruhy</t>
  </si>
  <si>
    <t>Snímač PD plynov, rozsah 0-1000 Pa, 24VAC/0-10 VDC</t>
  </si>
  <si>
    <t>Spínač PD pre vzduch, rozsah 50-500Pa, SPDT kontakt</t>
  </si>
  <si>
    <t>Príložný teplomer</t>
  </si>
  <si>
    <t>Kanálový teplomer, ponor min. 150mm</t>
  </si>
  <si>
    <t>Priestorový teplomer do interiéru</t>
  </si>
  <si>
    <t>Mrazový termostat pre vzduch, kapilára min. 3m, vrátane mont. príslušenstva</t>
  </si>
  <si>
    <t>Priestorový ovládač teploty (aplikácia pre FCU), KNX, napájanie zo zbernice KNX</t>
  </si>
  <si>
    <t>Kanálový snímač relat. vlhkosti vzduchu, rozsah 0-95%, 24VAC/0-10VDC</t>
  </si>
  <si>
    <t>Kanálový hygrostat, rozsah 15-95%, SPDT kontakt</t>
  </si>
  <si>
    <t>Elektropohon VZT klapky, 15Nm, 24VAC/0-10VDC</t>
  </si>
  <si>
    <t>Elektropohon VZT klapky, 15Nm, 24VAC/2-bod/vratná pružina/2x SP</t>
  </si>
  <si>
    <t>3RV, DN15 PN16 Kvs=0.63m3/hod, závitové pripojenie, vrátane pohonu 24VAC/0-10VDC</t>
  </si>
  <si>
    <t>3RV, DN15 PN16 Kvs=1m3/hod, závitové pripojenie, vrátane pohonu 24VAC/0-10VDC</t>
  </si>
  <si>
    <t>3RV, DN15 PN16 Kvs=1.6m3/hod, závitové pripojenie, vrátane pohonu 24VAC/0-10VDC</t>
  </si>
  <si>
    <t>3RV, DN15 PN16 Kvs=4m3/hod, závitové pripojenie, vrátane pohonu 24VAC/0-10VDC</t>
  </si>
  <si>
    <t>3RV, DN20 PN16 Kvs=6.3m3/hod, závitové pripojenie, vrátane pohonu 24VAC/0-10VDC</t>
  </si>
  <si>
    <t>3RV, DN25 PN16 Kvs=10m3/hod, závitové pripojenie, vrátane pohonu 24VAC/0-10VDC</t>
  </si>
  <si>
    <t>Triakový spínač, 400VAC, Inmin=6A, riadenie výkonu 0-10VDC, min. IP30</t>
  </si>
  <si>
    <t>Triakový spínač, 230VAC, Inmin=10A, riadenie výkonu 0-10VDC, min. IP30</t>
  </si>
  <si>
    <t>C / Rozvádzače, servisné spínače</t>
  </si>
  <si>
    <t>Skriňový rozvádzač 1200x300x2100 mm, kompletne vybavený a zapojený</t>
  </si>
  <si>
    <t>Skriňový rozvádzač 800x300x2100 mm, kompletne vybavený a zapojený</t>
  </si>
  <si>
    <t>Servisný spínač, 230VAC/10A/2P+PE/0-1/IP43</t>
  </si>
  <si>
    <t>Servisný spínač, 230VAC/16A/2P+PE/0-1/IP43</t>
  </si>
  <si>
    <t>Servisný spínač, 400VAC/10A/3P+PE/0-1/IP43</t>
  </si>
  <si>
    <t>D / Kabeláž, nosný a pomocný inštal. Materiál</t>
  </si>
  <si>
    <t>VV - príloha 1, zoznam káblov</t>
  </si>
  <si>
    <t>CYKY-O 3x1.5</t>
  </si>
  <si>
    <t>CYKY-J 3x1.5</t>
  </si>
  <si>
    <t>CYKY-J 3x2.5</t>
  </si>
  <si>
    <t>36.</t>
  </si>
  <si>
    <t>CYKY-J 4x1.5</t>
  </si>
  <si>
    <t>37.</t>
  </si>
  <si>
    <t>CYKY-O 5x1.5</t>
  </si>
  <si>
    <t>38.</t>
  </si>
  <si>
    <t>CYKY-O 5x2.5</t>
  </si>
  <si>
    <t>39.</t>
  </si>
  <si>
    <t>UTP (min. Cat.5e) 4x2/0.52</t>
  </si>
  <si>
    <t>40.</t>
  </si>
  <si>
    <t>J-Y(St)Y 1x2x0.8</t>
  </si>
  <si>
    <t>41.</t>
  </si>
  <si>
    <t>J-Y(St)Y 2x2x0.8</t>
  </si>
  <si>
    <t>42.</t>
  </si>
  <si>
    <t>J-Y(St)Y 3x2x0.8</t>
  </si>
  <si>
    <t>43.</t>
  </si>
  <si>
    <t>CY 6/ZŽ</t>
  </si>
  <si>
    <t>44.</t>
  </si>
  <si>
    <t>CY 16/ZŽ</t>
  </si>
  <si>
    <t>45.</t>
  </si>
  <si>
    <t>Kábelový žľab 50x35mm s príslušenstvom, 3m</t>
  </si>
  <si>
    <t>46.</t>
  </si>
  <si>
    <t>Kábelový žľab 100x35mm s príslušenstvom, 3m</t>
  </si>
  <si>
    <t>47.</t>
  </si>
  <si>
    <t>Kábelový žľab 100x60mm s príslušenstvom, 3m</t>
  </si>
  <si>
    <t>48.</t>
  </si>
  <si>
    <t>Kábelový žľab 150x60mm s príslušenstvom, 3m</t>
  </si>
  <si>
    <t>49.</t>
  </si>
  <si>
    <t>Kábelový žľab 200x35mm s príslušenstvom, 3m</t>
  </si>
  <si>
    <t>Kábelový žľab 200x60mm s príslušenstvom, 3m</t>
  </si>
  <si>
    <t>51.</t>
  </si>
  <si>
    <t>Inštalačná rúrka pevná 16 mm / 3m, vrátane príslušenstva</t>
  </si>
  <si>
    <t>52.</t>
  </si>
  <si>
    <t>53.</t>
  </si>
  <si>
    <t>Inštalačná rúrka ohybná 16 mm, vrátane príslušenstva</t>
  </si>
  <si>
    <t>54.</t>
  </si>
  <si>
    <t>Inštalačná rúrka ohybná 25 mm, vrátane príslušenstva</t>
  </si>
  <si>
    <t>55.</t>
  </si>
  <si>
    <t>Ostatný pomocný materiál ( pásky, spony, hmoždinky, skrutky, rozbočovacie krabice, ... )</t>
  </si>
  <si>
    <t>56.</t>
  </si>
  <si>
    <t>Materiál pre požiarne utesnenie kabeláže pri prechode PDK ( požiarna malta, tmel, ... )</t>
  </si>
  <si>
    <t>E / Montážne práce, ostatné výkony a služby</t>
  </si>
  <si>
    <t>57.</t>
  </si>
  <si>
    <t>Montáž nosnej kábelových rozvodov, uloženie káblov vrátane PO utesnenia, osadenie 
prvkov MaR, kompletné el. pripojenie</t>
  </si>
  <si>
    <t>58.</t>
  </si>
  <si>
    <t>Komplexné odskúšanie</t>
  </si>
  <si>
    <t>59.</t>
  </si>
  <si>
    <t>Softvérová aplikácia na procesnej úrovni aj na PC paneli</t>
  </si>
  <si>
    <t>60.</t>
  </si>
  <si>
    <t>Revízie, výrobná dokumentácia rozvádzača, projekt skutkového stavu a ostatná sprievodná dokumentácia k odovzdaniu diela, odovzdanie diela</t>
  </si>
  <si>
    <t>ELEKTRICKÁ POŽIARNA SIGNALIZÁCIA</t>
  </si>
  <si>
    <t xml:space="preserve">Dodávka a inštalácia zariadení </t>
  </si>
  <si>
    <t>Hlavná ústredňa a príslušenstvo</t>
  </si>
  <si>
    <t>FX808395</t>
  </si>
  <si>
    <t>ústredňa EPS, FlexES control FX18 - hlavná ústredňa (5 základných pozícií)</t>
  </si>
  <si>
    <t>FX808324/FX808416</t>
  </si>
  <si>
    <t>čelný ovládací panel ústredne s displejom, ovládanie v slovenčine</t>
  </si>
  <si>
    <t>FX808322</t>
  </si>
  <si>
    <t>Rozširujúca základná doska 1</t>
  </si>
  <si>
    <t>FX808323</t>
  </si>
  <si>
    <t>Rozširujúca základná doska 2</t>
  </si>
  <si>
    <t>FX808328.RE</t>
  </si>
  <si>
    <t>redundantný riadiaci modul</t>
  </si>
  <si>
    <t>FX808332</t>
  </si>
  <si>
    <t>Mikromodul esserbus GT - prípojná doska hlásičov na kruhovom vedení, max. 127 hlásičov a esserbus Koplerov</t>
  </si>
  <si>
    <t>FX808341</t>
  </si>
  <si>
    <t>Mikromodul essernet 500 kBd</t>
  </si>
  <si>
    <t>Optoprevodník pre zbernicu essernet, single mode</t>
  </si>
  <si>
    <t>FX808363</t>
  </si>
  <si>
    <t>Rozšírenie zdroja 24V/12Ah</t>
  </si>
  <si>
    <t>FX808330</t>
  </si>
  <si>
    <t>Sada pre pripojenie až 3 napájacích zdrojov</t>
  </si>
  <si>
    <t>018006</t>
  </si>
  <si>
    <t>Akumulátor 12V DC / 25Ah</t>
  </si>
  <si>
    <t>Prepäťová ochrana pre sieťové a nízkofrekvenčné vedenia</t>
  </si>
  <si>
    <t>Vyvedenie signálu a ovládané zariadenia</t>
  </si>
  <si>
    <t>808613.10</t>
  </si>
  <si>
    <t>esserBUS Koopler 4vst./2 relé</t>
  </si>
  <si>
    <t>oddeľovacia doska do esserBUS Kooplera</t>
  </si>
  <si>
    <t>skriňa pre esserBUS Kooplery</t>
  </si>
  <si>
    <t>ovládacie relé 230V, budiace napätie 24V</t>
  </si>
  <si>
    <t>reléová skrinka</t>
  </si>
  <si>
    <t>Detektory a príslušenstvo</t>
  </si>
  <si>
    <t>Optický dymový hlásič PAM, série IQ8Quad - VdS G 204060</t>
  </si>
  <si>
    <t>Paralelná optická signalizácia</t>
  </si>
  <si>
    <t>Sokel hlásiča v základnej verzii, pre hlásiče IQ8Quad</t>
  </si>
  <si>
    <t>popisovacie pole pre pätice hlásičov, bal. 10 ks</t>
  </si>
  <si>
    <t>elektronika tlačidla IQ8</t>
  </si>
  <si>
    <t>skrinka tlačidla IQ8 červená</t>
  </si>
  <si>
    <t>CWSS-RR-S5</t>
  </si>
  <si>
    <t>Červená sirénka s LED majákom, 107dB, 12 až 29Vjs, 49mA,  IP21 (IP65 s vysokou päticou), -25 až 70°C</t>
  </si>
  <si>
    <t>CWSO-RR-S1</t>
  </si>
  <si>
    <t>Červená sirénka, nízke vyhotovenie, 107dB, spotreba 31mA, 9 až 29VD, IP21</t>
  </si>
  <si>
    <t>960000.10.GB</t>
  </si>
  <si>
    <t>Externý zdroj24VDC/2A, 17 Ah EN 54-4/A2</t>
  </si>
  <si>
    <t>018004</t>
  </si>
  <si>
    <t>Akumulátor 12V DC / 6,5Ah</t>
  </si>
  <si>
    <t>UDS-1100</t>
  </si>
  <si>
    <t>PREVODNIK RS485/RS232</t>
  </si>
  <si>
    <t>N013610</t>
  </si>
  <si>
    <t>Winmag plus štandart</t>
  </si>
  <si>
    <t>N013631</t>
  </si>
  <si>
    <t>Winmag plus štandartná licencia USB</t>
  </si>
  <si>
    <t>N013626</t>
  </si>
  <si>
    <t>Licencia Winmag plus k EPS</t>
  </si>
  <si>
    <t>N013625</t>
  </si>
  <si>
    <t>Licencia Winmag Klient</t>
  </si>
  <si>
    <t>Server pre Winmag - ref.typ DELL R340, vrátane OS</t>
  </si>
  <si>
    <t>Pracovná stanica - klient - ref. Typ. DELL desktop, vrátane OS</t>
  </si>
  <si>
    <t>Monitor LCD 2560 x 1440 pixelov, min 27"</t>
  </si>
  <si>
    <t>Inštalácia SW komponentov</t>
  </si>
  <si>
    <t>Inštalácia HW komponentov</t>
  </si>
  <si>
    <t>Elektroinštalačný materiál a práce</t>
  </si>
  <si>
    <t>Optický kábel CTC = CLT (Central loose tube) - RP = odolný hlodavcom - maximálne namáhanie v ťahu 2,5kN - typ vlákna E9/125 G.652D, trubička plnená gelom, PE plášť, vodoblokujúca priadza - 8 vlákien</t>
  </si>
  <si>
    <t>Veko optickej kazety</t>
  </si>
  <si>
    <t>Optická kazeta 12/24</t>
  </si>
  <si>
    <t>Hrebeň pre 6 teplom zmrštiteľných ochrán</t>
  </si>
  <si>
    <t>Zvar SM</t>
  </si>
  <si>
    <t>Meranie  vlákna SM</t>
  </si>
  <si>
    <t>SC Adaptér Simplex SM</t>
  </si>
  <si>
    <t>Duplex Jumper SC/SC, 9/125µ,2 Meter</t>
  </si>
  <si>
    <t>210010313p</t>
  </si>
  <si>
    <t>odbočná krabica B9/T M ROT (červená) 2001 88 8</t>
  </si>
  <si>
    <t xml:space="preserve">svorkovnica porcelánová </t>
  </si>
  <si>
    <t>JE-H(St)H-R 2x2x0,8</t>
  </si>
  <si>
    <t>kábel pre EPS bezhalogénový s triedou reakcie na oheň Euroclass B2ca-s1, a1, d1, paralelné signálky k hlásičom</t>
  </si>
  <si>
    <t>JE-H(St)H-V 1x2x0,8</t>
  </si>
  <si>
    <t>kábel pre EPS bezhalogénový s triedou reakcie na oheň Euroclass B2ca-s1, a1, d1 odolnosť 180 min., hlásna linka</t>
  </si>
  <si>
    <t>JE-H(ST)H-V 2x2x0.8</t>
  </si>
  <si>
    <t>kábel pre EPS bezhalogénový s triedou reakcie na oheň Euroclass B2ca-s1, a1, d1 odolnosť 180 min., ovládanie</t>
  </si>
  <si>
    <t>1-CHKE-V 2x1.5</t>
  </si>
  <si>
    <t>kábel pre EPS bezhalogénový s triedou reakcie na oheň Euroclass B2ca-s1, a1, d1, kábel pre sirénky s majákmi</t>
  </si>
  <si>
    <t>1-CHKE-V 3Jx2,5</t>
  </si>
  <si>
    <t xml:space="preserve">kábel pre EPS bezhalogénový s triedou reakcie na oheň Euroclass B2ca-s1, a1, d1, kábel silový </t>
  </si>
  <si>
    <t>6710 PO</t>
  </si>
  <si>
    <t>príchytka kábla požiarne odolná</t>
  </si>
  <si>
    <t>SB 6.3X35_POGmT</t>
  </si>
  <si>
    <t>skrutka do betónu</t>
  </si>
  <si>
    <t>HFX 25</t>
  </si>
  <si>
    <t>rúrka ohybná HFX 25</t>
  </si>
  <si>
    <t>220 26-1661</t>
  </si>
  <si>
    <t>značenie trasy vedenia</t>
  </si>
  <si>
    <t>210 04-0701</t>
  </si>
  <si>
    <t>drážka v stene</t>
  </si>
  <si>
    <t>460 68-0022</t>
  </si>
  <si>
    <t xml:space="preserve">Prieraz v betóne alebo v stene </t>
  </si>
  <si>
    <t>210 02-0912p</t>
  </si>
  <si>
    <t>Protipožiarna malta Hilti CP636 (20kg v bal.)</t>
  </si>
  <si>
    <t>220 33-0191</t>
  </si>
  <si>
    <t>meranie 1 úseku sľučky</t>
  </si>
  <si>
    <t>220 20-0251</t>
  </si>
  <si>
    <t>Označenie káblov - štítky</t>
  </si>
  <si>
    <t>úprava konca vodiča do 2,5mm</t>
  </si>
  <si>
    <t>forma káblová do 5x2</t>
  </si>
  <si>
    <t>pomocný montážny materiál 5% z ceny inštal. materiálu</t>
  </si>
  <si>
    <t>inštalačné práce práce v hod.sadzbe</t>
  </si>
  <si>
    <t>hod.</t>
  </si>
  <si>
    <t>Technicko-inžinierske práce a služby</t>
  </si>
  <si>
    <t>Naprogramovanie EPS</t>
  </si>
  <si>
    <t>Funkčné skúšky + vystavenie protokolu o funkčných skúškach EPS</t>
  </si>
  <si>
    <t>Spracovanie grafických podkladov A4 pre Winmag</t>
  </si>
  <si>
    <t>Aplikácia dynamických bodov do grafickej nadstavby  Winmag</t>
  </si>
  <si>
    <t>Parametrizácia dynamických bodov pre Winmag</t>
  </si>
  <si>
    <t>Komplexné funkčné skúšky  Winmag</t>
  </si>
  <si>
    <t>Naprogramovanie systému Winmag</t>
  </si>
  <si>
    <t>Funkčné skúšky  Winmag s podriadenými technológiami</t>
  </si>
  <si>
    <t>Uvedenie zariadenia do trvalej prevádzky</t>
  </si>
  <si>
    <t xml:space="preserve">Školenie obsluhy </t>
  </si>
  <si>
    <t>kpl.</t>
  </si>
  <si>
    <t>Dokumnetícia skutočného vyhotovenia DSV</t>
  </si>
  <si>
    <t>Autorský dozor</t>
  </si>
  <si>
    <t>Inžinierske služby, autorský dozor</t>
  </si>
  <si>
    <t>Dopravné a ostatné režijné náklady</t>
  </si>
  <si>
    <t>Režijné a dopravné náklady (3,6% z dodávky)</t>
  </si>
  <si>
    <t>Presun materialu a prostriedkov (1,5% z dodávky)</t>
  </si>
  <si>
    <t>PPV+ZRS (podiel pridruž.výroby a zriadenie staveniska - 6% z montáže)</t>
  </si>
  <si>
    <t>HLASOVÁ SIGNALIZÁCIA POŽIARU</t>
  </si>
  <si>
    <t>Ústredňa  Variodyn</t>
  </si>
  <si>
    <t>583361.22</t>
  </si>
  <si>
    <t>Centrálna riadiaca jednotkaDOM 4-8</t>
  </si>
  <si>
    <t>580231</t>
  </si>
  <si>
    <t>Výkonový zosilňovač 2XD250</t>
  </si>
  <si>
    <t>583501.RE</t>
  </si>
  <si>
    <t>Digitálna stanica hlásateľa</t>
  </si>
  <si>
    <t>583331.21</t>
  </si>
  <si>
    <t>Contact interface Module UIM</t>
  </si>
  <si>
    <t>583401.21</t>
  </si>
  <si>
    <t>Pripojovací modul pre Module UIM</t>
  </si>
  <si>
    <t>Vstupný kábel DOM - zosilňovač, 0,5m zelený</t>
  </si>
  <si>
    <t>583477.21</t>
  </si>
  <si>
    <t>Výstupný kábel 2, zosilovače DOM</t>
  </si>
  <si>
    <t>Pripojovací kábel  DOM PSU</t>
  </si>
  <si>
    <t>Pripojovací kábel  DOM  - DOM</t>
  </si>
  <si>
    <t>583422.21</t>
  </si>
  <si>
    <t>Záložný kábel RC22</t>
  </si>
  <si>
    <t>Záložný sieťový zdroj PSU</t>
  </si>
  <si>
    <t>Akumulátor 12V / 105Ah</t>
  </si>
  <si>
    <t>19" racková skriňa  24U, certifikovaná EN54</t>
  </si>
  <si>
    <t>583708.ES</t>
  </si>
  <si>
    <t>Vetrací panel 1 HU s logom ESSER</t>
  </si>
  <si>
    <t>584932</t>
  </si>
  <si>
    <t>Ventilačná jednotka, 2 x Ventilátor, pre umiestnenie do stropu, s termostatom RAL 7035 sivá</t>
  </si>
  <si>
    <t>19” rozvodný panel 10x230V, 1U, 2.5m</t>
  </si>
  <si>
    <t>Vyväzovací panel, 19" oceľové oko RAL 7035 sivý, 1U</t>
  </si>
  <si>
    <t>Polica 19", 1U, hĺbka 350 mm., uchytenie v 4 bodoch, RAL 7035 sivý</t>
  </si>
  <si>
    <t>DL 06-130/T-EN54</t>
  </si>
  <si>
    <t>Stropný reproduktor DL 06-130/T-EN54, 6,3,1.5W, vyžarovací uhol 180° @ 1kHz, 350 ... 13800 Hz, ø: 180 mm H: 106 mm</t>
  </si>
  <si>
    <t>PMO2(5/6)</t>
  </si>
  <si>
    <t>odbočná škatuľa certifikovaná E90</t>
  </si>
  <si>
    <t>N2XH-J 3x2,5 FE180/E60</t>
  </si>
  <si>
    <t>kábel N2XH-J 3x2,5 FE180/E60 s funkčnou odolnosťou, B2ca, s1, d0, a1</t>
  </si>
  <si>
    <t xml:space="preserve"> 
N2XH-O 0015X02RE/P60</t>
  </si>
  <si>
    <t>kábel - reproduktorová linka N2XH-O 2x1,5 FE180/E60 s funkčnou odolnosťou, B2ca, s1, d0, a1</t>
  </si>
  <si>
    <t>JE-H(ST)H 4x2x0,8 FE180/E60</t>
  </si>
  <si>
    <t>Kábel mikrofónna linka JE-H(ST)H 4x2x0,8 FE180/E60, B2ca, s1, d1, a1</t>
  </si>
  <si>
    <t>KL 60X300 PO</t>
  </si>
  <si>
    <t>rebrík kabelový požiar. odol. 60X300, PO, dlž. 3m (KOPOS)</t>
  </si>
  <si>
    <t>KPBSKL 300 PO</t>
  </si>
  <si>
    <t>spoka káblového rebríka</t>
  </si>
  <si>
    <t>KLSU</t>
  </si>
  <si>
    <t>uholník pre uchytenie káblového rebríka na stenu</t>
  </si>
  <si>
    <t>NSM 6x10</t>
  </si>
  <si>
    <t>skrutka na spojky KPBSL a KLSU</t>
  </si>
  <si>
    <t>KPO 8X97 PO</t>
  </si>
  <si>
    <t>požiarne odoln kotva do steny pre KPO</t>
  </si>
  <si>
    <t>PKC1 1200_F</t>
  </si>
  <si>
    <t>príchytka kábla d=10-19 mm na káblový rebrík</t>
  </si>
  <si>
    <t>NKZI 50X125X0.70 F</t>
  </si>
  <si>
    <t>žľab kabelový požiar. odol., PO, dlž. 3m (KOPOS), spoločný aj pre prepoj EPS</t>
  </si>
  <si>
    <t>DTBS 200</t>
  </si>
  <si>
    <t>držiak protipožiarny nástenný, PO (KOPOS)</t>
  </si>
  <si>
    <t>NSM 6X10</t>
  </si>
  <si>
    <t>skrutka  M6x10 s maticou pre KSBS</t>
  </si>
  <si>
    <t>KPO 10X95 PO</t>
  </si>
  <si>
    <t>požiarne odolná kotva</t>
  </si>
  <si>
    <t>ZT 10 ZNCR</t>
  </si>
  <si>
    <t>závitová tyč</t>
  </si>
  <si>
    <t>DT 100 F</t>
  </si>
  <si>
    <t>držiak ťažký nástenný</t>
  </si>
  <si>
    <t>DT OKO_POF</t>
  </si>
  <si>
    <t>úchyt pre závitovú tyč</t>
  </si>
  <si>
    <t>M 10 ZNCR</t>
  </si>
  <si>
    <t>matica vrchná  a spodná pre ZT10</t>
  </si>
  <si>
    <t>PD 10 ZNCR</t>
  </si>
  <si>
    <t>podložka pod maticu</t>
  </si>
  <si>
    <t xml:space="preserve">skrutka </t>
  </si>
  <si>
    <t>VS 41x45 F</t>
  </si>
  <si>
    <t>nosný diel</t>
  </si>
  <si>
    <t>S 10x50 ZNCR</t>
  </si>
  <si>
    <t>skrutka</t>
  </si>
  <si>
    <t>OPT</t>
  </si>
  <si>
    <t>označenie požiarnej trasy</t>
  </si>
  <si>
    <t>protipožiarna upchávka protipožiarnou penou HILTI CFS-F FX 1ks=325ml</t>
  </si>
  <si>
    <t>220 26-0112</t>
  </si>
  <si>
    <t>odviečkovanie - zaviečkovanie škatule</t>
  </si>
  <si>
    <t>Naprogramovanie PR (po pripojení nových reproduktorov)</t>
  </si>
  <si>
    <t>Funkčné skúšky + vystavenie protokolu o funkčných skúškach HSP</t>
  </si>
  <si>
    <t>Skúšky zrozumiteľnosti</t>
  </si>
  <si>
    <t>mj</t>
  </si>
  <si>
    <t>Cena v EUR s DPH</t>
  </si>
  <si>
    <t>VZDUCHOTECHNIKA</t>
  </si>
  <si>
    <t>Odborná demontáž zariadení a potrubí obsahujúce</t>
  </si>
  <si>
    <t xml:space="preserve">azbestové tesnenia – odbornou firmou oprávňujúcou </t>
  </si>
  <si>
    <t>nakladaním s azbestom</t>
  </si>
  <si>
    <t>Demontáž VZT jednotiek a ventilátorov v strojovni</t>
  </si>
  <si>
    <t>Na 1.NP</t>
  </si>
  <si>
    <t xml:space="preserve">Počet zostavných jednotiek+odvodné ventilátory </t>
  </si>
  <si>
    <t>Odvodný ventilátor pôvodného zariadenia na 2.NP</t>
  </si>
  <si>
    <t>Demontáž a odvoz potrubí v riešenej časti objektu</t>
  </si>
  <si>
    <t>vrátane izolácíí závesov a ostatného materiálu</t>
  </si>
  <si>
    <t>Uvedená plocha je pre predstavu rozsahu prác</t>
  </si>
  <si>
    <t>Potrubie:</t>
  </si>
  <si>
    <t>do obvodu -   800 mm      45m</t>
  </si>
  <si>
    <t>do obvodu – 1260 mm    294m</t>
  </si>
  <si>
    <t>do obvodu – 1630 mm      91m</t>
  </si>
  <si>
    <t>do obvodu – 2400 mm      30m</t>
  </si>
  <si>
    <t>do obvodu – 3200 mm      15m</t>
  </si>
  <si>
    <t>Popis prvkov použitých nižšie</t>
  </si>
  <si>
    <t>Požiarne klapky:</t>
  </si>
  <si>
    <t>Požiarne klapky štvorhranné</t>
  </si>
  <si>
    <t>Požiarne klapky doba odolnosti 90min.</t>
  </si>
  <si>
    <t>resp. podľa projektu PO a spôsobu zabudovania</t>
  </si>
  <si>
    <t xml:space="preserve">s ručným a teplotným spúšťaním a </t>
  </si>
  <si>
    <t xml:space="preserve">Požiarna klapka s aktivačným mechanizmom ZV </t>
  </si>
  <si>
    <t xml:space="preserve">+ indikáciou otvorenej a zatvorenej polohy </t>
  </si>
  <si>
    <t>kontaktnými spínačmi 230 V AC alebo 24 V AC/DC</t>
  </si>
  <si>
    <t>Požiarne klapky typu Cartidge – kruhové (krátke)</t>
  </si>
  <si>
    <t>Dvojlistové s dobou odolnosti 90min</t>
  </si>
  <si>
    <t>- dodané so spínačmi 24V AC/DC pre oba listy</t>
  </si>
  <si>
    <t>- v prípade potreby dodané s príložkami resp.</t>
  </si>
  <si>
    <t xml:space="preserve">  pružnou spojkou</t>
  </si>
  <si>
    <t>Tlmiace manžety</t>
  </si>
  <si>
    <t>Pružné spojenie potrubí s vodivým prepojením</t>
  </si>
  <si>
    <t>Elektrické ohrievače</t>
  </si>
  <si>
    <t>Štvorhranné</t>
  </si>
  <si>
    <t>- kapotované s tepelnou izoláciou</t>
  </si>
  <si>
    <t>- s krátkou &lt;1m požadovanou dĺžkou pred</t>
  </si>
  <si>
    <t xml:space="preserve">   ohrievačom a za ohrievačom</t>
  </si>
  <si>
    <t>- vhodné aj pre vertikálnu montáž</t>
  </si>
  <si>
    <t>- so stranou ovládania podľa výkresovej dokumentácie</t>
  </si>
  <si>
    <t>- s ochrannými prvkami, bez regulácie</t>
  </si>
  <si>
    <t>Pozn.: regulácia dod.MaR</t>
  </si>
  <si>
    <t>Kruhové</t>
  </si>
  <si>
    <t>- s krátkou 2xDN požadovanou dĺžkou pred ohrievačom</t>
  </si>
  <si>
    <t>Regulačné klapky kruhové</t>
  </si>
  <si>
    <t>- trieda tesnosti C1</t>
  </si>
  <si>
    <t>Tlmiče hluku</t>
  </si>
  <si>
    <t>kulisové vrátane potrubia, pri dlhších dĺžkach delené</t>
  </si>
  <si>
    <t xml:space="preserve">na viac častí. Útlmový materiál volený pre dosiahnutie </t>
  </si>
  <si>
    <t>útlmu a požadovaného vlastného hluku</t>
  </si>
  <si>
    <t>- hygienicky testované a certifikované</t>
  </si>
  <si>
    <t>Vystvetlenie kódu</t>
  </si>
  <si>
    <t>M/X materiál, hrúbka kulisy, medzera, počet vložiek,</t>
  </si>
  <si>
    <t>/Potrubie(šírka x výška x dĺžka)</t>
  </si>
  <si>
    <t xml:space="preserve">Udané parametre udávajú útlm a vlastný hluk po </t>
  </si>
  <si>
    <t>frekvenciách</t>
  </si>
  <si>
    <t xml:space="preserve">63, 125, 250, 500, 1000, 2000, 4000, 8000 Hz </t>
  </si>
  <si>
    <t>Distribučné prvky</t>
  </si>
  <si>
    <t xml:space="preserve"> - všetky vo farbe na želanie architekta</t>
  </si>
  <si>
    <t>pred objednaním dať na schválenie</t>
  </si>
  <si>
    <t xml:space="preserve"> - v akusticky dôležitých priestoroch je hlavným </t>
  </si>
  <si>
    <t>kritérom vlastný hluk výustky</t>
  </si>
  <si>
    <t>uvedený vlastný hluk je pri referenčnom prietoku</t>
  </si>
  <si>
    <t>a rozmeroch (pozn.: skutočný prietok je iný)</t>
  </si>
  <si>
    <t xml:space="preserve">Udané parametre udávajú vlastný hluk po </t>
  </si>
  <si>
    <t>Vírivá výustková krabica štvorhranná</t>
  </si>
  <si>
    <t xml:space="preserve">pohľadová doska s otvormi s nastaviteľnými </t>
  </si>
  <si>
    <t xml:space="preserve">plastovými lamelami upravujúcimi distribúciu </t>
  </si>
  <si>
    <t>Vzduchu + Plenum box s vnútornou izoláciou</t>
  </si>
  <si>
    <t>a nastavením prietoku</t>
  </si>
  <si>
    <t>Vystvetlenie kódu:</t>
  </si>
  <si>
    <t>Doska (rozmer)-počet otvorov s lamelami+</t>
  </si>
  <si>
    <t>+ Plenum box (PB) rozmer-pripojenie</t>
  </si>
  <si>
    <t>Zar.č.01  Vetranie zvuk. a obraz. réžie, šatne učinkujúcich a skladu techniky</t>
  </si>
  <si>
    <t>1.01</t>
  </si>
  <si>
    <t>VZT jednotka zostavná so spätným získ.tepla</t>
  </si>
  <si>
    <t xml:space="preserve">do vnútorného prostredia s rámom s nožičkami </t>
  </si>
  <si>
    <t>Dopravovaná po komorách zostavovaná na mieste</t>
  </si>
  <si>
    <t>Vv, prívod=2750m3/h, pext=500Pa</t>
  </si>
  <si>
    <t>Vv, odvod=2750m3/h, pext=500Pa</t>
  </si>
  <si>
    <t>m=cca 1010kg</t>
  </si>
  <si>
    <t xml:space="preserve">Vzt jednotka musí umožniť plynulo meniť rozsah </t>
  </si>
  <si>
    <t xml:space="preserve">čerstvého/obehového vzduchu v rozsahu </t>
  </si>
  <si>
    <t>od 100%/0% po 0%/100%</t>
  </si>
  <si>
    <t>V zostave:</t>
  </si>
  <si>
    <t>Prívod:</t>
  </si>
  <si>
    <t>Tlmiaca manžeta, uzatváracia klapka</t>
  </si>
  <si>
    <t>Filter ePM1 55%</t>
  </si>
  <si>
    <t>Doskový rekuperátor so zmiešavaním a obtokom</t>
  </si>
  <si>
    <t>Účinnosť mokrá,  zima/leto = 83,1% / 77,4%</t>
  </si>
  <si>
    <t>Ventilátor s EC motorom, plynulo nastaviteľný výkon</t>
  </si>
  <si>
    <t>N=1,8kW, 2,8A; 3x400V</t>
  </si>
  <si>
    <t xml:space="preserve">Požadované teploty privádzaného vzduchu </t>
  </si>
  <si>
    <t xml:space="preserve">pre množstvo čerstvého vzduchu </t>
  </si>
  <si>
    <t>Zima:960m3/h, te=-12oC, RH=90%</t>
  </si>
  <si>
    <t xml:space="preserve">        obehový vzduch  1790m3/h; 20oC; RH=25%</t>
  </si>
  <si>
    <t>Leto:960m3/h, te=33oC, RH=33oC</t>
  </si>
  <si>
    <t xml:space="preserve">        obehový vzduch  1790m3/h; 22oC; RH=60%</t>
  </si>
  <si>
    <t>Vodný ohrievač, tp=24oC</t>
  </si>
  <si>
    <t>Qo=6,1kW, voda 80/60oC</t>
  </si>
  <si>
    <t>Vodný chladič s eliminátorom kvapiek, tp=16oC</t>
  </si>
  <si>
    <t>Qch=14kW, voda 7/12oC,</t>
  </si>
  <si>
    <t>Tlmiaca manžeta</t>
  </si>
  <si>
    <t>Odvod:</t>
  </si>
  <si>
    <t>Filter ePM1 70%</t>
  </si>
  <si>
    <t>N=1,23kW, 1,9A; 3x400V</t>
  </si>
  <si>
    <t>Uzatváracia klapka, tlmiaca manžeta</t>
  </si>
  <si>
    <t>Príslušenstvo:</t>
  </si>
  <si>
    <t>Tlmiaca guma pod nožičky</t>
  </si>
  <si>
    <t>MaR je dodávkou profesie MaR</t>
  </si>
  <si>
    <t>1.02</t>
  </si>
  <si>
    <t>Elektrický dohrievač s tep. Izoláciou</t>
  </si>
  <si>
    <t>Štvorhranný s pripoj. Rozmerom 350x200</t>
  </si>
  <si>
    <t>Vv=900m3/h resp. 950m3/h</t>
  </si>
  <si>
    <t>N=2kW; 3x400V</t>
  </si>
  <si>
    <t>Požiarna klapka</t>
  </si>
  <si>
    <t>1.03</t>
  </si>
  <si>
    <t>Požiarna klapka štvorhranná 350x200</t>
  </si>
  <si>
    <t>1.04</t>
  </si>
  <si>
    <t>Požiarna klapka štvorhranná 250x250</t>
  </si>
  <si>
    <t>1.05</t>
  </si>
  <si>
    <t>Požiarna klapka štvorhranná 800x250</t>
  </si>
  <si>
    <t>1.06</t>
  </si>
  <si>
    <t>Požiarna klapka cartridge-DN100 + Pružná spojka</t>
  </si>
  <si>
    <t>1.07</t>
  </si>
  <si>
    <t>Požiarna klapka štvorhranná 630x280</t>
  </si>
  <si>
    <t>1.08</t>
  </si>
  <si>
    <t>Voľná pozícia</t>
  </si>
  <si>
    <t>1.09</t>
  </si>
  <si>
    <t>1.10</t>
  </si>
  <si>
    <t>1.11</t>
  </si>
  <si>
    <t>Tlmiaca manžeta 630x280</t>
  </si>
  <si>
    <t>1.12</t>
  </si>
  <si>
    <t>Tlmiaca manžeta 350x200</t>
  </si>
  <si>
    <t>1.13</t>
  </si>
  <si>
    <t>Tlmiaca manžeta 250x250</t>
  </si>
  <si>
    <t>1.14</t>
  </si>
  <si>
    <t>Tlmiaca manžeta 800x250</t>
  </si>
  <si>
    <t>1.15</t>
  </si>
  <si>
    <t>Tlmiaca manžeta 500x250</t>
  </si>
  <si>
    <t>1.16</t>
  </si>
  <si>
    <t>1.17</t>
  </si>
  <si>
    <t>Regulačná klapka ručná RK-900x250-R</t>
  </si>
  <si>
    <t>1.18</t>
  </si>
  <si>
    <t>Regulačná klapka ručná RK-350x200-R</t>
  </si>
  <si>
    <t>1.19</t>
  </si>
  <si>
    <t>Regulačná klapka ručná RK-280x280-R</t>
  </si>
  <si>
    <t>1.20</t>
  </si>
  <si>
    <t>Regulačná klapka ručná kruhová DN250</t>
  </si>
  <si>
    <t>1.21</t>
  </si>
  <si>
    <t>Regulačná klapka ručná kruhová DN100</t>
  </si>
  <si>
    <t>1.22</t>
  </si>
  <si>
    <t>Regulačná klapka ručná kruhová DN160</t>
  </si>
  <si>
    <t>1.23</t>
  </si>
  <si>
    <t>1.24</t>
  </si>
  <si>
    <t>1.25</t>
  </si>
  <si>
    <t>Tlmič hluku</t>
  </si>
  <si>
    <t>M100-75-2/350x250x1750</t>
  </si>
  <si>
    <t>Útlmy:6,13,22,27,37,37,29,22 dB</t>
  </si>
  <si>
    <t>Vlastný hluk: 34,30,25,21,17,&lt;15,&lt;15,&lt;15 dB</t>
  </si>
  <si>
    <t>Vv=950m3/h, Lw=24dB(A), dP=19Pa</t>
  </si>
  <si>
    <t>1.26</t>
  </si>
  <si>
    <t>X100-67-3/500x250x1500</t>
  </si>
  <si>
    <t>Útlmy:6,10,18,35,49,&gt;50,38,30 dB</t>
  </si>
  <si>
    <t>Vlastný hluk: 27,23,18,&lt;15,&lt;15,&lt;15,&lt;15,&lt;15 dB</t>
  </si>
  <si>
    <t>Vv=900m3/h, Lw=17dB(A), dP=10Pa</t>
  </si>
  <si>
    <t>1.27</t>
  </si>
  <si>
    <t>M100-67-3/500x250x1750</t>
  </si>
  <si>
    <t>Útlmy:6,13,24,29,38,40,32,25 dB</t>
  </si>
  <si>
    <t>1.28</t>
  </si>
  <si>
    <t>X100-67-3/500x250x2000</t>
  </si>
  <si>
    <t>Útlmy:8,12,24,43,&gt;50,&gt;50,46,37 dB</t>
  </si>
  <si>
    <t>Vv=900m3/h, Lw=17dB(A), dP=11Pa</t>
  </si>
  <si>
    <t>1.29</t>
  </si>
  <si>
    <t>X100-80-5/900x250x2000</t>
  </si>
  <si>
    <t>Útlmy:7,10,21,41,&gt;50,&gt;50,43,33 dB</t>
  </si>
  <si>
    <t>Vlastný hluk: 37,33,28,24,20,16,&lt;15,&lt;15 dB</t>
  </si>
  <si>
    <t>Vv=1800m3/h, Lw=27dB(A), dP=25Pa</t>
  </si>
  <si>
    <t>1.30</t>
  </si>
  <si>
    <t>Vlastný hluk: 41,36,31,27,23,20,17,&lt;15 dB</t>
  </si>
  <si>
    <t>Vv=2750m3/h, Lw=30dB(A), dP=23Pa</t>
  </si>
  <si>
    <t>1.31</t>
  </si>
  <si>
    <t>X100-80-5/900x250x3000</t>
  </si>
  <si>
    <t>Útlmy:10,14,33,&gt;50,&gt;50,&gt;50,&gt;50,45 dB</t>
  </si>
  <si>
    <t>Vlastný hluk: 40,36,31,27,23,20,17,&lt;15 dB</t>
  </si>
  <si>
    <t>Vv=2750m3/h, Lw=30dB(A), dP=28Pa</t>
  </si>
  <si>
    <t>1.32</t>
  </si>
  <si>
    <t>1.33</t>
  </si>
  <si>
    <t>1.34</t>
  </si>
  <si>
    <t>1.35</t>
  </si>
  <si>
    <t>1.36</t>
  </si>
  <si>
    <t>Pre prívod: Doska-600x40 + PB-600-250</t>
  </si>
  <si>
    <t>1.37</t>
  </si>
  <si>
    <t>Pre odvod: Doska-600x40 + PB-600-250</t>
  </si>
  <si>
    <t xml:space="preserve">Tanierový ventil </t>
  </si>
  <si>
    <t>1.38</t>
  </si>
  <si>
    <t>Tanierový ventil DN100</t>
  </si>
  <si>
    <t>1.39</t>
  </si>
  <si>
    <t>Tanierový ventil DN160</t>
  </si>
  <si>
    <t>1.40</t>
  </si>
  <si>
    <t>Prívodná výustka štvorhranná</t>
  </si>
  <si>
    <t>do nástavca pre inštalačný rámik</t>
  </si>
  <si>
    <t>325x325; skryté skrutkové upínanie</t>
  </si>
  <si>
    <t>Refefenčný vlastný hluk pri Vv=720m3/h</t>
  </si>
  <si>
    <t>Lw: 36,34,33,24,19,13,7,9 dB</t>
  </si>
  <si>
    <t>vrátane inštalačného rámika; farba Ral.Arch</t>
  </si>
  <si>
    <t xml:space="preserve">Atyp úprava v mieste inštalácie: </t>
  </si>
  <si>
    <t>Filtračná tkanina osadená nad výustku v rámiku</t>
  </si>
  <si>
    <t>G3-hr.cca 20mm; dp=40Pa (1,5m/s)</t>
  </si>
  <si>
    <t>Nástavec pre inšt. rámik, pre napojenie na potrubie</t>
  </si>
  <si>
    <t>1.41</t>
  </si>
  <si>
    <t>Odvodná výustka štvorhranná</t>
  </si>
  <si>
    <t>Protipožiarna izolácia na báze min. vlny + Alufólia</t>
  </si>
  <si>
    <t>doba odolnosti 60min hr.60mm</t>
  </si>
  <si>
    <t>Rohože na pletive s hliníkovou fóliou</t>
  </si>
  <si>
    <t>Systém vrátane pomocného materiálu</t>
  </si>
  <si>
    <t>Vzper, L-profilov, Trnov, lepidla, náterov</t>
  </si>
  <si>
    <t>pások, hmoždiniek. Svoriek,…. a pod.</t>
  </si>
  <si>
    <t>Pre všetky potrubia(ktoré nie sú izolované požiarne)</t>
  </si>
  <si>
    <t xml:space="preserve">Tepelná izolácia na báze min. vlny hr.50mm </t>
  </si>
  <si>
    <t>Samolepiaca + Alufólia</t>
  </si>
  <si>
    <t xml:space="preserve">vrátane potrebného príslušenstva ako navarovacie </t>
  </si>
  <si>
    <t>tŕne, pásky svorky a pod..</t>
  </si>
  <si>
    <t>Ohybná hadica hlukovo tlmiaca</t>
  </si>
  <si>
    <t>DN100</t>
  </si>
  <si>
    <t>bm</t>
  </si>
  <si>
    <t>DN160</t>
  </si>
  <si>
    <t>DN250</t>
  </si>
  <si>
    <t>VZT potrubie Spiro do priemeru vrátane tvaroviek</t>
  </si>
  <si>
    <t>Tesnosť trieda C</t>
  </si>
  <si>
    <t>VZT potrubie štvorhranné priame tesnosť trieda B</t>
  </si>
  <si>
    <t>Max šírka strany potrubia</t>
  </si>
  <si>
    <t>0-750mm</t>
  </si>
  <si>
    <t>751-1000mm</t>
  </si>
  <si>
    <t>VZT potrubie štvorhranné tvarovky tesnosť trieda B</t>
  </si>
  <si>
    <t>Zar.č.02  Vetranie nahrávacej miestnosti a strižne</t>
  </si>
  <si>
    <t>2.01</t>
  </si>
  <si>
    <t>Vv, prívod=1800m3/h, pext=500Pa</t>
  </si>
  <si>
    <t>Vv, odvod=1800m3/h, pext=500Pa</t>
  </si>
  <si>
    <t>m=cca 760kg</t>
  </si>
  <si>
    <t>Účinnosť mokrá,  zima/leto = 80,3% / 76%</t>
  </si>
  <si>
    <t>N=1,05kW, 1,6A; 3x400V</t>
  </si>
  <si>
    <t>Zima:480m3/h, te=-12oC, RH=90%</t>
  </si>
  <si>
    <t xml:space="preserve">        obehový vzduch  1320m3/h; 20oC; RH=25%</t>
  </si>
  <si>
    <t>Leto:480m3/h, te=33oC, RH=33oC</t>
  </si>
  <si>
    <t xml:space="preserve">        obehový vzduch  1320m3/h; 22oC; RH=60%</t>
  </si>
  <si>
    <t>Qo=4,1kW, voda 80/60oC</t>
  </si>
  <si>
    <t>Vodný chladič s eliminátorom kvapiek, tp=18oC</t>
  </si>
  <si>
    <t>Qch=6,8kW, voda 7/12oC,</t>
  </si>
  <si>
    <t>2.02</t>
  </si>
  <si>
    <t>Vhodný pre vertikálnu montáž</t>
  </si>
  <si>
    <t xml:space="preserve">Vv=900m3/h </t>
  </si>
  <si>
    <t>N=1,3kW; 3x400V</t>
  </si>
  <si>
    <t>2.03</t>
  </si>
  <si>
    <t>2.04</t>
  </si>
  <si>
    <t>2.05</t>
  </si>
  <si>
    <t>Požiarna klapka štvorhranná 500x250-</t>
  </si>
  <si>
    <t>2.06</t>
  </si>
  <si>
    <t>Požiarna klapka štvorhranná 250x250-</t>
  </si>
  <si>
    <t>2.07</t>
  </si>
  <si>
    <t>2.08</t>
  </si>
  <si>
    <t>2.09</t>
  </si>
  <si>
    <t>2.10</t>
  </si>
  <si>
    <t>2.11</t>
  </si>
  <si>
    <t>2.12</t>
  </si>
  <si>
    <t>2.13</t>
  </si>
  <si>
    <t>Regulačná klapka ručná RK-250x250-R</t>
  </si>
  <si>
    <t>2.14</t>
  </si>
  <si>
    <t>Regulačná klapka ručná RK-500x250-R</t>
  </si>
  <si>
    <t>2.15</t>
  </si>
  <si>
    <t>2.16</t>
  </si>
  <si>
    <t>M200-87-3/860x250x2000</t>
  </si>
  <si>
    <t>Útlmy:8,21,41,45,48,36,23,18 dB</t>
  </si>
  <si>
    <t>Vv=1800m3/h, Lw=30dB(A), dP=32Pa</t>
  </si>
  <si>
    <t>2.17</t>
  </si>
  <si>
    <t>2.18</t>
  </si>
  <si>
    <t>2.19</t>
  </si>
  <si>
    <t>Zar.č.03  Vetranie odbavovacieho a vysielacieho pracoviska</t>
  </si>
  <si>
    <t>3.01</t>
  </si>
  <si>
    <t>Vv, prívod=1240m3/h, pext=500Pa</t>
  </si>
  <si>
    <t>Vv, odvod=1240m3/h, pext=500Pa</t>
  </si>
  <si>
    <t>m=cca 710kg</t>
  </si>
  <si>
    <t>Účinnosť mokrá,  zima/leto = 74,3% / 75,3%</t>
  </si>
  <si>
    <t>N=0,75kW, 3,3A; 230V</t>
  </si>
  <si>
    <t>Zima:660m3/h, te=-12oC, RH=90%</t>
  </si>
  <si>
    <t xml:space="preserve">        obehový vzduch  580m3/h; 20oC; RH=25%</t>
  </si>
  <si>
    <t>Leto:660m3/h, te=33oC, RH=33oC</t>
  </si>
  <si>
    <t xml:space="preserve">        obehový vzduch  580m3/h; 22oC; RH=60%</t>
  </si>
  <si>
    <t>Qo=3,7kW, voda 80/60oC</t>
  </si>
  <si>
    <t>Qch=7,3kW, voda 7/12oC,</t>
  </si>
  <si>
    <t>3.02</t>
  </si>
  <si>
    <t>Elektrický dohrievač</t>
  </si>
  <si>
    <t>Kruhový s pripoj. Rozmerom DN 160</t>
  </si>
  <si>
    <t xml:space="preserve">Vv=300m3/h </t>
  </si>
  <si>
    <t>N=1,2kW; 230V</t>
  </si>
  <si>
    <t>3.03</t>
  </si>
  <si>
    <t>Kruhový s pripoj. Rozmerom DN 250</t>
  </si>
  <si>
    <t xml:space="preserve">Vv=600m3/h </t>
  </si>
  <si>
    <t>3.04</t>
  </si>
  <si>
    <t>3.05</t>
  </si>
  <si>
    <t>3.06</t>
  </si>
  <si>
    <t>Požiarna klapka štvorhranná 350x250-</t>
  </si>
  <si>
    <t>3.07</t>
  </si>
  <si>
    <t>Požiarna klapka cartridge-DN100-</t>
  </si>
  <si>
    <t>3.08</t>
  </si>
  <si>
    <t>3.09</t>
  </si>
  <si>
    <t>Tlmiaca manžeta 350x250</t>
  </si>
  <si>
    <t>3.10</t>
  </si>
  <si>
    <t>3.11</t>
  </si>
  <si>
    <t>3.12</t>
  </si>
  <si>
    <t>Regulačná klapka ručná kruhová DN200</t>
  </si>
  <si>
    <t>3.13</t>
  </si>
  <si>
    <t>3.14</t>
  </si>
  <si>
    <t>3.15</t>
  </si>
  <si>
    <t>M230-120-1/350x350x1500</t>
  </si>
  <si>
    <t>Útlmy:6,14,28,27,29,19,15,15 dB</t>
  </si>
  <si>
    <t>Vlastný hluk: 40,35,31,27,23,20,17,&lt;15 dB</t>
  </si>
  <si>
    <t>Vv=1260m3/h, Lw=30dB(A), dP=28Pa</t>
  </si>
  <si>
    <t>3.16</t>
  </si>
  <si>
    <t>Pre prívod: Doska-600x32 + PB-600-200</t>
  </si>
  <si>
    <t>3.17</t>
  </si>
  <si>
    <t>Pre odvod: Doska-600x32 + PB-600-200</t>
  </si>
  <si>
    <t>3.18</t>
  </si>
  <si>
    <t>3.19</t>
  </si>
  <si>
    <t>Tanierový ventil DN125</t>
  </si>
  <si>
    <t>3.20</t>
  </si>
  <si>
    <t>Tanierový ventil DN200</t>
  </si>
  <si>
    <t>DN125</t>
  </si>
  <si>
    <t>DN200</t>
  </si>
  <si>
    <t>Zar.č.04  Vetranie prípravy podkladov, experim. a trikového štúdia a učebne</t>
  </si>
  <si>
    <t>4.01</t>
  </si>
  <si>
    <t>Vv, prívod=2670m3/h, pext=500Pa</t>
  </si>
  <si>
    <t>Vv, odvod=2670m3/h, pext=500Pa</t>
  </si>
  <si>
    <t>m=cca 1210kg</t>
  </si>
  <si>
    <t>Účinnosť mokrá,  zima/leto = 84,1% / 78,1%</t>
  </si>
  <si>
    <t>Zima:1500m3/h, te=-12oC, RH=90%</t>
  </si>
  <si>
    <t xml:space="preserve">        obehový vzduch  1170m3/h; 20oC; RH=25%</t>
  </si>
  <si>
    <t>Leto:1500m3/h, te=33oC, RH=33oC</t>
  </si>
  <si>
    <t xml:space="preserve">        obehový vzduch  1170m3/h; 22oC; RH=60%</t>
  </si>
  <si>
    <t>Qo=7,3kW, voda 80/60oC</t>
  </si>
  <si>
    <t>Qch=13,6kW, voda 7/12oC,</t>
  </si>
  <si>
    <t>4.02</t>
  </si>
  <si>
    <t>N=2kW; 230V</t>
  </si>
  <si>
    <t>4.03</t>
  </si>
  <si>
    <t>N=2,3kW; 3x400V</t>
  </si>
  <si>
    <t>4.04</t>
  </si>
  <si>
    <t>4.05</t>
  </si>
  <si>
    <t>Požiarna klapka štvorhranná 1000x250-</t>
  </si>
  <si>
    <t>4.06</t>
  </si>
  <si>
    <t>Tlmiaca manžeta 1000x250</t>
  </si>
  <si>
    <t>4.07</t>
  </si>
  <si>
    <t>Tlmiaca manžeta 300x250</t>
  </si>
  <si>
    <t>4.08</t>
  </si>
  <si>
    <t>4.09</t>
  </si>
  <si>
    <t>Tlmiaca manžeta 600x250</t>
  </si>
  <si>
    <t>4.10</t>
  </si>
  <si>
    <t>Regulačná klapka ručná RK-350x250-R</t>
  </si>
  <si>
    <t>4.11</t>
  </si>
  <si>
    <t>4.12</t>
  </si>
  <si>
    <t>Regulačná klapka ručná RK-300x250-R</t>
  </si>
  <si>
    <t>4.13</t>
  </si>
  <si>
    <t>4.14</t>
  </si>
  <si>
    <t>X100-75-2/350x250x500</t>
  </si>
  <si>
    <t>Útlmy:4,6,5,16,30,30,20,15 dB</t>
  </si>
  <si>
    <t>Vlastný hluk: 23,18,&lt;15,&lt;15,&lt;15,&lt;15,&lt;15,&lt;15 dB</t>
  </si>
  <si>
    <t>Vv=600m3/h, Lw=13dB(A), dP=5Pa</t>
  </si>
  <si>
    <t>4.15</t>
  </si>
  <si>
    <t>X100-75-2/350x250x1250</t>
  </si>
  <si>
    <t>Útlmy:6,8,13,29,44,45,32,24 dB</t>
  </si>
  <si>
    <t>Vv=600m3/h, Lw=13dB(A), dP=7Pa</t>
  </si>
  <si>
    <t>4.16</t>
  </si>
  <si>
    <t>M200-100-3/900x400x2000</t>
  </si>
  <si>
    <t>Útlmy:7,20,38,41,43,32,21,17 dB</t>
  </si>
  <si>
    <t>Vlastný hluk: 37,32,28,24,20,17,&lt;15,&lt;15 dB</t>
  </si>
  <si>
    <t>Vv=2670m3/h, Lw=27dB(A), dP=18Pa</t>
  </si>
  <si>
    <t>4.17</t>
  </si>
  <si>
    <t>4.18</t>
  </si>
  <si>
    <t>X100-67-3/500x250x1000</t>
  </si>
  <si>
    <t>Útlmy:5,8,11,26,40,42,30,23 dB</t>
  </si>
  <si>
    <t>Vv=900m3/h, Lw=17dB(A), dP=8Pa</t>
  </si>
  <si>
    <t>4.19</t>
  </si>
  <si>
    <t>Vlastný hluk: 22,28,24,19,16,&lt;15,&lt;15,&lt;15dB</t>
  </si>
  <si>
    <t>Útlm pri 250Hz=24dB; ostatné frekv. Viď fabrikát</t>
  </si>
  <si>
    <t>Vv=1100m3/h, Lw=22dB(A), dP=17Pa</t>
  </si>
  <si>
    <t>4.20</t>
  </si>
  <si>
    <t>X100-75-2/350x250x750</t>
  </si>
  <si>
    <t>Útlmy:5,7,8,21,35,35,24,18 dB</t>
  </si>
  <si>
    <t>Vv=600m3/h, Lw=13dB(A), dP=6Pa</t>
  </si>
  <si>
    <t>4.21</t>
  </si>
  <si>
    <t>4.22</t>
  </si>
  <si>
    <t>4.23</t>
  </si>
  <si>
    <t>4.24</t>
  </si>
  <si>
    <t>4.25</t>
  </si>
  <si>
    <t>Prívodná výustka štvorhranná do nástavca</t>
  </si>
  <si>
    <t>500x150 – dvojradová s nastaviteľnými lamelami</t>
  </si>
  <si>
    <t>s reguláciou prekrývajucimi sa mrežami</t>
  </si>
  <si>
    <t>Filtračná tkanina osadená za výustku v rámiku</t>
  </si>
  <si>
    <t>Zar.č.05  Neobsadené zariadenie</t>
  </si>
  <si>
    <t>Zar.č.06  Klimatizácia štúdia</t>
  </si>
  <si>
    <t>6.01</t>
  </si>
  <si>
    <t>Vv, prívod=4200m3/h, pext=500Pa</t>
  </si>
  <si>
    <t>Vv, odvod=4200m3/h, pext=500Pa</t>
  </si>
  <si>
    <t>m=cca 1260kg</t>
  </si>
  <si>
    <t>Účinnosť mokrá,  zima/leto = 83,5% / 77,7%</t>
  </si>
  <si>
    <t>Zima:1200m3/h, te=-12oC, RH=90%</t>
  </si>
  <si>
    <t xml:space="preserve">        obehový vzduch  3000m3/h; 20oC; RH=25%</t>
  </si>
  <si>
    <t>Leto:1200m3/h, te=33oC, RH=33oC</t>
  </si>
  <si>
    <t xml:space="preserve">        obehový vzduch  3000m3/h; 22oC; RH=60%</t>
  </si>
  <si>
    <t>Qo=7,9kW, voda 80/60oC</t>
  </si>
  <si>
    <t>Qch=20,3kW, voda 7/12oC,</t>
  </si>
  <si>
    <t>Vodný dohrievač</t>
  </si>
  <si>
    <t>Qo=8,7kW, voda 80/60oC</t>
  </si>
  <si>
    <t>6.02</t>
  </si>
  <si>
    <t>Parný zvlhčovač pre VZT potrubie</t>
  </si>
  <si>
    <t>13,6kg/h; 15,2A/400V</t>
  </si>
  <si>
    <t>vrátane izolovaného parného potrubia do 10m</t>
  </si>
  <si>
    <t xml:space="preserve">a registra trysiek výrazne skracujúcej nábehovú </t>
  </si>
  <si>
    <t>a rozptylovú vzdialenosť</t>
  </si>
  <si>
    <t>vrátane potrebného príslušenstva a regulácie</t>
  </si>
  <si>
    <t>6.03</t>
  </si>
  <si>
    <t>6.04</t>
  </si>
  <si>
    <t>6.05</t>
  </si>
  <si>
    <t>Požiarna klapka štvorhranná 630x355-</t>
  </si>
  <si>
    <t>6.06</t>
  </si>
  <si>
    <t>Regulačná klapka ručná RK-800x300-R</t>
  </si>
  <si>
    <t>6.07</t>
  </si>
  <si>
    <t>6.08</t>
  </si>
  <si>
    <t>Tlmiaca manžeta 500x300</t>
  </si>
  <si>
    <t>6.09</t>
  </si>
  <si>
    <t>6.10</t>
  </si>
  <si>
    <t>Tlmiaca manžeta 630x355</t>
  </si>
  <si>
    <t>6.11</t>
  </si>
  <si>
    <t>X100-100-4/800x355x2000</t>
  </si>
  <si>
    <t>Útlmy:7,8,18,38,&gt;50,&gt;50,39,27 dB</t>
  </si>
  <si>
    <t>Vlastný hluk: 43,39,34,30,26,23,20,17 dB</t>
  </si>
  <si>
    <t>Vv=4200m3/h, Lw=33dB(A), dP=23Pa</t>
  </si>
  <si>
    <t>6.12</t>
  </si>
  <si>
    <t>M100-100-4/800x350x2000</t>
  </si>
  <si>
    <t>Útlmy:5,12,19,24,37,34,22,16 dB</t>
  </si>
  <si>
    <t>Vlastný hluk: 43,39,34,30,27,23,20,17 dB</t>
  </si>
  <si>
    <t>6.13</t>
  </si>
  <si>
    <t>X100-100-5/1000x500x1750</t>
  </si>
  <si>
    <t>Útlmy:6,7,15,34,50,50,35,24 dB</t>
  </si>
  <si>
    <t>Vlastný hluk: 31,27,23,19,15,&lt;15,&lt;15,&lt;15 dB</t>
  </si>
  <si>
    <t>Vv=4200m3/h, Lw=22dB(A), dP=7Pa</t>
  </si>
  <si>
    <t>6.14</t>
  </si>
  <si>
    <t>X100-100-4/800x300x1750</t>
  </si>
  <si>
    <t>Vlastný hluk: 29,25,20,17,&lt;15,&lt;15,&lt;15,&lt;15 dB</t>
  </si>
  <si>
    <t>Vv=2100m3/h, Lw=20dB(A), dP=8Pa</t>
  </si>
  <si>
    <t>6.15</t>
  </si>
  <si>
    <t>X100-100-4/800x300x2000</t>
  </si>
  <si>
    <t>Útlmy:7,8,18,38,50,50,39,27 dB</t>
  </si>
  <si>
    <t>Vlastný hluk: 29,20,17,&lt;15,&lt;15,&lt;15,&lt;15,&lt;15 dB</t>
  </si>
  <si>
    <t>6.16</t>
  </si>
  <si>
    <t>6.17</t>
  </si>
  <si>
    <t>6.18</t>
  </si>
  <si>
    <t xml:space="preserve">Štvorhranná výustka do stavebne vytvorenej </t>
  </si>
  <si>
    <t>komory</t>
  </si>
  <si>
    <t>500x300</t>
  </si>
  <si>
    <t>skryté skrutkové upínanie</t>
  </si>
  <si>
    <t>Refefenčný vlastný hluk pri Vv=1080m3/h</t>
  </si>
  <si>
    <t>Lw: 41,33,32,26,24,12,6,6 dB</t>
  </si>
  <si>
    <t>6.19</t>
  </si>
  <si>
    <t xml:space="preserve">Štvorhranná výustka zložená z viacerých </t>
  </si>
  <si>
    <t>výustiek</t>
  </si>
  <si>
    <t>1000x1800;</t>
  </si>
  <si>
    <t>Pružinové upínanie</t>
  </si>
  <si>
    <t>Refefenčný vlastný hluk</t>
  </si>
  <si>
    <t>(pre rozmer 1000x425; a prietok 2160m3/h)</t>
  </si>
  <si>
    <t>Lw: 39,37,36,30,22,14,10,12 dB</t>
  </si>
  <si>
    <t>Pre rozmer potrubia 1000x1800</t>
  </si>
  <si>
    <t>1401-6000mm</t>
  </si>
  <si>
    <t>Zar.č.07  Vetranie šatne návštev a hygienických zariadení</t>
  </si>
  <si>
    <t>7.01</t>
  </si>
  <si>
    <t>Vv, prívod=1270m3/h, pext=300Pa</t>
  </si>
  <si>
    <t>Vv, odvod=1270m3/h, pext=300Pa</t>
  </si>
  <si>
    <t>m=cca 700kg</t>
  </si>
  <si>
    <t>Doskový rekuperátor s obtokom</t>
  </si>
  <si>
    <t>N=0,5kW, 2,2A; 230V</t>
  </si>
  <si>
    <t xml:space="preserve">Pre 100% množstvo čerstvého vzduchu </t>
  </si>
  <si>
    <t>Zima:1270m3/h, te=-12oC, RH=90%</t>
  </si>
  <si>
    <t>Leto:1270m3/h, te=33oC, RH=33oC</t>
  </si>
  <si>
    <t>Vodný ohrievač, tp=22oC</t>
  </si>
  <si>
    <t>Qo=3,72kW, voda 80/60oC</t>
  </si>
  <si>
    <t>Vodný chladič s eliminátorom kvapiek, tp=19oC</t>
  </si>
  <si>
    <t>Qch=5,7kW, voda 7/12oC,</t>
  </si>
  <si>
    <t>7.02</t>
  </si>
  <si>
    <t>7.03</t>
  </si>
  <si>
    <t>Požiarna klapka štvorhranná 280x250-</t>
  </si>
  <si>
    <t>Požiarna stenová mriežka – stenový uzáver</t>
  </si>
  <si>
    <t>Lamelová požiarna klapka so servopohonom</t>
  </si>
  <si>
    <t xml:space="preserve">24V VAC </t>
  </si>
  <si>
    <t>7.04</t>
  </si>
  <si>
    <t>Aktívny rozmer (bez servopohonu) 200x300</t>
  </si>
  <si>
    <t>Voľná plocha 0,0276m2</t>
  </si>
  <si>
    <t>7.05</t>
  </si>
  <si>
    <t>Aktívny rozmer (bez servopohonu) 355x355</t>
  </si>
  <si>
    <t>Voľná plocha 0,0679m2</t>
  </si>
  <si>
    <t>7.06</t>
  </si>
  <si>
    <t xml:space="preserve">Aktívny rozmer (bez servopohonu) 315x300 </t>
  </si>
  <si>
    <t>Voľná plocha 0,0469m2</t>
  </si>
  <si>
    <t>7.07</t>
  </si>
  <si>
    <t>M100-100-4/800x300x1750</t>
  </si>
  <si>
    <t>Útlmy:7,16,33,37,45,49,42,35 dB</t>
  </si>
  <si>
    <t>Vlastný hluk: 41,37,32,28,24,20,17,&lt;15</t>
  </si>
  <si>
    <t>Vv=1270m3/h, Lw=31dB(A), dP=42Pa</t>
  </si>
  <si>
    <t>7.08</t>
  </si>
  <si>
    <t>7.09</t>
  </si>
  <si>
    <t xml:space="preserve">Stenová mriežka+potrubie daného rozmeru </t>
  </si>
  <si>
    <t>cez stenu- domer L=500+mm pre dvojicu mriežok</t>
  </si>
  <si>
    <t>Voľná plocha cca 75% prierezu</t>
  </si>
  <si>
    <t>7.10</t>
  </si>
  <si>
    <t>400x200</t>
  </si>
  <si>
    <t>7.11</t>
  </si>
  <si>
    <t>400x100</t>
  </si>
  <si>
    <t>7.12</t>
  </si>
  <si>
    <t>7.13</t>
  </si>
  <si>
    <t>Tanierový ventil plastový, prívodný</t>
  </si>
  <si>
    <t>7.14</t>
  </si>
  <si>
    <t>Tanierový ventil plastový, odvodný</t>
  </si>
  <si>
    <t>7.15</t>
  </si>
  <si>
    <t>7.16</t>
  </si>
  <si>
    <t>Pre všetky potrubia v strojovni:</t>
  </si>
  <si>
    <t>Pre všetky prívodné potrubia v interiéry</t>
  </si>
  <si>
    <t xml:space="preserve">Tepelná izolácia na báze min. vlny hr.30mm </t>
  </si>
  <si>
    <t>Zar.č.08  Cirkulačné chladenie</t>
  </si>
  <si>
    <t xml:space="preserve">Pozn. Všetky izolácie v exteriéri chrániť náterom </t>
  </si>
  <si>
    <t>Proti UV žiareniu resp. použiť izoláciu s odolnosťou</t>
  </si>
  <si>
    <t xml:space="preserve">Potrubia chladenia budú vedené v podhľade voľne a </t>
  </si>
  <si>
    <t xml:space="preserve">na povrchu konštrukcií v lištách a na streche </t>
  </si>
  <si>
    <t>v žlaboch</t>
  </si>
  <si>
    <t xml:space="preserve">Jednotlivé moduly konzultovať s profesiou MaR pre </t>
  </si>
  <si>
    <t>kompatibilitu!!!</t>
  </si>
  <si>
    <t>Pozn.Všetky kondenzačné jednotky</t>
  </si>
  <si>
    <t xml:space="preserve">Ktoré budú osadené na streche budú mať pripravený </t>
  </si>
  <si>
    <t>Rám. HH.rámu=Strecha+500mm  – dodávka stavby</t>
  </si>
  <si>
    <t>8.01a</t>
  </si>
  <si>
    <t>Vonkajšia kondenzačná jednotka typu SPLIT</t>
  </si>
  <si>
    <t>Inverter s tep.čerpadlom, chladenie do -10oC</t>
  </si>
  <si>
    <t>Qch,nom=5,2kW, R410a</t>
  </si>
  <si>
    <t xml:space="preserve">Qo,nom=6kW </t>
  </si>
  <si>
    <t>N=1,66kW; I=13,5A; 230V</t>
  </si>
  <si>
    <t>m=cca 36kg</t>
  </si>
  <si>
    <t>Dovolená dĺžka potrubia min.25m</t>
  </si>
  <si>
    <t>nástenná konzola + silentbloky</t>
  </si>
  <si>
    <t>8.01b</t>
  </si>
  <si>
    <t>Vnútorná podstropná jednotka typu SPLIT</t>
  </si>
  <si>
    <t>Qch,nom=5,2kW , R410a</t>
  </si>
  <si>
    <t>Ovládanie INFRA</t>
  </si>
  <si>
    <t>+ MODBUS Modul pre ovládanie z nadradenej MaR</t>
  </si>
  <si>
    <t>CU potrubie vrátane izolácie na báze synt.</t>
  </si>
  <si>
    <t>kaučuku hr.19mm + komunikačný kábel</t>
  </si>
  <si>
    <t>6,35 / 12,7mm</t>
  </si>
  <si>
    <t>Doplnenie chladiva R410</t>
  </si>
  <si>
    <t>8.02a</t>
  </si>
  <si>
    <t>Inverter s tep.čerpadlom, chladenie do -15oC</t>
  </si>
  <si>
    <t>N=1,48kW; I=13,5A; 230V</t>
  </si>
  <si>
    <t>m=cca 41kg</t>
  </si>
  <si>
    <t>Dovolená dĺžka potrubia min.30m</t>
  </si>
  <si>
    <t>Silentbloky pre osadenie na pripr.konštrukciu</t>
  </si>
  <si>
    <t>8.02b</t>
  </si>
  <si>
    <t>Vnútorná kanálová jednotka typu SPLIT</t>
  </si>
  <si>
    <t>s filtrom s dlhou životnosťou</t>
  </si>
  <si>
    <t>Externá pripojovacia sada</t>
  </si>
  <si>
    <t>Ovládanie káblové – polohu dohodnúť pri montáži</t>
  </si>
  <si>
    <t>Vrátane prekáblovania</t>
  </si>
  <si>
    <t>+ Modul prestriedavania jednotiek</t>
  </si>
  <si>
    <t>Samostatné napájanie 230V</t>
  </si>
  <si>
    <t>8.03a</t>
  </si>
  <si>
    <t>Inverter s tep.čerpadlom, chladenie do Te=-15oC</t>
  </si>
  <si>
    <t>Qch,nom=3,5kW , R410a</t>
  </si>
  <si>
    <t xml:space="preserve">Qo,nom=4,1kW </t>
  </si>
  <si>
    <t>N=1,11kW; I=10A; 230V</t>
  </si>
  <si>
    <t>m=cca 40kg</t>
  </si>
  <si>
    <t>8.03b</t>
  </si>
  <si>
    <t>Vnútorná kazetová jednotka typu SPLIT</t>
  </si>
  <si>
    <t>vrátane dekoračného panela</t>
  </si>
  <si>
    <t>6,35 / 9,52mm</t>
  </si>
  <si>
    <t>8.04a</t>
  </si>
  <si>
    <t>Qch,nom=4,3kW, R410a</t>
  </si>
  <si>
    <t xml:space="preserve">Qo,nom=5kW </t>
  </si>
  <si>
    <t>N=1,34kW; I=12,5A; 230V</t>
  </si>
  <si>
    <t>8.04b</t>
  </si>
  <si>
    <t>Qch,nom=4,3kW , R410a</t>
  </si>
  <si>
    <t>Spoločný montážny materiál</t>
  </si>
  <si>
    <t>Skrutky, matice, samorezky</t>
  </si>
  <si>
    <t>Tesnenie, tmely, revízne otvory, označovanie zar.</t>
  </si>
  <si>
    <t>Závesy, konzoly, podstavce , hmoždinky, objímky</t>
  </si>
  <si>
    <t>Vyspravenie prestupov cez požiarne konštrukcie</t>
  </si>
  <si>
    <t>Hliníková páska, atď...</t>
  </si>
  <si>
    <t>Ostatné</t>
  </si>
  <si>
    <t>Montáž, zaregulovanie, zaškolenie</t>
  </si>
  <si>
    <t>Dopravné, zdvíhacie mechanizmy</t>
  </si>
  <si>
    <t>C-02 Kazetový podhľad akustický 600x600mm
 akust. kazetový systém vo viditeľnom rastri, s možnosťou osadenia koncových prvkov do kaziet, systém čiastočne doplnený nízkofrek. Absorbérmi, špecifikácia systému v PD časť Architektúra</t>
  </si>
  <si>
    <t>NÁVRH NA PLNENIE KRITÉRIA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</si>
</sst>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)_ ;_ * \(#,##0.00\)_ ;_ * &quot;-&quot;??_)_ ;_ @_ "/>
    <numFmt numFmtId="165" formatCode="#,##0.00%"/>
    <numFmt numFmtId="166" formatCode="#,##0.00000"/>
    <numFmt numFmtId="167" formatCode="#,##0.000"/>
  </numFmts>
  <fonts count="47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sz val="10"/>
      <color rgb="FF464646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MS Sans Serif"/>
      <charset val="1"/>
    </font>
    <font>
      <sz val="10"/>
      <color indexed="8"/>
      <name val="Verdana"/>
      <family val="2"/>
      <charset val="238"/>
    </font>
    <font>
      <u/>
      <sz val="8"/>
      <color theme="10"/>
      <name val="MS Sans Serif"/>
      <family val="2"/>
      <charset val="238"/>
    </font>
    <font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u/>
      <sz val="9"/>
      <color theme="10"/>
      <name val="Arial CE"/>
      <charset val="238"/>
    </font>
    <font>
      <sz val="9"/>
      <color rgb="FF003366"/>
      <name val="Arial CE"/>
    </font>
    <font>
      <b/>
      <sz val="9"/>
      <name val="Arial CE"/>
    </font>
    <font>
      <sz val="8"/>
      <name val="Arial CE"/>
      <family val="2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</fills>
  <borders count="5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969696"/>
      </top>
      <bottom/>
      <diagonal/>
    </border>
    <border>
      <left/>
      <right style="thin">
        <color rgb="FF000000"/>
      </right>
      <top style="hair">
        <color rgb="FF969696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</borders>
  <cellStyleXfs count="6">
    <xf numFmtId="0" fontId="0" fillId="0" borderId="0"/>
    <xf numFmtId="0" fontId="37" fillId="0" borderId="0" applyAlignment="0">
      <alignment vertical="top" wrapText="1"/>
      <protection locked="0"/>
    </xf>
    <xf numFmtId="0" fontId="38" fillId="0" borderId="0"/>
    <xf numFmtId="0" fontId="39" fillId="0" borderId="0" applyNumberFormat="0" applyFill="0" applyBorder="0" applyAlignment="0" applyProtection="0">
      <alignment vertical="top" wrapText="1"/>
      <protection locked="0"/>
    </xf>
    <xf numFmtId="0" fontId="40" fillId="0" borderId="0"/>
    <xf numFmtId="164" fontId="46" fillId="0" borderId="0" applyFont="0" applyFill="0" applyBorder="0" applyAlignment="0" applyProtection="0"/>
  </cellStyleXfs>
  <cellXfs count="329">
    <xf numFmtId="0" fontId="0" fillId="0" borderId="0" xfId="0"/>
    <xf numFmtId="167" fontId="22" fillId="3" borderId="22" xfId="0" applyNumberFormat="1" applyFont="1" applyFill="1" applyBorder="1" applyAlignment="1" applyProtection="1">
      <alignment vertical="center"/>
      <protection locked="0"/>
    </xf>
    <xf numFmtId="4" fontId="44" fillId="3" borderId="40" xfId="0" applyNumberFormat="1" applyFont="1" applyFill="1" applyBorder="1" applyAlignment="1" applyProtection="1">
      <alignment vertical="center"/>
      <protection locked="0"/>
    </xf>
    <xf numFmtId="4" fontId="44" fillId="3" borderId="43" xfId="0" applyNumberFormat="1" applyFont="1" applyFill="1" applyBorder="1" applyAlignment="1" applyProtection="1">
      <alignment vertical="center"/>
      <protection locked="0"/>
    </xf>
    <xf numFmtId="2" fontId="22" fillId="7" borderId="40" xfId="2" applyNumberFormat="1" applyFont="1" applyFill="1" applyBorder="1" applyAlignment="1" applyProtection="1">
      <alignment horizontal="right" vertical="center"/>
      <protection locked="0"/>
    </xf>
    <xf numFmtId="4" fontId="44" fillId="7" borderId="40" xfId="0" applyNumberFormat="1" applyFont="1" applyFill="1" applyBorder="1" applyAlignment="1" applyProtection="1">
      <alignment vertical="center"/>
      <protection locked="0"/>
    </xf>
    <xf numFmtId="0" fontId="0" fillId="0" borderId="0" xfId="0" applyProtection="1"/>
    <xf numFmtId="0" fontId="0" fillId="0" borderId="0" xfId="0" applyFont="1" applyAlignment="1" applyProtection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15" fillId="0" borderId="0" xfId="0" applyFont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4" fontId="2" fillId="0" borderId="0" xfId="0" applyNumberFormat="1" applyFont="1" applyAlignment="1" applyProtection="1">
      <alignment vertical="center"/>
    </xf>
    <xf numFmtId="0" fontId="29" fillId="0" borderId="0" xfId="0" applyFont="1" applyAlignment="1" applyProtection="1">
      <alignment horizontal="left" vertical="center"/>
    </xf>
    <xf numFmtId="0" fontId="18" fillId="0" borderId="0" xfId="0" applyFont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21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4" fontId="1" fillId="0" borderId="0" xfId="0" applyNumberFormat="1" applyFont="1" applyAlignment="1" applyProtection="1">
      <alignment vertical="center"/>
    </xf>
    <xf numFmtId="165" fontId="1" fillId="0" borderId="0" xfId="0" applyNumberFormat="1" applyFont="1" applyAlignment="1" applyProtection="1">
      <alignment horizontal="right" vertical="center"/>
    </xf>
    <xf numFmtId="0" fontId="0" fillId="5" borderId="0" xfId="0" applyFont="1" applyFill="1" applyAlignment="1" applyProtection="1">
      <alignment vertical="center"/>
    </xf>
    <xf numFmtId="0" fontId="4" fillId="5" borderId="6" xfId="0" applyFont="1" applyFill="1" applyBorder="1" applyAlignment="1" applyProtection="1">
      <alignment horizontal="left" vertical="center"/>
    </xf>
    <xf numFmtId="0" fontId="0" fillId="5" borderId="7" xfId="0" applyFont="1" applyFill="1" applyBorder="1" applyAlignment="1" applyProtection="1">
      <alignment vertical="center"/>
    </xf>
    <xf numFmtId="0" fontId="4" fillId="5" borderId="7" xfId="0" applyFont="1" applyFill="1" applyBorder="1" applyAlignment="1" applyProtection="1">
      <alignment horizontal="right" vertical="center"/>
    </xf>
    <xf numFmtId="0" fontId="4" fillId="5" borderId="7" xfId="0" applyFont="1" applyFill="1" applyBorder="1" applyAlignment="1" applyProtection="1">
      <alignment horizontal="center" vertical="center"/>
    </xf>
    <xf numFmtId="4" fontId="4" fillId="5" borderId="7" xfId="0" applyNumberFormat="1" applyFont="1" applyFill="1" applyBorder="1" applyAlignment="1" applyProtection="1">
      <alignment vertical="center"/>
    </xf>
    <xf numFmtId="0" fontId="0" fillId="5" borderId="8" xfId="0" applyFont="1" applyFill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2" fillId="5" borderId="0" xfId="0" applyFont="1" applyFill="1" applyAlignment="1" applyProtection="1">
      <alignment horizontal="left" vertical="center"/>
    </xf>
    <xf numFmtId="0" fontId="22" fillId="5" borderId="0" xfId="0" applyFont="1" applyFill="1" applyAlignment="1" applyProtection="1">
      <alignment horizontal="right" vertical="center"/>
    </xf>
    <xf numFmtId="0" fontId="30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4" fontId="30" fillId="0" borderId="0" xfId="0" applyNumberFormat="1" applyFont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5" borderId="0" xfId="0" applyFont="1" applyFill="1" applyAlignment="1" applyProtection="1">
      <alignment horizontal="left" vertical="center"/>
    </xf>
    <xf numFmtId="4" fontId="24" fillId="5" borderId="0" xfId="0" applyNumberFormat="1" applyFont="1" applyFill="1" applyAlignment="1" applyProtection="1">
      <alignment vertical="center"/>
    </xf>
    <xf numFmtId="0" fontId="0" fillId="0" borderId="3" xfId="0" applyFont="1" applyBorder="1" applyAlignment="1" applyProtection="1">
      <alignment horizontal="center" vertical="center" wrapText="1"/>
    </xf>
    <xf numFmtId="0" fontId="22" fillId="5" borderId="16" xfId="0" applyFont="1" applyFill="1" applyBorder="1" applyAlignment="1" applyProtection="1">
      <alignment horizontal="center" vertical="center" wrapText="1"/>
    </xf>
    <xf numFmtId="0" fontId="22" fillId="5" borderId="17" xfId="0" applyFont="1" applyFill="1" applyBorder="1" applyAlignment="1" applyProtection="1">
      <alignment horizontal="center" vertical="center" wrapText="1"/>
    </xf>
    <xf numFmtId="0" fontId="22" fillId="5" borderId="18" xfId="0" applyFont="1" applyFill="1" applyBorder="1" applyAlignment="1" applyProtection="1">
      <alignment horizontal="center" vertical="center" wrapText="1"/>
    </xf>
    <xf numFmtId="0" fontId="22" fillId="5" borderId="0" xfId="0" applyFont="1" applyFill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4" fillId="0" borderId="0" xfId="0" applyFont="1" applyAlignment="1" applyProtection="1">
      <alignment horizontal="left" vertical="center"/>
    </xf>
    <xf numFmtId="167" fontId="24" fillId="0" borderId="0" xfId="0" applyNumberFormat="1" applyFont="1" applyAlignment="1" applyProtection="1"/>
    <xf numFmtId="0" fontId="0" fillId="0" borderId="11" xfId="0" applyFont="1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166" fontId="31" fillId="0" borderId="12" xfId="0" applyNumberFormat="1" applyFont="1" applyBorder="1" applyAlignment="1" applyProtection="1"/>
    <xf numFmtId="166" fontId="31" fillId="0" borderId="13" xfId="0" applyNumberFormat="1" applyFont="1" applyBorder="1" applyAlignment="1" applyProtection="1"/>
    <xf numFmtId="167" fontId="32" fillId="0" borderId="0" xfId="0" applyNumberFormat="1" applyFont="1" applyAlignment="1" applyProtection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167" fontId="6" fillId="0" borderId="0" xfId="0" applyNumberFormat="1" applyFont="1" applyAlignment="1" applyProtection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 applyProtection="1">
      <alignment horizontal="center"/>
    </xf>
    <xf numFmtId="167" fontId="8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horizontal="left"/>
    </xf>
    <xf numFmtId="167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3" borderId="14" xfId="0" applyFont="1" applyFill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4" fontId="0" fillId="0" borderId="0" xfId="0" applyNumberFormat="1" applyFont="1" applyAlignment="1" applyProtection="1">
      <alignment vertical="center"/>
    </xf>
    <xf numFmtId="167" fontId="0" fillId="0" borderId="0" xfId="0" applyNumberFormat="1" applyFont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3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35" fillId="0" borderId="22" xfId="0" applyFont="1" applyBorder="1" applyAlignment="1" applyProtection="1">
      <alignment horizontal="center" vertical="center"/>
    </xf>
    <xf numFmtId="49" fontId="35" fillId="0" borderId="22" xfId="0" applyNumberFormat="1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center" vertical="center" wrapText="1"/>
    </xf>
    <xf numFmtId="167" fontId="35" fillId="0" borderId="22" xfId="0" applyNumberFormat="1" applyFont="1" applyBorder="1" applyAlignment="1" applyProtection="1">
      <alignment vertical="center"/>
    </xf>
    <xf numFmtId="0" fontId="36" fillId="0" borderId="22" xfId="0" applyFont="1" applyBorder="1" applyAlignment="1" applyProtection="1">
      <alignment vertical="center"/>
    </xf>
    <xf numFmtId="0" fontId="36" fillId="0" borderId="3" xfId="0" applyFont="1" applyBorder="1" applyAlignment="1" applyProtection="1">
      <alignment vertical="center"/>
    </xf>
    <xf numFmtId="0" fontId="35" fillId="3" borderId="14" xfId="0" applyFont="1" applyFill="1" applyBorder="1" applyAlignment="1" applyProtection="1">
      <alignment horizontal="left" vertical="center"/>
    </xf>
    <xf numFmtId="0" fontId="35" fillId="0" borderId="0" xfId="0" applyFont="1" applyBorder="1" applyAlignment="1" applyProtection="1">
      <alignment horizontal="center" vertical="center"/>
    </xf>
    <xf numFmtId="167" fontId="22" fillId="0" borderId="22" xfId="0" applyNumberFormat="1" applyFont="1" applyFill="1" applyBorder="1" applyAlignment="1" applyProtection="1">
      <alignment vertical="center"/>
    </xf>
    <xf numFmtId="0" fontId="22" fillId="0" borderId="22" xfId="0" applyFont="1" applyBorder="1" applyAlignment="1" applyProtection="1">
      <alignment horizontal="left" vertical="top" wrapText="1"/>
    </xf>
    <xf numFmtId="0" fontId="34" fillId="0" borderId="0" xfId="0" applyFont="1" applyAlignment="1" applyProtection="1">
      <alignment vertical="center" wrapText="1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2" fillId="0" borderId="19" xfId="0" applyFont="1" applyBorder="1" applyAlignment="1" applyProtection="1">
      <alignment vertical="center"/>
    </xf>
    <xf numFmtId="0" fontId="12" fillId="0" borderId="20" xfId="0" applyFont="1" applyBorder="1" applyAlignment="1" applyProtection="1">
      <alignment vertical="center"/>
    </xf>
    <xf numFmtId="0" fontId="12" fillId="0" borderId="21" xfId="0" applyFont="1" applyBorder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Fill="1" applyAlignment="1" applyProtection="1">
      <alignment horizontal="left" vertical="center"/>
    </xf>
    <xf numFmtId="0" fontId="0" fillId="0" borderId="0" xfId="0" applyFill="1" applyProtection="1"/>
    <xf numFmtId="0" fontId="2" fillId="0" borderId="0" xfId="0" applyFont="1" applyFill="1" applyAlignment="1" applyProtection="1">
      <alignment horizontal="left" vertical="center"/>
    </xf>
    <xf numFmtId="0" fontId="0" fillId="0" borderId="4" xfId="0" applyBorder="1" applyProtection="1"/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3" xfId="0" applyFont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0" fontId="0" fillId="0" borderId="29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left" vertical="center"/>
    </xf>
    <xf numFmtId="0" fontId="0" fillId="0" borderId="30" xfId="0" applyFont="1" applyBorder="1" applyAlignment="1" applyProtection="1">
      <alignment vertical="center"/>
    </xf>
    <xf numFmtId="0" fontId="0" fillId="5" borderId="0" xfId="0" applyFont="1" applyFill="1" applyBorder="1" applyAlignment="1" applyProtection="1">
      <alignment vertical="center"/>
    </xf>
    <xf numFmtId="0" fontId="22" fillId="5" borderId="0" xfId="0" applyFont="1" applyFill="1" applyAlignment="1" applyProtection="1">
      <alignment horizontal="center" vertical="center"/>
    </xf>
    <xf numFmtId="0" fontId="0" fillId="0" borderId="13" xfId="0" applyFont="1" applyBorder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4" fontId="27" fillId="0" borderId="14" xfId="0" applyNumberFormat="1" applyFont="1" applyBorder="1" applyAlignment="1" applyProtection="1">
      <alignment vertical="center"/>
    </xf>
    <xf numFmtId="4" fontId="27" fillId="0" borderId="0" xfId="0" applyNumberFormat="1" applyFont="1" applyBorder="1" applyAlignment="1" applyProtection="1">
      <alignment vertical="center"/>
    </xf>
    <xf numFmtId="166" fontId="27" fillId="0" borderId="0" xfId="0" applyNumberFormat="1" applyFont="1" applyBorder="1" applyAlignment="1" applyProtection="1">
      <alignment vertical="center"/>
    </xf>
    <xf numFmtId="4" fontId="27" fillId="0" borderId="15" xfId="0" applyNumberFormat="1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4" fontId="27" fillId="0" borderId="19" xfId="0" applyNumberFormat="1" applyFont="1" applyBorder="1" applyAlignment="1" applyProtection="1">
      <alignment vertical="center"/>
    </xf>
    <xf numFmtId="4" fontId="27" fillId="0" borderId="20" xfId="0" applyNumberFormat="1" applyFont="1" applyBorder="1" applyAlignment="1" applyProtection="1">
      <alignment vertical="center"/>
    </xf>
    <xf numFmtId="166" fontId="27" fillId="0" borderId="20" xfId="0" applyNumberFormat="1" applyFont="1" applyBorder="1" applyAlignment="1" applyProtection="1">
      <alignment vertical="center"/>
    </xf>
    <xf numFmtId="4" fontId="27" fillId="0" borderId="21" xfId="0" applyNumberFormat="1" applyFont="1" applyBorder="1" applyAlignment="1" applyProtection="1">
      <alignment vertical="center"/>
    </xf>
    <xf numFmtId="0" fontId="0" fillId="0" borderId="0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0" fillId="0" borderId="31" xfId="0" applyBorder="1" applyProtection="1"/>
    <xf numFmtId="0" fontId="0" fillId="0" borderId="29" xfId="0" applyBorder="1" applyProtection="1"/>
    <xf numFmtId="0" fontId="42" fillId="0" borderId="0" xfId="1" applyFont="1" applyAlignment="1" applyProtection="1">
      <alignment vertical="center"/>
    </xf>
    <xf numFmtId="0" fontId="15" fillId="0" borderId="3" xfId="0" applyFont="1" applyBorder="1" applyAlignment="1" applyProtection="1">
      <alignment horizontal="left" vertical="center"/>
    </xf>
    <xf numFmtId="0" fontId="0" fillId="0" borderId="30" xfId="0" applyBorder="1" applyProtection="1"/>
    <xf numFmtId="0" fontId="0" fillId="0" borderId="32" xfId="0" applyFont="1" applyBorder="1" applyAlignment="1" applyProtection="1">
      <alignment vertical="center"/>
    </xf>
    <xf numFmtId="0" fontId="0" fillId="0" borderId="33" xfId="0" applyFont="1" applyBorder="1" applyAlignment="1" applyProtection="1">
      <alignment vertical="center"/>
    </xf>
    <xf numFmtId="0" fontId="18" fillId="0" borderId="3" xfId="0" applyFont="1" applyBorder="1" applyAlignment="1" applyProtection="1">
      <alignment horizontal="left" vertical="center"/>
    </xf>
    <xf numFmtId="4" fontId="24" fillId="0" borderId="30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30" xfId="0" applyFont="1" applyBorder="1" applyAlignment="1" applyProtection="1">
      <alignment horizontal="right" vertical="center"/>
    </xf>
    <xf numFmtId="0" fontId="21" fillId="0" borderId="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4" fontId="1" fillId="0" borderId="0" xfId="0" applyNumberFormat="1" applyFont="1" applyBorder="1" applyAlignment="1" applyProtection="1">
      <alignment vertical="center"/>
    </xf>
    <xf numFmtId="165" fontId="1" fillId="0" borderId="0" xfId="0" applyNumberFormat="1" applyFont="1" applyBorder="1" applyAlignment="1" applyProtection="1">
      <alignment horizontal="right" vertical="center"/>
    </xf>
    <xf numFmtId="4" fontId="1" fillId="0" borderId="30" xfId="0" applyNumberFormat="1" applyFont="1" applyBorder="1" applyAlignment="1" applyProtection="1">
      <alignment vertical="center"/>
    </xf>
    <xf numFmtId="0" fontId="4" fillId="5" borderId="34" xfId="0" applyFont="1" applyFill="1" applyBorder="1" applyAlignment="1" applyProtection="1">
      <alignment horizontal="left" vertical="center"/>
    </xf>
    <xf numFmtId="4" fontId="4" fillId="5" borderId="35" xfId="0" applyNumberFormat="1" applyFont="1" applyFill="1" applyBorder="1" applyAlignment="1" applyProtection="1">
      <alignment vertical="center"/>
    </xf>
    <xf numFmtId="0" fontId="0" fillId="0" borderId="31" xfId="0" applyFont="1" applyBorder="1" applyAlignment="1" applyProtection="1">
      <alignment vertical="center"/>
    </xf>
    <xf numFmtId="0" fontId="41" fillId="0" borderId="36" xfId="0" applyFont="1" applyBorder="1" applyAlignment="1" applyProtection="1">
      <alignment horizontal="center" vertical="center" wrapText="1"/>
    </xf>
    <xf numFmtId="0" fontId="41" fillId="0" borderId="37" xfId="0" applyFont="1" applyBorder="1" applyAlignment="1" applyProtection="1">
      <alignment horizontal="center" vertical="center" wrapText="1"/>
    </xf>
    <xf numFmtId="0" fontId="41" fillId="0" borderId="38" xfId="0" applyFont="1" applyBorder="1" applyAlignment="1" applyProtection="1">
      <alignment horizontal="center" vertical="center" wrapText="1"/>
    </xf>
    <xf numFmtId="37" fontId="22" fillId="0" borderId="39" xfId="1" applyNumberFormat="1" applyFont="1" applyBorder="1" applyAlignment="1" applyProtection="1">
      <alignment horizontal="center" vertical="center"/>
    </xf>
    <xf numFmtId="0" fontId="22" fillId="6" borderId="40" xfId="2" applyFont="1" applyFill="1" applyBorder="1" applyAlignment="1" applyProtection="1">
      <alignment horizontal="left" vertical="center" wrapText="1"/>
    </xf>
    <xf numFmtId="0" fontId="22" fillId="6" borderId="40" xfId="2" applyFont="1" applyFill="1" applyBorder="1" applyAlignment="1" applyProtection="1">
      <alignment horizontal="center" vertical="center"/>
    </xf>
    <xf numFmtId="2" fontId="22" fillId="6" borderId="40" xfId="2" applyNumberFormat="1" applyFont="1" applyFill="1" applyBorder="1" applyAlignment="1" applyProtection="1">
      <alignment horizontal="right" vertical="center"/>
    </xf>
    <xf numFmtId="39" fontId="22" fillId="0" borderId="41" xfId="1" applyNumberFormat="1" applyFont="1" applyBorder="1" applyAlignment="1" applyProtection="1">
      <alignment horizontal="right" vertical="center"/>
    </xf>
    <xf numFmtId="0" fontId="43" fillId="0" borderId="0" xfId="3" applyFont="1" applyAlignment="1" applyProtection="1">
      <alignment vertical="center"/>
    </xf>
    <xf numFmtId="0" fontId="22" fillId="0" borderId="40" xfId="1" applyFont="1" applyBorder="1" applyAlignment="1" applyProtection="1">
      <alignment vertical="top" wrapText="1"/>
    </xf>
    <xf numFmtId="0" fontId="22" fillId="0" borderId="40" xfId="1" applyFont="1" applyBorder="1" applyAlignment="1" applyProtection="1">
      <alignment vertical="center" wrapText="1"/>
    </xf>
    <xf numFmtId="0" fontId="22" fillId="0" borderId="40" xfId="1" applyFont="1" applyBorder="1" applyAlignment="1" applyProtection="1">
      <alignment horizontal="left" vertical="top" wrapText="1"/>
    </xf>
    <xf numFmtId="0" fontId="22" fillId="0" borderId="40" xfId="1" applyFont="1" applyBorder="1" applyAlignment="1" applyProtection="1">
      <alignment vertical="center"/>
    </xf>
    <xf numFmtId="0" fontId="22" fillId="0" borderId="40" xfId="1" applyFont="1" applyBorder="1" applyAlignment="1" applyProtection="1">
      <alignment vertical="top"/>
    </xf>
    <xf numFmtId="0" fontId="22" fillId="0" borderId="40" xfId="1" applyFont="1" applyBorder="1" applyAlignment="1" applyProtection="1">
      <alignment horizontal="left" vertical="center" wrapText="1"/>
    </xf>
    <xf numFmtId="0" fontId="22" fillId="0" borderId="40" xfId="2" applyFont="1" applyBorder="1" applyAlignment="1" applyProtection="1">
      <alignment horizontal="center" vertical="center"/>
    </xf>
    <xf numFmtId="2" fontId="22" fillId="0" borderId="40" xfId="2" applyNumberFormat="1" applyFont="1" applyBorder="1" applyAlignment="1" applyProtection="1">
      <alignment horizontal="right" vertical="center"/>
    </xf>
    <xf numFmtId="0" fontId="22" fillId="0" borderId="40" xfId="1" applyFont="1" applyBorder="1" applyAlignment="1" applyProtection="1">
      <alignment horizontal="center" vertical="center" wrapText="1"/>
    </xf>
    <xf numFmtId="39" fontId="22" fillId="0" borderId="40" xfId="1" applyNumberFormat="1" applyFont="1" applyBorder="1" applyAlignment="1" applyProtection="1">
      <alignment horizontal="right" vertical="center"/>
    </xf>
    <xf numFmtId="0" fontId="22" fillId="0" borderId="39" xfId="1" applyFont="1" applyBorder="1" applyAlignment="1" applyProtection="1">
      <alignment horizontal="center" vertical="center"/>
    </xf>
    <xf numFmtId="49" fontId="22" fillId="0" borderId="40" xfId="4" applyNumberFormat="1" applyFont="1" applyBorder="1" applyProtection="1"/>
    <xf numFmtId="2" fontId="22" fillId="0" borderId="40" xfId="1" applyNumberFormat="1" applyFont="1" applyBorder="1" applyAlignment="1" applyProtection="1">
      <alignment vertical="center"/>
    </xf>
    <xf numFmtId="39" fontId="22" fillId="0" borderId="40" xfId="1" applyNumberFormat="1" applyFont="1" applyBorder="1" applyAlignment="1" applyProtection="1">
      <alignment vertical="center"/>
    </xf>
    <xf numFmtId="0" fontId="22" fillId="0" borderId="42" xfId="1" applyFont="1" applyBorder="1" applyAlignment="1" applyProtection="1">
      <alignment horizontal="center" vertical="center"/>
    </xf>
    <xf numFmtId="0" fontId="22" fillId="0" borderId="43" xfId="1" applyFont="1" applyBorder="1" applyAlignment="1" applyProtection="1">
      <alignment horizontal="left" vertical="center" wrapText="1"/>
    </xf>
    <xf numFmtId="0" fontId="22" fillId="0" borderId="43" xfId="1" applyFont="1" applyBorder="1" applyAlignment="1" applyProtection="1">
      <alignment horizontal="center" vertical="center" wrapText="1"/>
    </xf>
    <xf numFmtId="39" fontId="22" fillId="0" borderId="43" xfId="1" applyNumberFormat="1" applyFont="1" applyBorder="1" applyAlignment="1" applyProtection="1">
      <alignment horizontal="right" vertical="center"/>
    </xf>
    <xf numFmtId="39" fontId="22" fillId="0" borderId="44" xfId="1" applyNumberFormat="1" applyFont="1" applyBorder="1" applyAlignment="1" applyProtection="1">
      <alignment horizontal="right" vertical="center"/>
    </xf>
    <xf numFmtId="37" fontId="41" fillId="0" borderId="0" xfId="1" applyNumberFormat="1" applyFont="1" applyAlignment="1" applyProtection="1">
      <alignment vertical="center"/>
    </xf>
    <xf numFmtId="4" fontId="44" fillId="0" borderId="40" xfId="0" applyNumberFormat="1" applyFont="1" applyFill="1" applyBorder="1" applyAlignment="1" applyProtection="1">
      <alignment vertical="center"/>
    </xf>
    <xf numFmtId="39" fontId="22" fillId="0" borderId="41" xfId="1" applyNumberFormat="1" applyFont="1" applyFill="1" applyBorder="1" applyAlignment="1" applyProtection="1">
      <alignment horizontal="right" vertical="center"/>
    </xf>
    <xf numFmtId="37" fontId="22" fillId="0" borderId="42" xfId="1" applyNumberFormat="1" applyFont="1" applyBorder="1" applyAlignment="1" applyProtection="1">
      <alignment horizontal="center" vertical="center"/>
    </xf>
    <xf numFmtId="0" fontId="22" fillId="6" borderId="43" xfId="2" applyFont="1" applyFill="1" applyBorder="1" applyAlignment="1" applyProtection="1">
      <alignment horizontal="center" vertical="center"/>
    </xf>
    <xf numFmtId="2" fontId="22" fillId="6" borderId="43" xfId="2" applyNumberFormat="1" applyFont="1" applyFill="1" applyBorder="1" applyAlignment="1" applyProtection="1">
      <alignment horizontal="right" vertical="center"/>
    </xf>
    <xf numFmtId="4" fontId="44" fillId="0" borderId="43" xfId="0" applyNumberFormat="1" applyFont="1" applyFill="1" applyBorder="1" applyAlignment="1" applyProtection="1">
      <alignment vertical="center"/>
    </xf>
    <xf numFmtId="0" fontId="41" fillId="6" borderId="40" xfId="2" applyFont="1" applyFill="1" applyBorder="1" applyAlignment="1" applyProtection="1">
      <alignment horizontal="left" vertical="center" wrapText="1"/>
    </xf>
    <xf numFmtId="0" fontId="42" fillId="0" borderId="40" xfId="1" applyFont="1" applyBorder="1" applyAlignment="1" applyProtection="1">
      <alignment vertical="top" wrapText="1"/>
    </xf>
    <xf numFmtId="0" fontId="42" fillId="0" borderId="40" xfId="1" applyFont="1" applyBorder="1" applyAlignment="1" applyProtection="1">
      <alignment vertical="center" wrapText="1"/>
    </xf>
    <xf numFmtId="2" fontId="22" fillId="0" borderId="40" xfId="2" applyNumberFormat="1" applyFont="1" applyFill="1" applyBorder="1" applyAlignment="1" applyProtection="1">
      <alignment horizontal="right" vertical="center"/>
    </xf>
    <xf numFmtId="0" fontId="42" fillId="0" borderId="40" xfId="1" applyFont="1" applyBorder="1" applyAlignment="1" applyProtection="1">
      <alignment vertical="center"/>
    </xf>
    <xf numFmtId="0" fontId="42" fillId="6" borderId="40" xfId="2" applyFont="1" applyFill="1" applyBorder="1" applyAlignment="1" applyProtection="1">
      <alignment horizontal="left" vertical="center" wrapText="1"/>
    </xf>
    <xf numFmtId="0" fontId="42" fillId="0" borderId="40" xfId="1" applyFont="1" applyBorder="1" applyAlignment="1" applyProtection="1">
      <alignment horizontal="left" vertical="center" wrapText="1"/>
    </xf>
    <xf numFmtId="0" fontId="41" fillId="0" borderId="40" xfId="1" applyFont="1" applyBorder="1" applyAlignment="1" applyProtection="1">
      <alignment horizontal="left" vertical="center" wrapText="1"/>
    </xf>
    <xf numFmtId="0" fontId="42" fillId="0" borderId="40" xfId="1" applyFont="1" applyBorder="1" applyAlignment="1" applyProtection="1">
      <alignment horizontal="left" vertical="top" wrapText="1"/>
    </xf>
    <xf numFmtId="0" fontId="22" fillId="6" borderId="43" xfId="2" applyFont="1" applyFill="1" applyBorder="1" applyAlignment="1" applyProtection="1">
      <alignment horizontal="left" vertical="center" wrapText="1"/>
    </xf>
    <xf numFmtId="0" fontId="0" fillId="0" borderId="2" xfId="0" applyBorder="1" applyAlignment="1" applyProtection="1">
      <alignment horizontal="left"/>
    </xf>
    <xf numFmtId="0" fontId="0" fillId="0" borderId="0" xfId="0" applyFont="1" applyBorder="1" applyAlignment="1" applyProtection="1">
      <alignment horizontal="left" vertical="center"/>
    </xf>
    <xf numFmtId="0" fontId="0" fillId="0" borderId="12" xfId="0" applyFont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4" fillId="5" borderId="7" xfId="0" applyFont="1" applyFill="1" applyBorder="1" applyAlignment="1" applyProtection="1">
      <alignment horizontal="left" vertical="center"/>
    </xf>
    <xf numFmtId="0" fontId="0" fillId="0" borderId="10" xfId="0" applyFont="1" applyBorder="1" applyAlignment="1" applyProtection="1">
      <alignment horizontal="left" vertical="center"/>
    </xf>
    <xf numFmtId="0" fontId="41" fillId="0" borderId="45" xfId="0" applyFont="1" applyBorder="1" applyAlignment="1" applyProtection="1">
      <alignment horizontal="left" vertical="center" wrapText="1"/>
    </xf>
    <xf numFmtId="37" fontId="22" fillId="0" borderId="46" xfId="1" applyNumberFormat="1" applyFont="1" applyBorder="1" applyAlignment="1" applyProtection="1">
      <alignment horizontal="left" vertical="center" wrapText="1"/>
    </xf>
    <xf numFmtId="0" fontId="42" fillId="0" borderId="0" xfId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4" fillId="2" borderId="0" xfId="0" applyFont="1" applyFill="1" applyAlignment="1" applyProtection="1">
      <alignment horizontal="center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right" vertical="center"/>
    </xf>
    <xf numFmtId="165" fontId="1" fillId="0" borderId="0" xfId="0" applyNumberFormat="1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horizontal="left"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4" fontId="19" fillId="0" borderId="0" xfId="0" applyNumberFormat="1" applyFont="1" applyAlignment="1" applyProtection="1">
      <alignment horizontal="left" vertical="center"/>
    </xf>
    <xf numFmtId="0" fontId="22" fillId="5" borderId="0" xfId="0" applyFont="1" applyFill="1" applyBorder="1" applyAlignment="1" applyProtection="1">
      <alignment horizontal="right" vertical="center"/>
    </xf>
    <xf numFmtId="0" fontId="22" fillId="5" borderId="0" xfId="0" applyFont="1" applyFill="1" applyBorder="1" applyAlignment="1" applyProtection="1">
      <alignment horizontal="left" vertical="center"/>
    </xf>
    <xf numFmtId="0" fontId="22" fillId="5" borderId="0" xfId="0" applyFont="1" applyFill="1" applyBorder="1" applyAlignment="1" applyProtection="1">
      <alignment horizontal="center" vertical="center"/>
    </xf>
    <xf numFmtId="0" fontId="22" fillId="5" borderId="30" xfId="0" applyFont="1" applyFill="1" applyBorder="1" applyAlignment="1" applyProtection="1">
      <alignment horizontal="left" vertical="center"/>
    </xf>
    <xf numFmtId="0" fontId="20" fillId="0" borderId="4" xfId="0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alignment horizontal="left" vertical="center"/>
    </xf>
    <xf numFmtId="0" fontId="0" fillId="0" borderId="2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26" xfId="0" applyBorder="1" applyAlignment="1" applyProtection="1">
      <alignment horizontal="center"/>
    </xf>
    <xf numFmtId="0" fontId="0" fillId="0" borderId="27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28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4" fontId="26" fillId="0" borderId="0" xfId="0" applyNumberFormat="1" applyFont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0" fontId="26" fillId="0" borderId="3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 wrapText="1"/>
    </xf>
    <xf numFmtId="4" fontId="26" fillId="0" borderId="0" xfId="0" applyNumberFormat="1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vertical="center"/>
    </xf>
    <xf numFmtId="164" fontId="4" fillId="4" borderId="4" xfId="5" applyFont="1" applyFill="1" applyBorder="1" applyAlignment="1" applyProtection="1">
      <alignment horizontal="center" vertical="center"/>
    </xf>
    <xf numFmtId="164" fontId="4" fillId="4" borderId="0" xfId="5" applyFont="1" applyFill="1" applyBorder="1" applyAlignment="1" applyProtection="1">
      <alignment horizontal="center" vertical="center"/>
    </xf>
    <xf numFmtId="0" fontId="45" fillId="0" borderId="39" xfId="1" applyFont="1" applyBorder="1" applyAlignment="1" applyProtection="1">
      <alignment horizontal="left" vertical="top"/>
    </xf>
    <xf numFmtId="0" fontId="45" fillId="0" borderId="40" xfId="1" applyFont="1" applyBorder="1" applyAlignment="1" applyProtection="1">
      <alignment horizontal="left" vertical="top"/>
    </xf>
    <xf numFmtId="0" fontId="45" fillId="0" borderId="41" xfId="1" applyFont="1" applyBorder="1" applyAlignment="1" applyProtection="1">
      <alignment horizontal="left" vertical="top"/>
    </xf>
    <xf numFmtId="0" fontId="41" fillId="0" borderId="39" xfId="1" applyFont="1" applyBorder="1" applyAlignment="1" applyProtection="1">
      <alignment horizontal="left" vertical="top"/>
    </xf>
    <xf numFmtId="0" fontId="41" fillId="0" borderId="40" xfId="1" applyFont="1" applyBorder="1" applyAlignment="1" applyProtection="1">
      <alignment horizontal="left" vertical="top"/>
    </xf>
    <xf numFmtId="0" fontId="41" fillId="0" borderId="41" xfId="1" applyFont="1" applyBorder="1" applyAlignment="1" applyProtection="1">
      <alignment horizontal="left" vertical="top"/>
    </xf>
    <xf numFmtId="37" fontId="41" fillId="0" borderId="47" xfId="1" applyNumberFormat="1" applyFont="1" applyBorder="1" applyAlignment="1" applyProtection="1">
      <alignment horizontal="left" vertical="center"/>
    </xf>
    <xf numFmtId="37" fontId="41" fillId="0" borderId="48" xfId="1" applyNumberFormat="1" applyFont="1" applyBorder="1" applyAlignment="1" applyProtection="1">
      <alignment horizontal="left" vertical="center"/>
    </xf>
    <xf numFmtId="37" fontId="41" fillId="0" borderId="49" xfId="1" applyNumberFormat="1" applyFont="1" applyBorder="1" applyAlignment="1" applyProtection="1">
      <alignment horizontal="left" vertical="center"/>
    </xf>
    <xf numFmtId="0" fontId="45" fillId="0" borderId="47" xfId="1" applyFont="1" applyBorder="1" applyAlignment="1" applyProtection="1">
      <alignment horizontal="left" vertical="top"/>
    </xf>
    <xf numFmtId="0" fontId="45" fillId="0" borderId="48" xfId="1" applyFont="1" applyBorder="1" applyAlignment="1" applyProtection="1">
      <alignment horizontal="left" vertical="top"/>
    </xf>
    <xf numFmtId="0" fontId="45" fillId="0" borderId="49" xfId="1" applyFont="1" applyBorder="1" applyAlignment="1" applyProtection="1">
      <alignment horizontal="left" vertical="top"/>
    </xf>
    <xf numFmtId="37" fontId="41" fillId="0" borderId="50" xfId="1" applyNumberFormat="1" applyFont="1" applyBorder="1" applyAlignment="1" applyProtection="1">
      <alignment horizontal="left" vertical="center" wrapText="1"/>
    </xf>
    <xf numFmtId="37" fontId="41" fillId="0" borderId="48" xfId="1" applyNumberFormat="1" applyFont="1" applyBorder="1" applyAlignment="1" applyProtection="1">
      <alignment horizontal="left" vertical="center" wrapText="1"/>
    </xf>
    <xf numFmtId="37" fontId="41" fillId="0" borderId="49" xfId="1" applyNumberFormat="1" applyFont="1" applyBorder="1" applyAlignment="1" applyProtection="1">
      <alignment horizontal="left" vertical="center" wrapText="1"/>
    </xf>
  </cellXfs>
  <cellStyles count="6">
    <cellStyle name="Čiarka" xfId="5" builtinId="3"/>
    <cellStyle name="Hypertextové prepojenie 2" xfId="3"/>
    <cellStyle name="Normal_CP_Uponor_CEIT ZA (2)" xfId="2"/>
    <cellStyle name="Normálna" xfId="0" builtinId="0" customBuiltin="1"/>
    <cellStyle name="Normálna 2" xfId="1"/>
    <cellStyle name="normálne_VKU_para" xfId="4"/>
  </cellStyles>
  <dxfs count="0"/>
  <tableStyles count="0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803</xdr:row>
      <xdr:rowOff>0</xdr:rowOff>
    </xdr:from>
    <xdr:to>
      <xdr:col>5</xdr:col>
      <xdr:colOff>662352</xdr:colOff>
      <xdr:row>808</xdr:row>
      <xdr:rowOff>100035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AF1E9F64-6F32-5642-8A72-17D3D8BB665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00" y="136558867"/>
          <a:ext cx="5962485" cy="8620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785</xdr:row>
      <xdr:rowOff>0</xdr:rowOff>
    </xdr:from>
    <xdr:to>
      <xdr:col>5</xdr:col>
      <xdr:colOff>640032</xdr:colOff>
      <xdr:row>790</xdr:row>
      <xdr:rowOff>105795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3C64B409-C335-2F42-8041-F8C0F504C499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1800" y="133798733"/>
          <a:ext cx="5940165" cy="867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5</xdr:col>
      <xdr:colOff>670992</xdr:colOff>
      <xdr:row>619</xdr:row>
      <xdr:rowOff>83115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5C179957-C819-B74B-9107-651535D6DBF3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1800" y="104741133"/>
          <a:ext cx="5971125" cy="845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5</xdr:col>
      <xdr:colOff>642912</xdr:colOff>
      <xdr:row>601</xdr:row>
      <xdr:rowOff>94635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8AEDDEBB-B887-DE4F-BA11-CD636CD3899F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31800" y="101981000"/>
          <a:ext cx="5943045" cy="8566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931</xdr:row>
      <xdr:rowOff>0</xdr:rowOff>
    </xdr:from>
    <xdr:to>
      <xdr:col>5</xdr:col>
      <xdr:colOff>747197</xdr:colOff>
      <xdr:row>936</xdr:row>
      <xdr:rowOff>109395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DB05ED9E-AB97-BC41-AA15-FD65D5DA3377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31800" y="158970133"/>
          <a:ext cx="6047330" cy="871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949</xdr:row>
      <xdr:rowOff>0</xdr:rowOff>
    </xdr:from>
    <xdr:to>
      <xdr:col>5</xdr:col>
      <xdr:colOff>719837</xdr:colOff>
      <xdr:row>954</xdr:row>
      <xdr:rowOff>70155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4D78F5F-5FE3-834E-B193-A6D71195DEC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31800" y="161882667"/>
          <a:ext cx="6019970" cy="8321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5</xdr:col>
      <xdr:colOff>531427</xdr:colOff>
      <xdr:row>140</xdr:row>
      <xdr:rowOff>64422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6EECACC9-1609-1341-BCEC-70C4287689FF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31800" y="24146933"/>
          <a:ext cx="5831560" cy="82642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5</xdr:col>
      <xdr:colOff>363687</xdr:colOff>
      <xdr:row>157</xdr:row>
      <xdr:rowOff>84222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59C28406-6E34-0C40-A13B-BE9619397A1B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31800" y="26907067"/>
          <a:ext cx="5663820" cy="84622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5</xdr:col>
      <xdr:colOff>374127</xdr:colOff>
      <xdr:row>333</xdr:row>
      <xdr:rowOff>90343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5368E8ED-2251-C140-98EC-3862D74B30FC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31800" y="56879067"/>
          <a:ext cx="5674260" cy="85234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5</xdr:col>
      <xdr:colOff>460412</xdr:colOff>
      <xdr:row>351</xdr:row>
      <xdr:rowOff>87435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DE8A20E0-D9B8-9244-B329-32C408A7E76E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31800" y="59791600"/>
          <a:ext cx="5760545" cy="849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5</xdr:col>
      <xdr:colOff>528187</xdr:colOff>
      <xdr:row>475</xdr:row>
      <xdr:rowOff>94735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2FC03088-7137-B548-93CD-2900ADCD6B0D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31800" y="81203800"/>
          <a:ext cx="5828320" cy="8567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5</xdr:col>
      <xdr:colOff>597192</xdr:colOff>
      <xdr:row>492</xdr:row>
      <xdr:rowOff>74115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BE83135B-063D-0848-836E-28F0B1EEE515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31800" y="83963933"/>
          <a:ext cx="5897325" cy="83611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61"/>
  <sheetViews>
    <sheetView showGridLines="0" topLeftCell="A6" zoomScaleNormal="100" workbookViewId="0">
      <selection activeCell="W34" sqref="W34:AN39"/>
    </sheetView>
  </sheetViews>
  <sheetFormatPr defaultColWidth="10.6640625" defaultRowHeight="11.25" x14ac:dyDescent="0.2"/>
  <cols>
    <col min="1" max="1" width="1.6640625" style="6" customWidth="1"/>
    <col min="2" max="2" width="4.1640625" style="6" customWidth="1"/>
    <col min="3" max="32" width="2.6640625" style="6" customWidth="1"/>
    <col min="33" max="33" width="3.1640625" style="6" customWidth="1"/>
    <col min="34" max="34" width="31.6640625" style="6" customWidth="1"/>
    <col min="35" max="36" width="2.5" style="6" customWidth="1"/>
    <col min="37" max="37" width="8.1640625" style="6" customWidth="1"/>
    <col min="38" max="38" width="3.1640625" style="6" customWidth="1"/>
    <col min="39" max="39" width="13.1640625" style="6" customWidth="1"/>
    <col min="40" max="40" width="7.5" style="6" customWidth="1"/>
    <col min="41" max="41" width="4.1640625" style="6" customWidth="1"/>
    <col min="42" max="42" width="15.6640625" style="6" hidden="1" customWidth="1"/>
    <col min="43" max="43" width="13.6640625" style="6" customWidth="1"/>
    <col min="44" max="46" width="25.6640625" style="6" hidden="1" customWidth="1"/>
    <col min="47" max="48" width="21.6640625" style="6" hidden="1" customWidth="1"/>
    <col min="49" max="50" width="25" style="6" hidden="1" customWidth="1"/>
    <col min="51" max="51" width="21.6640625" style="6" hidden="1" customWidth="1"/>
    <col min="52" max="52" width="19.1640625" style="6" hidden="1" customWidth="1"/>
    <col min="53" max="53" width="25" style="6" hidden="1" customWidth="1"/>
    <col min="54" max="54" width="21.6640625" style="6" hidden="1" customWidth="1"/>
    <col min="55" max="55" width="19.1640625" style="6" hidden="1" customWidth="1"/>
    <col min="56" max="56" width="66.5" style="6" customWidth="1"/>
    <col min="57" max="69" width="10.6640625" style="6"/>
    <col min="70" max="90" width="9.1640625" style="6" hidden="1"/>
    <col min="91" max="16384" width="10.6640625" style="6"/>
  </cols>
  <sheetData>
    <row r="1" spans="1:73" x14ac:dyDescent="0.2">
      <c r="AY1" s="154" t="s">
        <v>0</v>
      </c>
      <c r="AZ1" s="154" t="s">
        <v>1</v>
      </c>
      <c r="BA1" s="154" t="s">
        <v>0</v>
      </c>
      <c r="BS1" s="154" t="s">
        <v>2</v>
      </c>
      <c r="BT1" s="154" t="s">
        <v>2</v>
      </c>
      <c r="BU1" s="154" t="s">
        <v>3</v>
      </c>
    </row>
    <row r="2" spans="1:73" x14ac:dyDescent="0.2">
      <c r="AQ2" s="267" t="s">
        <v>4</v>
      </c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R2" s="7" t="s">
        <v>5</v>
      </c>
      <c r="BS2" s="7" t="s">
        <v>6</v>
      </c>
    </row>
    <row r="3" spans="1:73" ht="6.9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10"/>
      <c r="BR3" s="7" t="s">
        <v>5</v>
      </c>
      <c r="BS3" s="7" t="s">
        <v>6</v>
      </c>
    </row>
    <row r="4" spans="1:73" ht="24.95" customHeight="1" x14ac:dyDescent="0.2">
      <c r="A4" s="10"/>
      <c r="C4" s="11" t="s">
        <v>3327</v>
      </c>
      <c r="AQ4" s="10"/>
      <c r="AR4" s="155" t="s">
        <v>7</v>
      </c>
      <c r="BD4" s="156" t="s">
        <v>8</v>
      </c>
      <c r="BR4" s="7" t="s">
        <v>5</v>
      </c>
    </row>
    <row r="5" spans="1:73" ht="15" x14ac:dyDescent="0.2">
      <c r="A5" s="10"/>
      <c r="C5" s="157" t="s">
        <v>9</v>
      </c>
      <c r="J5" s="269" t="s">
        <v>10</v>
      </c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Q5" s="10"/>
      <c r="BD5" s="275"/>
      <c r="BR5" s="7" t="s">
        <v>5</v>
      </c>
    </row>
    <row r="6" spans="1:73" ht="12.75" x14ac:dyDescent="0.2">
      <c r="A6" s="10"/>
      <c r="C6" s="25"/>
      <c r="J6" s="18" t="s">
        <v>0</v>
      </c>
      <c r="AJ6" s="158"/>
      <c r="AK6" s="159"/>
      <c r="AL6" s="159"/>
      <c r="AM6" s="160"/>
      <c r="AQ6" s="10"/>
      <c r="BD6" s="275"/>
      <c r="BR6" s="7" t="s">
        <v>5</v>
      </c>
    </row>
    <row r="7" spans="1:73" ht="12.75" x14ac:dyDescent="0.2">
      <c r="A7" s="10"/>
      <c r="C7" s="25" t="s">
        <v>11</v>
      </c>
      <c r="J7" s="18" t="s">
        <v>12</v>
      </c>
      <c r="AJ7" s="158"/>
      <c r="AK7" s="159"/>
      <c r="AL7" s="159"/>
      <c r="AM7" s="160"/>
      <c r="AQ7" s="10"/>
      <c r="BD7" s="275"/>
      <c r="BR7" s="7" t="s">
        <v>5</v>
      </c>
    </row>
    <row r="8" spans="1:73" x14ac:dyDescent="0.2">
      <c r="A8" s="10"/>
      <c r="AJ8" s="159"/>
      <c r="AK8" s="159"/>
      <c r="AL8" s="159"/>
      <c r="AM8" s="159"/>
      <c r="AQ8" s="10"/>
      <c r="BD8" s="275"/>
      <c r="BR8" s="7" t="s">
        <v>5</v>
      </c>
    </row>
    <row r="9" spans="1:73" ht="12.75" x14ac:dyDescent="0.2">
      <c r="A9" s="10"/>
      <c r="C9" s="25" t="s">
        <v>2087</v>
      </c>
      <c r="AJ9" s="158"/>
      <c r="AK9" s="159"/>
      <c r="AL9" s="159"/>
      <c r="AM9" s="160"/>
      <c r="AQ9" s="10"/>
      <c r="BD9" s="275"/>
      <c r="BR9" s="7" t="s">
        <v>5</v>
      </c>
    </row>
    <row r="10" spans="1:73" ht="12.75" x14ac:dyDescent="0.2">
      <c r="A10" s="10"/>
      <c r="D10" s="18" t="s">
        <v>2088</v>
      </c>
      <c r="AJ10" s="158"/>
      <c r="AK10" s="159"/>
      <c r="AL10" s="159"/>
      <c r="AM10" s="160"/>
      <c r="AQ10" s="10"/>
      <c r="BD10" s="275"/>
      <c r="BR10" s="7" t="s">
        <v>5</v>
      </c>
    </row>
    <row r="11" spans="1:73" ht="6.95" customHeight="1" x14ac:dyDescent="0.2">
      <c r="A11" s="10"/>
      <c r="AQ11" s="10"/>
      <c r="BD11" s="275"/>
      <c r="BR11" s="7" t="s">
        <v>5</v>
      </c>
    </row>
    <row r="12" spans="1:73" ht="20.100000000000001" customHeight="1" x14ac:dyDescent="0.2">
      <c r="A12" s="10"/>
      <c r="C12" s="25" t="s">
        <v>2086</v>
      </c>
      <c r="AJ12" s="25" t="s">
        <v>13</v>
      </c>
      <c r="AM12" s="270" t="s">
        <v>15</v>
      </c>
      <c r="AN12" s="270"/>
      <c r="AQ12" s="10"/>
      <c r="BD12" s="275"/>
      <c r="BR12" s="7" t="s">
        <v>5</v>
      </c>
    </row>
    <row r="13" spans="1:73" ht="20.100000000000001" customHeight="1" x14ac:dyDescent="0.2">
      <c r="A13" s="10"/>
      <c r="D13" s="270" t="s">
        <v>15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5" t="s">
        <v>14</v>
      </c>
      <c r="AM13" s="270" t="s">
        <v>15</v>
      </c>
      <c r="AN13" s="270"/>
      <c r="AQ13" s="10"/>
      <c r="BD13" s="275"/>
      <c r="BR13" s="7" t="s">
        <v>5</v>
      </c>
    </row>
    <row r="14" spans="1:73" ht="6.95" customHeight="1" x14ac:dyDescent="0.2">
      <c r="A14" s="10"/>
      <c r="AQ14" s="10"/>
      <c r="BD14" s="275"/>
      <c r="BR14" s="7" t="s">
        <v>2</v>
      </c>
    </row>
    <row r="15" spans="1:73" ht="6.95" customHeight="1" x14ac:dyDescent="0.2">
      <c r="A15" s="10"/>
      <c r="AQ15" s="10"/>
      <c r="BD15" s="275"/>
    </row>
    <row r="16" spans="1:73" ht="6.95" customHeight="1" x14ac:dyDescent="0.2">
      <c r="A16" s="10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Q16" s="10"/>
      <c r="BD16" s="275"/>
    </row>
    <row r="17" spans="1:56" s="16" customFormat="1" ht="26.1" customHeight="1" x14ac:dyDescent="0.2">
      <c r="A17" s="13"/>
      <c r="B17" s="14"/>
      <c r="C17" s="162" t="s">
        <v>17</v>
      </c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277">
        <f>ROUND(SUM(AM51:AM60),2)</f>
        <v>0</v>
      </c>
      <c r="AK17" s="278"/>
      <c r="AL17" s="278"/>
      <c r="AM17" s="278"/>
      <c r="AN17" s="278"/>
      <c r="AO17" s="14"/>
      <c r="AP17" s="14"/>
      <c r="AQ17" s="13"/>
      <c r="BD17" s="275"/>
    </row>
    <row r="18" spans="1:56" s="16" customFormat="1" ht="6.95" customHeight="1" x14ac:dyDescent="0.2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3"/>
      <c r="BD18" s="275"/>
    </row>
    <row r="19" spans="1:56" s="16" customFormat="1" ht="12.75" x14ac:dyDescent="0.2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64" t="s">
        <v>18</v>
      </c>
      <c r="L19" s="164"/>
      <c r="M19" s="164"/>
      <c r="N19" s="164"/>
      <c r="O19" s="164"/>
      <c r="P19" s="14"/>
      <c r="Q19" s="14"/>
      <c r="R19" s="14"/>
      <c r="S19" s="14"/>
      <c r="T19" s="14"/>
      <c r="U19" s="14"/>
      <c r="V19" s="272" t="s">
        <v>19</v>
      </c>
      <c r="W19" s="272"/>
      <c r="X19" s="272"/>
      <c r="Y19" s="272"/>
      <c r="Z19" s="272"/>
      <c r="AA19" s="272"/>
      <c r="AB19" s="272"/>
      <c r="AC19" s="272"/>
      <c r="AD19" s="272"/>
      <c r="AE19" s="14"/>
      <c r="AF19" s="14"/>
      <c r="AG19" s="14"/>
      <c r="AH19" s="14"/>
      <c r="AI19" s="14"/>
      <c r="AJ19" s="273" t="s">
        <v>20</v>
      </c>
      <c r="AK19" s="273"/>
      <c r="AL19" s="273"/>
      <c r="AM19" s="273"/>
      <c r="AN19" s="273"/>
      <c r="AO19" s="14"/>
      <c r="AP19" s="14"/>
      <c r="AQ19" s="13"/>
      <c r="BD19" s="275"/>
    </row>
    <row r="20" spans="1:56" s="164" customFormat="1" ht="14.45" customHeight="1" x14ac:dyDescent="0.2">
      <c r="A20" s="165"/>
      <c r="C20" s="25" t="s">
        <v>21</v>
      </c>
      <c r="E20" s="25" t="s">
        <v>22</v>
      </c>
      <c r="K20" s="274">
        <v>0.2</v>
      </c>
      <c r="L20" s="266"/>
      <c r="M20" s="266"/>
      <c r="N20" s="266"/>
      <c r="O20" s="266"/>
      <c r="V20" s="279">
        <f>AJ17</f>
        <v>0</v>
      </c>
      <c r="W20" s="272"/>
      <c r="X20" s="272"/>
      <c r="Y20" s="272"/>
      <c r="Z20" s="272"/>
      <c r="AA20" s="272"/>
      <c r="AB20" s="272"/>
      <c r="AC20" s="272"/>
      <c r="AD20" s="272"/>
      <c r="AJ20" s="265">
        <f>ROUND(K20*V20,2)</f>
        <v>0</v>
      </c>
      <c r="AK20" s="266"/>
      <c r="AL20" s="266"/>
      <c r="AM20" s="266"/>
      <c r="AN20" s="266"/>
      <c r="AQ20" s="165"/>
      <c r="BD20" s="276"/>
    </row>
    <row r="21" spans="1:56" s="164" customFormat="1" ht="14.45" hidden="1" customHeight="1" x14ac:dyDescent="0.2">
      <c r="A21" s="165"/>
      <c r="E21" s="25" t="s">
        <v>23</v>
      </c>
      <c r="K21" s="274">
        <v>0.2</v>
      </c>
      <c r="L21" s="266"/>
      <c r="M21" s="266"/>
      <c r="N21" s="266"/>
      <c r="O21" s="266"/>
      <c r="V21" s="265" t="e">
        <f>ROUND(#REF!, 2)</f>
        <v>#REF!</v>
      </c>
      <c r="W21" s="266"/>
      <c r="X21" s="266"/>
      <c r="Y21" s="266"/>
      <c r="Z21" s="266"/>
      <c r="AA21" s="266"/>
      <c r="AB21" s="266"/>
      <c r="AC21" s="266"/>
      <c r="AD21" s="266"/>
      <c r="AJ21" s="265" t="e">
        <f>ROUND(#REF!, 2)</f>
        <v>#REF!</v>
      </c>
      <c r="AK21" s="266"/>
      <c r="AL21" s="266"/>
      <c r="AM21" s="266"/>
      <c r="AN21" s="266"/>
      <c r="AQ21" s="165"/>
      <c r="BD21" s="276"/>
    </row>
    <row r="22" spans="1:56" s="164" customFormat="1" ht="14.45" hidden="1" customHeight="1" x14ac:dyDescent="0.2">
      <c r="A22" s="165"/>
      <c r="E22" s="25" t="s">
        <v>24</v>
      </c>
      <c r="K22" s="274">
        <v>0.2</v>
      </c>
      <c r="L22" s="266"/>
      <c r="M22" s="266"/>
      <c r="N22" s="266"/>
      <c r="O22" s="266"/>
      <c r="V22" s="265" t="e">
        <f>ROUND(#REF!, 2)</f>
        <v>#REF!</v>
      </c>
      <c r="W22" s="266"/>
      <c r="X22" s="266"/>
      <c r="Y22" s="266"/>
      <c r="Z22" s="266"/>
      <c r="AA22" s="266"/>
      <c r="AB22" s="266"/>
      <c r="AC22" s="266"/>
      <c r="AD22" s="266"/>
      <c r="AJ22" s="265">
        <v>0</v>
      </c>
      <c r="AK22" s="266"/>
      <c r="AL22" s="266"/>
      <c r="AM22" s="266"/>
      <c r="AN22" s="266"/>
      <c r="AQ22" s="165"/>
      <c r="BD22" s="276"/>
    </row>
    <row r="23" spans="1:56" s="164" customFormat="1" ht="14.45" hidden="1" customHeight="1" x14ac:dyDescent="0.2">
      <c r="A23" s="165"/>
      <c r="E23" s="25" t="s">
        <v>25</v>
      </c>
      <c r="K23" s="274">
        <v>0.2</v>
      </c>
      <c r="L23" s="266"/>
      <c r="M23" s="266"/>
      <c r="N23" s="266"/>
      <c r="O23" s="266"/>
      <c r="V23" s="265" t="e">
        <f>ROUND(#REF!, 2)</f>
        <v>#REF!</v>
      </c>
      <c r="W23" s="266"/>
      <c r="X23" s="266"/>
      <c r="Y23" s="266"/>
      <c r="Z23" s="266"/>
      <c r="AA23" s="266"/>
      <c r="AB23" s="266"/>
      <c r="AC23" s="266"/>
      <c r="AD23" s="266"/>
      <c r="AJ23" s="265">
        <v>0</v>
      </c>
      <c r="AK23" s="266"/>
      <c r="AL23" s="266"/>
      <c r="AM23" s="266"/>
      <c r="AN23" s="266"/>
      <c r="AQ23" s="165"/>
      <c r="BD23" s="276"/>
    </row>
    <row r="24" spans="1:56" s="164" customFormat="1" ht="14.45" hidden="1" customHeight="1" x14ac:dyDescent="0.2">
      <c r="A24" s="165"/>
      <c r="E24" s="25" t="s">
        <v>26</v>
      </c>
      <c r="K24" s="274">
        <v>0</v>
      </c>
      <c r="L24" s="266"/>
      <c r="M24" s="266"/>
      <c r="N24" s="266"/>
      <c r="O24" s="266"/>
      <c r="V24" s="265" t="e">
        <f>ROUND(#REF!, 2)</f>
        <v>#REF!</v>
      </c>
      <c r="W24" s="266"/>
      <c r="X24" s="266"/>
      <c r="Y24" s="266"/>
      <c r="Z24" s="266"/>
      <c r="AA24" s="266"/>
      <c r="AB24" s="266"/>
      <c r="AC24" s="266"/>
      <c r="AD24" s="266"/>
      <c r="AJ24" s="265">
        <v>0</v>
      </c>
      <c r="AK24" s="266"/>
      <c r="AL24" s="266"/>
      <c r="AM24" s="266"/>
      <c r="AN24" s="266"/>
      <c r="AQ24" s="165"/>
      <c r="BD24" s="276"/>
    </row>
    <row r="25" spans="1:56" s="16" customFormat="1" ht="6.95" customHeight="1" x14ac:dyDescent="0.2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3"/>
      <c r="BD25" s="275"/>
    </row>
    <row r="26" spans="1:56" s="16" customFormat="1" ht="26.1" customHeight="1" x14ac:dyDescent="0.2">
      <c r="A26" s="13"/>
      <c r="B26" s="166"/>
      <c r="C26" s="286" t="s">
        <v>2732</v>
      </c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312">
        <f>SUM(V20:AJ20)</f>
        <v>0</v>
      </c>
      <c r="AK26" s="312"/>
      <c r="AL26" s="312"/>
      <c r="AM26" s="312"/>
      <c r="AN26" s="312"/>
      <c r="AO26" s="166"/>
      <c r="AP26" s="167"/>
      <c r="AQ26" s="13"/>
      <c r="BD26" s="14"/>
    </row>
    <row r="27" spans="1:56" s="16" customFormat="1" ht="6.95" customHeight="1" x14ac:dyDescent="0.2">
      <c r="A27" s="13"/>
      <c r="B27" s="14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313"/>
      <c r="AK27" s="313"/>
      <c r="AL27" s="313"/>
      <c r="AM27" s="313"/>
      <c r="AN27" s="313"/>
      <c r="AO27" s="14"/>
      <c r="AP27" s="14"/>
      <c r="AQ27" s="13"/>
      <c r="BD27" s="14"/>
    </row>
    <row r="28" spans="1:56" s="16" customFormat="1" ht="14.45" customHeight="1" x14ac:dyDescent="0.2">
      <c r="A28" s="13"/>
      <c r="B28" s="14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313"/>
      <c r="AK28" s="313"/>
      <c r="AL28" s="313"/>
      <c r="AM28" s="313"/>
      <c r="AN28" s="313"/>
      <c r="AO28" s="14"/>
      <c r="AP28" s="14"/>
      <c r="AQ28" s="13"/>
      <c r="BD28" s="14"/>
    </row>
    <row r="29" spans="1:56" ht="14.45" customHeight="1" x14ac:dyDescent="0.2">
      <c r="A29" s="10"/>
      <c r="AQ29" s="10"/>
    </row>
    <row r="30" spans="1:56" ht="14.45" customHeight="1" x14ac:dyDescent="0.2">
      <c r="A30" s="10"/>
      <c r="AQ30" s="10"/>
    </row>
    <row r="31" spans="1:56" ht="14.45" customHeight="1" x14ac:dyDescent="0.2">
      <c r="A31" s="10"/>
      <c r="AQ31" s="10"/>
    </row>
    <row r="32" spans="1:56" ht="14.45" customHeight="1" x14ac:dyDescent="0.2">
      <c r="A32" s="10"/>
      <c r="AQ32" s="10"/>
    </row>
    <row r="33" spans="1:56" ht="14.45" customHeight="1" x14ac:dyDescent="0.2">
      <c r="A33" s="10"/>
      <c r="AQ33" s="10"/>
    </row>
    <row r="34" spans="1:56" ht="14.45" customHeight="1" x14ac:dyDescent="0.2">
      <c r="A34" s="10"/>
      <c r="C34" s="297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9"/>
      <c r="W34" s="288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90"/>
      <c r="AQ34" s="10"/>
    </row>
    <row r="35" spans="1:56" ht="14.45" customHeight="1" x14ac:dyDescent="0.2">
      <c r="A35" s="10"/>
      <c r="C35" s="300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2"/>
      <c r="W35" s="291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3"/>
      <c r="AQ35" s="10"/>
    </row>
    <row r="36" spans="1:56" ht="14.45" customHeight="1" x14ac:dyDescent="0.2">
      <c r="A36" s="10"/>
      <c r="C36" s="300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2"/>
      <c r="W36" s="291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3"/>
      <c r="AQ36" s="10"/>
    </row>
    <row r="37" spans="1:56" ht="14.45" customHeight="1" x14ac:dyDescent="0.2">
      <c r="A37" s="10"/>
      <c r="C37" s="300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2"/>
      <c r="W37" s="291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3"/>
      <c r="AQ37" s="10"/>
    </row>
    <row r="38" spans="1:56" ht="14.45" customHeight="1" x14ac:dyDescent="0.2">
      <c r="A38" s="10"/>
      <c r="C38" s="300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2"/>
      <c r="W38" s="291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3"/>
      <c r="AQ38" s="10"/>
    </row>
    <row r="39" spans="1:56" ht="14.45" customHeight="1" x14ac:dyDescent="0.2">
      <c r="A39" s="10"/>
      <c r="C39" s="303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5"/>
      <c r="W39" s="294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6"/>
      <c r="AQ39" s="10"/>
    </row>
    <row r="40" spans="1:56" s="16" customFormat="1" ht="14.45" customHeight="1" x14ac:dyDescent="0.2">
      <c r="A40" s="15"/>
      <c r="C40" s="284" t="s">
        <v>2089</v>
      </c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5" t="s">
        <v>2090</v>
      </c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Q40" s="15"/>
    </row>
    <row r="41" spans="1:56" x14ac:dyDescent="0.2">
      <c r="A41" s="10"/>
      <c r="AQ41" s="10"/>
    </row>
    <row r="42" spans="1:56" s="16" customFormat="1" ht="6.95" customHeight="1" x14ac:dyDescent="0.2">
      <c r="A42" s="35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13"/>
      <c r="BD42" s="14"/>
    </row>
    <row r="46" spans="1:56" s="16" customFormat="1" ht="6.95" customHeight="1" x14ac:dyDescent="0.2">
      <c r="A46" s="37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168"/>
      <c r="AP46" s="38"/>
      <c r="AQ46" s="13"/>
      <c r="BD46" s="14"/>
    </row>
    <row r="47" spans="1:56" s="16" customFormat="1" ht="24.95" customHeight="1" x14ac:dyDescent="0.2">
      <c r="A47" s="13"/>
      <c r="B47" s="169" t="s">
        <v>2085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170"/>
      <c r="AP47" s="14"/>
      <c r="AQ47" s="13"/>
      <c r="BD47" s="14"/>
    </row>
    <row r="48" spans="1:56" s="16" customFormat="1" ht="6.95" customHeight="1" x14ac:dyDescent="0.2">
      <c r="A48" s="13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170"/>
      <c r="AP48" s="14"/>
      <c r="AQ48" s="13"/>
      <c r="BD48" s="14"/>
    </row>
    <row r="49" spans="1:90" s="16" customFormat="1" ht="29.25" customHeight="1" x14ac:dyDescent="0.2">
      <c r="A49" s="13"/>
      <c r="B49" s="282" t="s">
        <v>30</v>
      </c>
      <c r="C49" s="281"/>
      <c r="D49" s="281"/>
      <c r="E49" s="281"/>
      <c r="F49" s="281"/>
      <c r="G49" s="171"/>
      <c r="H49" s="282" t="s">
        <v>31</v>
      </c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0"/>
      <c r="AG49" s="281"/>
      <c r="AH49" s="281"/>
      <c r="AI49" s="281"/>
      <c r="AJ49" s="281"/>
      <c r="AK49" s="281"/>
      <c r="AL49" s="281"/>
      <c r="AM49" s="282" t="s">
        <v>32</v>
      </c>
      <c r="AN49" s="281"/>
      <c r="AO49" s="283"/>
      <c r="AP49" s="172" t="s">
        <v>33</v>
      </c>
      <c r="AQ49" s="13"/>
      <c r="AR49" s="62" t="s">
        <v>34</v>
      </c>
      <c r="AS49" s="63" t="s">
        <v>35</v>
      </c>
      <c r="AT49" s="63" t="s">
        <v>36</v>
      </c>
      <c r="AU49" s="63" t="s">
        <v>37</v>
      </c>
      <c r="AV49" s="63" t="s">
        <v>38</v>
      </c>
      <c r="AW49" s="63" t="s">
        <v>39</v>
      </c>
      <c r="AX49" s="63" t="s">
        <v>40</v>
      </c>
      <c r="AY49" s="63" t="s">
        <v>41</v>
      </c>
      <c r="AZ49" s="63" t="s">
        <v>42</v>
      </c>
      <c r="BA49" s="63" t="s">
        <v>43</v>
      </c>
      <c r="BB49" s="63" t="s">
        <v>44</v>
      </c>
      <c r="BC49" s="64" t="s">
        <v>45</v>
      </c>
      <c r="BD49" s="14"/>
    </row>
    <row r="50" spans="1:90" s="16" customFormat="1" ht="10.7" customHeight="1" x14ac:dyDescent="0.2">
      <c r="A50" s="13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170"/>
      <c r="AP50" s="14"/>
      <c r="AQ50" s="13"/>
      <c r="AR50" s="69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3"/>
      <c r="BD50" s="14"/>
    </row>
    <row r="51" spans="1:90" s="182" customFormat="1" ht="15" x14ac:dyDescent="0.2">
      <c r="A51" s="174"/>
      <c r="B51" s="175"/>
      <c r="C51" s="309" t="s">
        <v>49</v>
      </c>
      <c r="D51" s="309"/>
      <c r="E51" s="309"/>
      <c r="F51" s="309"/>
      <c r="G51" s="309"/>
      <c r="H51" s="176"/>
      <c r="I51" s="309" t="str">
        <f>'01'!C4</f>
        <v>BÚRACIE PRÁCE</v>
      </c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6"/>
      <c r="AG51" s="307"/>
      <c r="AH51" s="307"/>
      <c r="AI51" s="307"/>
      <c r="AJ51" s="307"/>
      <c r="AK51" s="307"/>
      <c r="AL51" s="307"/>
      <c r="AM51" s="306">
        <f>'01'!I9</f>
        <v>0</v>
      </c>
      <c r="AN51" s="307"/>
      <c r="AO51" s="308"/>
      <c r="AP51" s="177" t="s">
        <v>50</v>
      </c>
      <c r="AQ51" s="174"/>
      <c r="AR51" s="178">
        <v>0</v>
      </c>
      <c r="AS51" s="179">
        <f>ROUND(SUM(AU51:AV51),2)</f>
        <v>0</v>
      </c>
      <c r="AT51" s="180">
        <f>'01'!O51</f>
        <v>0</v>
      </c>
      <c r="AU51" s="179">
        <f>'01'!I12</f>
        <v>0</v>
      </c>
      <c r="AV51" s="179">
        <f>'01'!I13</f>
        <v>0</v>
      </c>
      <c r="AW51" s="179">
        <f>'01'!I14</f>
        <v>0</v>
      </c>
      <c r="AX51" s="179">
        <f>'01'!I15</f>
        <v>0</v>
      </c>
      <c r="AY51" s="179">
        <f>'01'!E12</f>
        <v>0</v>
      </c>
      <c r="AZ51" s="179">
        <f>'01'!E13</f>
        <v>0</v>
      </c>
      <c r="BA51" s="179">
        <f>'01'!E14</f>
        <v>0</v>
      </c>
      <c r="BB51" s="179">
        <f>'01'!E15</f>
        <v>0</v>
      </c>
      <c r="BC51" s="181">
        <f>'01'!E16</f>
        <v>0</v>
      </c>
      <c r="BS51" s="183" t="s">
        <v>51</v>
      </c>
      <c r="BU51" s="183" t="s">
        <v>48</v>
      </c>
      <c r="BV51" s="183" t="s">
        <v>52</v>
      </c>
      <c r="BW51" s="183" t="s">
        <v>3</v>
      </c>
      <c r="CK51" s="183" t="s">
        <v>0</v>
      </c>
      <c r="CL51" s="183" t="s">
        <v>47</v>
      </c>
    </row>
    <row r="52" spans="1:90" s="182" customFormat="1" ht="15" x14ac:dyDescent="0.2">
      <c r="A52" s="174"/>
      <c r="B52" s="175"/>
      <c r="C52" s="309" t="s">
        <v>53</v>
      </c>
      <c r="D52" s="309"/>
      <c r="E52" s="309"/>
      <c r="F52" s="309"/>
      <c r="G52" s="309"/>
      <c r="H52" s="176"/>
      <c r="I52" s="309" t="str">
        <f>'02'!C4</f>
        <v>NOVÝ STAV</v>
      </c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6"/>
      <c r="AG52" s="307"/>
      <c r="AH52" s="307"/>
      <c r="AI52" s="307"/>
      <c r="AJ52" s="307"/>
      <c r="AK52" s="307"/>
      <c r="AL52" s="307"/>
      <c r="AM52" s="306">
        <f>'02'!I9</f>
        <v>0</v>
      </c>
      <c r="AN52" s="307"/>
      <c r="AO52" s="308"/>
      <c r="AP52" s="177" t="s">
        <v>50</v>
      </c>
      <c r="AQ52" s="174"/>
      <c r="AR52" s="184">
        <v>0</v>
      </c>
      <c r="AS52" s="185">
        <f>ROUND(SUM(AU52:AV52),2)</f>
        <v>0</v>
      </c>
      <c r="AT52" s="186">
        <f>'02'!O67</f>
        <v>0</v>
      </c>
      <c r="AU52" s="185">
        <f>'02'!I12</f>
        <v>0</v>
      </c>
      <c r="AV52" s="185">
        <f>'02'!I13</f>
        <v>0</v>
      </c>
      <c r="AW52" s="185">
        <f>'02'!I14</f>
        <v>0</v>
      </c>
      <c r="AX52" s="185">
        <f>'02'!I15</f>
        <v>0</v>
      </c>
      <c r="AY52" s="185">
        <f>'02'!E12</f>
        <v>0</v>
      </c>
      <c r="AZ52" s="185">
        <f>'02'!E13</f>
        <v>0</v>
      </c>
      <c r="BA52" s="185">
        <f>'02'!E14</f>
        <v>0</v>
      </c>
      <c r="BB52" s="185">
        <f>'02'!E15</f>
        <v>0</v>
      </c>
      <c r="BC52" s="187">
        <f>'02'!E16</f>
        <v>0</v>
      </c>
      <c r="BS52" s="183" t="s">
        <v>51</v>
      </c>
      <c r="BU52" s="183" t="s">
        <v>48</v>
      </c>
      <c r="BV52" s="183" t="s">
        <v>54</v>
      </c>
      <c r="BW52" s="183" t="s">
        <v>3</v>
      </c>
      <c r="CK52" s="183" t="s">
        <v>0</v>
      </c>
      <c r="CL52" s="183" t="s">
        <v>47</v>
      </c>
    </row>
    <row r="53" spans="1:90" s="16" customFormat="1" ht="15" x14ac:dyDescent="0.2">
      <c r="A53" s="13"/>
      <c r="B53" s="95"/>
      <c r="C53" s="309" t="s">
        <v>2163</v>
      </c>
      <c r="D53" s="309"/>
      <c r="E53" s="309"/>
      <c r="F53" s="309"/>
      <c r="G53" s="309"/>
      <c r="H53" s="176"/>
      <c r="I53" s="309" t="str">
        <f>'03'!A3</f>
        <v>ZDRAVOTECHNIKA</v>
      </c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10"/>
      <c r="AG53" s="311"/>
      <c r="AH53" s="311"/>
      <c r="AI53" s="311"/>
      <c r="AJ53" s="311"/>
      <c r="AK53" s="311"/>
      <c r="AL53" s="311"/>
      <c r="AM53" s="306"/>
      <c r="AN53" s="307"/>
      <c r="AO53" s="308"/>
      <c r="AP53" s="14"/>
      <c r="AQ53" s="13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</row>
    <row r="54" spans="1:90" s="16" customFormat="1" ht="15" x14ac:dyDescent="0.2">
      <c r="A54" s="13"/>
      <c r="B54" s="95"/>
      <c r="C54" s="309" t="s">
        <v>2164</v>
      </c>
      <c r="D54" s="309"/>
      <c r="E54" s="309"/>
      <c r="F54" s="309"/>
      <c r="G54" s="309"/>
      <c r="H54" s="176"/>
      <c r="I54" s="309" t="str">
        <f>'04'!A3</f>
        <v>CHLADENIE</v>
      </c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10"/>
      <c r="AG54" s="311"/>
      <c r="AH54" s="311"/>
      <c r="AI54" s="311"/>
      <c r="AJ54" s="311"/>
      <c r="AK54" s="311"/>
      <c r="AL54" s="311"/>
      <c r="AM54" s="306"/>
      <c r="AN54" s="307"/>
      <c r="AO54" s="308"/>
      <c r="AP54" s="36"/>
      <c r="AQ54" s="13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</row>
    <row r="55" spans="1:90" ht="15" x14ac:dyDescent="0.2">
      <c r="A55" s="10"/>
      <c r="B55" s="188"/>
      <c r="C55" s="309" t="s">
        <v>2165</v>
      </c>
      <c r="D55" s="309"/>
      <c r="E55" s="309"/>
      <c r="F55" s="309"/>
      <c r="G55" s="309"/>
      <c r="H55" s="176"/>
      <c r="I55" s="309" t="str">
        <f>'05'!A3</f>
        <v>VYKUROVANIE</v>
      </c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10"/>
      <c r="AG55" s="311"/>
      <c r="AH55" s="311"/>
      <c r="AI55" s="311"/>
      <c r="AJ55" s="311"/>
      <c r="AK55" s="311"/>
      <c r="AL55" s="311"/>
      <c r="AM55" s="306"/>
      <c r="AN55" s="307"/>
      <c r="AO55" s="308"/>
    </row>
    <row r="56" spans="1:90" ht="15" x14ac:dyDescent="0.2">
      <c r="A56" s="10"/>
      <c r="B56" s="188"/>
      <c r="C56" s="309" t="s">
        <v>2166</v>
      </c>
      <c r="D56" s="309"/>
      <c r="E56" s="309"/>
      <c r="F56" s="309"/>
      <c r="G56" s="309"/>
      <c r="H56" s="176"/>
      <c r="I56" s="309" t="str">
        <f>'06'!A3</f>
        <v>VZDUCHOTECHNIKA</v>
      </c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10"/>
      <c r="AG56" s="311"/>
      <c r="AH56" s="311"/>
      <c r="AI56" s="311"/>
      <c r="AJ56" s="311"/>
      <c r="AK56" s="311"/>
      <c r="AL56" s="311"/>
      <c r="AM56" s="306"/>
      <c r="AN56" s="307"/>
      <c r="AO56" s="308"/>
    </row>
    <row r="57" spans="1:90" ht="15" x14ac:dyDescent="0.2">
      <c r="A57" s="10"/>
      <c r="B57" s="188"/>
      <c r="C57" s="309" t="s">
        <v>2167</v>
      </c>
      <c r="D57" s="309"/>
      <c r="E57" s="309"/>
      <c r="F57" s="309"/>
      <c r="G57" s="309"/>
      <c r="H57" s="176"/>
      <c r="I57" s="309" t="str">
        <f>'07'!A3</f>
        <v>ELEKTRO INŠTALÁCIA</v>
      </c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10"/>
      <c r="AG57" s="311"/>
      <c r="AH57" s="311"/>
      <c r="AI57" s="311"/>
      <c r="AJ57" s="311"/>
      <c r="AK57" s="311"/>
      <c r="AL57" s="311"/>
      <c r="AM57" s="306"/>
      <c r="AN57" s="307"/>
      <c r="AO57" s="308"/>
    </row>
    <row r="58" spans="1:90" ht="15" x14ac:dyDescent="0.2">
      <c r="A58" s="10"/>
      <c r="B58" s="188"/>
      <c r="C58" s="309" t="s">
        <v>2168</v>
      </c>
      <c r="D58" s="309"/>
      <c r="E58" s="309"/>
      <c r="F58" s="309"/>
      <c r="G58" s="309"/>
      <c r="H58" s="176"/>
      <c r="I58" s="309" t="str">
        <f>'08'!A3</f>
        <v>MERANIE A REGULÁCIA</v>
      </c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10"/>
      <c r="AG58" s="311"/>
      <c r="AH58" s="311"/>
      <c r="AI58" s="311"/>
      <c r="AJ58" s="311"/>
      <c r="AK58" s="311"/>
      <c r="AL58" s="311"/>
      <c r="AM58" s="306"/>
      <c r="AN58" s="307"/>
      <c r="AO58" s="308"/>
    </row>
    <row r="59" spans="1:90" ht="15" x14ac:dyDescent="0.2">
      <c r="A59" s="10"/>
      <c r="B59" s="188"/>
      <c r="C59" s="309" t="s">
        <v>2169</v>
      </c>
      <c r="D59" s="309"/>
      <c r="E59" s="309"/>
      <c r="F59" s="309"/>
      <c r="G59" s="309"/>
      <c r="H59" s="176"/>
      <c r="I59" s="309" t="str">
        <f>'09'!A3</f>
        <v>ELEKTRICKÁ POŽIARNA SIGNALIZÁCIA</v>
      </c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6"/>
      <c r="AG59" s="307"/>
      <c r="AH59" s="307"/>
      <c r="AI59" s="307"/>
      <c r="AJ59" s="307"/>
      <c r="AK59" s="307"/>
      <c r="AL59" s="307"/>
      <c r="AM59" s="306">
        <f>'09'!H6</f>
        <v>0</v>
      </c>
      <c r="AN59" s="307"/>
      <c r="AO59" s="308"/>
    </row>
    <row r="60" spans="1:90" ht="15" x14ac:dyDescent="0.2">
      <c r="A60" s="10"/>
      <c r="B60" s="188"/>
      <c r="C60" s="309" t="s">
        <v>179</v>
      </c>
      <c r="D60" s="309"/>
      <c r="E60" s="309"/>
      <c r="F60" s="309"/>
      <c r="G60" s="309"/>
      <c r="H60" s="176"/>
      <c r="I60" s="309" t="str">
        <f>'10'!A3</f>
        <v>HLASOVÁ SIGNALIZÁCIA POŽIARU</v>
      </c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6"/>
      <c r="AG60" s="307"/>
      <c r="AH60" s="307"/>
      <c r="AI60" s="307"/>
      <c r="AJ60" s="307"/>
      <c r="AK60" s="307"/>
      <c r="AL60" s="307"/>
      <c r="AM60" s="306">
        <f>'10'!H6</f>
        <v>0</v>
      </c>
      <c r="AN60" s="307"/>
      <c r="AO60" s="308"/>
    </row>
    <row r="61" spans="1:90" x14ac:dyDescent="0.2">
      <c r="A61" s="189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1"/>
    </row>
  </sheetData>
  <sheetProtection sheet="1" objects="1" scenarios="1"/>
  <mergeCells count="74">
    <mergeCell ref="AM12:AN12"/>
    <mergeCell ref="AM13:AN13"/>
    <mergeCell ref="AJ26:AN28"/>
    <mergeCell ref="C59:G59"/>
    <mergeCell ref="I59:AE59"/>
    <mergeCell ref="AF59:AL59"/>
    <mergeCell ref="AM59:AO59"/>
    <mergeCell ref="C55:G55"/>
    <mergeCell ref="I55:AE55"/>
    <mergeCell ref="AF55:AL55"/>
    <mergeCell ref="AM55:AO55"/>
    <mergeCell ref="C56:G56"/>
    <mergeCell ref="I56:AE56"/>
    <mergeCell ref="AF56:AL56"/>
    <mergeCell ref="AM56:AO56"/>
    <mergeCell ref="C53:G53"/>
    <mergeCell ref="C60:G60"/>
    <mergeCell ref="I60:AE60"/>
    <mergeCell ref="AF60:AL60"/>
    <mergeCell ref="AM60:AO60"/>
    <mergeCell ref="C57:G57"/>
    <mergeCell ref="I57:AE57"/>
    <mergeCell ref="AF57:AL57"/>
    <mergeCell ref="AM57:AO57"/>
    <mergeCell ref="C58:G58"/>
    <mergeCell ref="I58:AE58"/>
    <mergeCell ref="AF58:AL58"/>
    <mergeCell ref="AM58:AO58"/>
    <mergeCell ref="I53:AE53"/>
    <mergeCell ref="AF53:AL53"/>
    <mergeCell ref="AM53:AO53"/>
    <mergeCell ref="C54:G54"/>
    <mergeCell ref="I54:AE54"/>
    <mergeCell ref="AF54:AL54"/>
    <mergeCell ref="AM54:AO54"/>
    <mergeCell ref="AM52:AO52"/>
    <mergeCell ref="AF52:AL52"/>
    <mergeCell ref="C52:G52"/>
    <mergeCell ref="I52:AE52"/>
    <mergeCell ref="AM51:AO51"/>
    <mergeCell ref="AF51:AL51"/>
    <mergeCell ref="C51:G51"/>
    <mergeCell ref="I51:AE51"/>
    <mergeCell ref="K21:O21"/>
    <mergeCell ref="K22:O22"/>
    <mergeCell ref="AF49:AL49"/>
    <mergeCell ref="AM49:AO49"/>
    <mergeCell ref="C40:V40"/>
    <mergeCell ref="W40:AN40"/>
    <mergeCell ref="C26:AI28"/>
    <mergeCell ref="W34:AN39"/>
    <mergeCell ref="C34:V39"/>
    <mergeCell ref="K23:O23"/>
    <mergeCell ref="K24:O24"/>
    <mergeCell ref="B49:F49"/>
    <mergeCell ref="H49:AE49"/>
    <mergeCell ref="V23:AD23"/>
    <mergeCell ref="AJ23:AN23"/>
    <mergeCell ref="V24:AD24"/>
    <mergeCell ref="AJ24:AN24"/>
    <mergeCell ref="AQ2:BD2"/>
    <mergeCell ref="J5:AN5"/>
    <mergeCell ref="D13:AI13"/>
    <mergeCell ref="V19:AD19"/>
    <mergeCell ref="AJ19:AN19"/>
    <mergeCell ref="K20:O20"/>
    <mergeCell ref="V22:AD22"/>
    <mergeCell ref="BD5:BD25"/>
    <mergeCell ref="AJ17:AN17"/>
    <mergeCell ref="V20:AD20"/>
    <mergeCell ref="AJ20:AN20"/>
    <mergeCell ref="V21:AD21"/>
    <mergeCell ref="AJ21:AN21"/>
    <mergeCell ref="AJ22:AN22"/>
  </mergeCells>
  <phoneticPr fontId="0" type="noConversion"/>
  <pageMargins left="0.39374999999999999" right="0.39374999999999999" top="0.39374999999999999" bottom="0.39374999999999999" header="0" footer="0"/>
  <pageSetup paperSize="9" scale="81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2"/>
  <sheetViews>
    <sheetView showGridLines="0" topLeftCell="A8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26" style="264" customWidth="1"/>
    <col min="3" max="3" width="50.6640625" style="193" customWidth="1"/>
    <col min="4" max="4" width="15.5" style="193" bestFit="1" customWidth="1"/>
    <col min="5" max="5" width="13.6640625" style="193" customWidth="1"/>
    <col min="6" max="6" width="15.5" style="193" bestFit="1" customWidth="1"/>
    <col min="7" max="7" width="17.6640625" style="193" bestFit="1" customWidth="1"/>
    <col min="8" max="8" width="15.1640625" style="193" bestFit="1" customWidth="1"/>
    <col min="9" max="9" width="48.1640625" style="193" customWidth="1"/>
    <col min="10" max="16384" width="9.1640625" style="193"/>
  </cols>
  <sheetData>
    <row r="2" spans="1:9" x14ac:dyDescent="0.2">
      <c r="A2" s="8"/>
      <c r="B2" s="255"/>
      <c r="C2" s="9"/>
      <c r="D2" s="9"/>
      <c r="E2" s="9"/>
      <c r="F2" s="9"/>
      <c r="G2" s="9"/>
      <c r="H2" s="192"/>
    </row>
    <row r="3" spans="1:9" ht="18" x14ac:dyDescent="0.2">
      <c r="A3" s="194" t="s">
        <v>2523</v>
      </c>
      <c r="B3" s="169"/>
      <c r="C3" s="188"/>
      <c r="D3" s="188"/>
      <c r="E3" s="188"/>
      <c r="F3" s="188"/>
      <c r="G3" s="188"/>
      <c r="H3" s="195"/>
    </row>
    <row r="4" spans="1:9" x14ac:dyDescent="0.2">
      <c r="A4" s="13"/>
      <c r="B4" s="256"/>
      <c r="C4" s="95"/>
      <c r="D4" s="95"/>
      <c r="E4" s="95"/>
      <c r="F4" s="95"/>
      <c r="G4" s="95"/>
      <c r="H4" s="170"/>
    </row>
    <row r="5" spans="1:9" x14ac:dyDescent="0.2">
      <c r="A5" s="196"/>
      <c r="B5" s="257"/>
      <c r="C5" s="17"/>
      <c r="D5" s="17"/>
      <c r="E5" s="17"/>
      <c r="F5" s="17"/>
      <c r="G5" s="17"/>
      <c r="H5" s="197"/>
    </row>
    <row r="6" spans="1:9" ht="15.75" x14ac:dyDescent="0.2">
      <c r="A6" s="198" t="s">
        <v>17</v>
      </c>
      <c r="B6" s="258"/>
      <c r="C6" s="95"/>
      <c r="D6" s="95"/>
      <c r="E6" s="95"/>
      <c r="F6" s="95"/>
      <c r="G6" s="95"/>
      <c r="H6" s="199">
        <f>ROUND(SUM(H15:H102), 2)</f>
        <v>0</v>
      </c>
    </row>
    <row r="7" spans="1:9" x14ac:dyDescent="0.2">
      <c r="A7" s="196"/>
      <c r="B7" s="257"/>
      <c r="C7" s="17"/>
      <c r="D7" s="17"/>
      <c r="E7" s="17"/>
      <c r="F7" s="17"/>
      <c r="G7" s="17"/>
      <c r="H7" s="197"/>
    </row>
    <row r="8" spans="1:9" ht="12.75" x14ac:dyDescent="0.2">
      <c r="A8" s="13"/>
      <c r="B8" s="256"/>
      <c r="C8" s="95"/>
      <c r="D8" s="200" t="s">
        <v>19</v>
      </c>
      <c r="E8" s="95"/>
      <c r="F8" s="95"/>
      <c r="G8" s="200" t="s">
        <v>18</v>
      </c>
      <c r="H8" s="201" t="s">
        <v>20</v>
      </c>
    </row>
    <row r="9" spans="1:9" ht="12.75" x14ac:dyDescent="0.2">
      <c r="A9" s="202" t="s">
        <v>21</v>
      </c>
      <c r="B9" s="259"/>
      <c r="C9" s="203" t="s">
        <v>22</v>
      </c>
      <c r="D9" s="204">
        <f>H6</f>
        <v>0</v>
      </c>
      <c r="E9" s="95"/>
      <c r="F9" s="95"/>
      <c r="G9" s="205">
        <v>0.2</v>
      </c>
      <c r="H9" s="206">
        <f>H6*G9</f>
        <v>0</v>
      </c>
    </row>
    <row r="10" spans="1:9" x14ac:dyDescent="0.2">
      <c r="A10" s="13"/>
      <c r="B10" s="256"/>
      <c r="C10" s="95"/>
      <c r="D10" s="95"/>
      <c r="E10" s="95"/>
      <c r="F10" s="95"/>
      <c r="G10" s="95"/>
      <c r="H10" s="170"/>
    </row>
    <row r="11" spans="1:9" ht="24.95" customHeight="1" x14ac:dyDescent="0.2">
      <c r="A11" s="207" t="s">
        <v>27</v>
      </c>
      <c r="B11" s="260"/>
      <c r="C11" s="30"/>
      <c r="D11" s="30"/>
      <c r="E11" s="31" t="s">
        <v>28</v>
      </c>
      <c r="F11" s="32" t="s">
        <v>29</v>
      </c>
      <c r="G11" s="30"/>
      <c r="H11" s="208">
        <f>SUM(H9:H10,H6)</f>
        <v>0</v>
      </c>
    </row>
    <row r="12" spans="1:9" x14ac:dyDescent="0.2">
      <c r="A12" s="35"/>
      <c r="B12" s="261"/>
      <c r="C12" s="36"/>
      <c r="D12" s="36"/>
      <c r="E12" s="36"/>
      <c r="F12" s="36"/>
      <c r="G12" s="36"/>
      <c r="H12" s="209"/>
    </row>
    <row r="13" spans="1:9" x14ac:dyDescent="0.2">
      <c r="A13" s="95"/>
      <c r="B13" s="256"/>
      <c r="C13" s="95"/>
      <c r="D13" s="95"/>
      <c r="E13" s="95"/>
      <c r="F13" s="95"/>
      <c r="G13" s="95"/>
      <c r="H13" s="95"/>
    </row>
    <row r="14" spans="1:9" ht="24" x14ac:dyDescent="0.2">
      <c r="A14" s="210" t="s">
        <v>2091</v>
      </c>
      <c r="B14" s="262"/>
      <c r="C14" s="211" t="s">
        <v>31</v>
      </c>
      <c r="D14" s="211" t="s">
        <v>77</v>
      </c>
      <c r="E14" s="211" t="s">
        <v>2092</v>
      </c>
      <c r="F14" s="211" t="s">
        <v>2171</v>
      </c>
      <c r="G14" s="211" t="s">
        <v>2170</v>
      </c>
      <c r="H14" s="212" t="s">
        <v>59</v>
      </c>
    </row>
    <row r="15" spans="1:9" x14ac:dyDescent="0.2">
      <c r="A15" s="323" t="s">
        <v>2524</v>
      </c>
      <c r="B15" s="324"/>
      <c r="C15" s="324"/>
      <c r="D15" s="324"/>
      <c r="E15" s="324"/>
      <c r="F15" s="324"/>
      <c r="G15" s="324"/>
      <c r="H15" s="325"/>
      <c r="I15" s="218"/>
    </row>
    <row r="16" spans="1:9" x14ac:dyDescent="0.2">
      <c r="A16" s="213"/>
      <c r="B16" s="326" t="s">
        <v>2525</v>
      </c>
      <c r="C16" s="327"/>
      <c r="D16" s="327"/>
      <c r="E16" s="327"/>
      <c r="F16" s="327"/>
      <c r="G16" s="327"/>
      <c r="H16" s="328"/>
      <c r="I16" s="218"/>
    </row>
    <row r="17" spans="1:9" ht="24" x14ac:dyDescent="0.2">
      <c r="A17" s="213">
        <v>1</v>
      </c>
      <c r="B17" s="263" t="s">
        <v>2526</v>
      </c>
      <c r="C17" s="219" t="s">
        <v>2527</v>
      </c>
      <c r="D17" s="215" t="s">
        <v>220</v>
      </c>
      <c r="E17" s="216">
        <v>1</v>
      </c>
      <c r="F17" s="2"/>
      <c r="G17" s="2"/>
      <c r="H17" s="217">
        <f t="shared" ref="H17:H72" si="0">(G17+F17)*E17</f>
        <v>0</v>
      </c>
    </row>
    <row r="18" spans="1:9" ht="24" x14ac:dyDescent="0.2">
      <c r="A18" s="213">
        <v>2</v>
      </c>
      <c r="B18" s="263" t="s">
        <v>2528</v>
      </c>
      <c r="C18" s="219" t="s">
        <v>2529</v>
      </c>
      <c r="D18" s="215" t="s">
        <v>220</v>
      </c>
      <c r="E18" s="216">
        <v>1</v>
      </c>
      <c r="F18" s="2"/>
      <c r="G18" s="2"/>
      <c r="H18" s="217">
        <f t="shared" si="0"/>
        <v>0</v>
      </c>
    </row>
    <row r="19" spans="1:9" x14ac:dyDescent="0.2">
      <c r="A19" s="213">
        <v>3</v>
      </c>
      <c r="B19" s="263" t="s">
        <v>2530</v>
      </c>
      <c r="C19" s="219" t="s">
        <v>2531</v>
      </c>
      <c r="D19" s="215" t="s">
        <v>220</v>
      </c>
      <c r="E19" s="216">
        <v>1</v>
      </c>
      <c r="F19" s="2"/>
      <c r="G19" s="2"/>
      <c r="H19" s="217">
        <f t="shared" si="0"/>
        <v>0</v>
      </c>
    </row>
    <row r="20" spans="1:9" x14ac:dyDescent="0.2">
      <c r="A20" s="213">
        <v>4</v>
      </c>
      <c r="B20" s="263" t="s">
        <v>2532</v>
      </c>
      <c r="C20" s="219" t="s">
        <v>2533</v>
      </c>
      <c r="D20" s="215" t="s">
        <v>220</v>
      </c>
      <c r="E20" s="216">
        <v>1</v>
      </c>
      <c r="F20" s="2"/>
      <c r="G20" s="2"/>
      <c r="H20" s="217">
        <f t="shared" si="0"/>
        <v>0</v>
      </c>
      <c r="I20" s="218"/>
    </row>
    <row r="21" spans="1:9" x14ac:dyDescent="0.2">
      <c r="A21" s="213">
        <v>5</v>
      </c>
      <c r="B21" s="263" t="s">
        <v>2534</v>
      </c>
      <c r="C21" s="220" t="s">
        <v>2535</v>
      </c>
      <c r="D21" s="215" t="s">
        <v>220</v>
      </c>
      <c r="E21" s="216">
        <v>1</v>
      </c>
      <c r="F21" s="2"/>
      <c r="G21" s="2"/>
      <c r="H21" s="217">
        <f t="shared" si="0"/>
        <v>0</v>
      </c>
    </row>
    <row r="22" spans="1:9" ht="36" x14ac:dyDescent="0.2">
      <c r="A22" s="213">
        <v>6</v>
      </c>
      <c r="B22" s="263" t="s">
        <v>2536</v>
      </c>
      <c r="C22" s="219" t="s">
        <v>2537</v>
      </c>
      <c r="D22" s="215" t="s">
        <v>220</v>
      </c>
      <c r="E22" s="216">
        <v>3</v>
      </c>
      <c r="F22" s="2"/>
      <c r="G22" s="2"/>
      <c r="H22" s="217">
        <f t="shared" si="0"/>
        <v>0</v>
      </c>
    </row>
    <row r="23" spans="1:9" x14ac:dyDescent="0.2">
      <c r="A23" s="213">
        <v>7</v>
      </c>
      <c r="B23" s="263" t="s">
        <v>2538</v>
      </c>
      <c r="C23" s="219" t="s">
        <v>2539</v>
      </c>
      <c r="D23" s="215" t="s">
        <v>220</v>
      </c>
      <c r="E23" s="216">
        <v>2</v>
      </c>
      <c r="F23" s="2"/>
      <c r="G23" s="2"/>
      <c r="H23" s="217">
        <f t="shared" si="0"/>
        <v>0</v>
      </c>
    </row>
    <row r="24" spans="1:9" x14ac:dyDescent="0.2">
      <c r="A24" s="213">
        <v>8</v>
      </c>
      <c r="B24" s="263">
        <v>784765</v>
      </c>
      <c r="C24" s="219" t="s">
        <v>2540</v>
      </c>
      <c r="D24" s="215" t="s">
        <v>220</v>
      </c>
      <c r="E24" s="216">
        <v>2</v>
      </c>
      <c r="F24" s="2"/>
      <c r="G24" s="2"/>
      <c r="H24" s="217">
        <f t="shared" si="0"/>
        <v>0</v>
      </c>
      <c r="I24" s="218"/>
    </row>
    <row r="25" spans="1:9" x14ac:dyDescent="0.2">
      <c r="A25" s="213">
        <v>9</v>
      </c>
      <c r="B25" s="263" t="s">
        <v>2541</v>
      </c>
      <c r="C25" s="222" t="s">
        <v>2542</v>
      </c>
      <c r="D25" s="215" t="s">
        <v>220</v>
      </c>
      <c r="E25" s="216">
        <v>1</v>
      </c>
      <c r="F25" s="2"/>
      <c r="G25" s="2"/>
      <c r="H25" s="217">
        <f t="shared" si="0"/>
        <v>0</v>
      </c>
      <c r="I25" s="218"/>
    </row>
    <row r="26" spans="1:9" x14ac:dyDescent="0.2">
      <c r="A26" s="213">
        <v>10</v>
      </c>
      <c r="B26" s="263" t="s">
        <v>2543</v>
      </c>
      <c r="C26" s="219" t="s">
        <v>2544</v>
      </c>
      <c r="D26" s="215" t="s">
        <v>220</v>
      </c>
      <c r="E26" s="216">
        <v>1</v>
      </c>
      <c r="F26" s="2"/>
      <c r="G26" s="2"/>
      <c r="H26" s="217">
        <f t="shared" si="0"/>
        <v>0</v>
      </c>
    </row>
    <row r="27" spans="1:9" x14ac:dyDescent="0.2">
      <c r="A27" s="213">
        <v>11</v>
      </c>
      <c r="B27" s="263" t="s">
        <v>2545</v>
      </c>
      <c r="C27" s="220" t="s">
        <v>2546</v>
      </c>
      <c r="D27" s="215" t="s">
        <v>220</v>
      </c>
      <c r="E27" s="216">
        <v>2</v>
      </c>
      <c r="F27" s="2"/>
      <c r="G27" s="2"/>
      <c r="H27" s="217">
        <f t="shared" si="0"/>
        <v>0</v>
      </c>
    </row>
    <row r="28" spans="1:9" ht="24" x14ac:dyDescent="0.2">
      <c r="A28" s="213">
        <v>12</v>
      </c>
      <c r="B28" s="263">
        <v>764708</v>
      </c>
      <c r="C28" s="250" t="s">
        <v>2547</v>
      </c>
      <c r="D28" s="215" t="s">
        <v>220</v>
      </c>
      <c r="E28" s="216">
        <v>6</v>
      </c>
      <c r="F28" s="2"/>
      <c r="G28" s="2"/>
      <c r="H28" s="217">
        <f t="shared" si="0"/>
        <v>0</v>
      </c>
      <c r="I28" s="218"/>
    </row>
    <row r="29" spans="1:9" x14ac:dyDescent="0.2">
      <c r="A29" s="213"/>
      <c r="B29" s="326" t="s">
        <v>2548</v>
      </c>
      <c r="C29" s="327"/>
      <c r="D29" s="327"/>
      <c r="E29" s="327"/>
      <c r="F29" s="327"/>
      <c r="G29" s="327"/>
      <c r="H29" s="328"/>
      <c r="I29" s="218"/>
    </row>
    <row r="30" spans="1:9" x14ac:dyDescent="0.2">
      <c r="A30" s="213">
        <v>13</v>
      </c>
      <c r="B30" s="263" t="s">
        <v>2549</v>
      </c>
      <c r="C30" s="214" t="s">
        <v>2550</v>
      </c>
      <c r="D30" s="215" t="s">
        <v>220</v>
      </c>
      <c r="E30" s="216">
        <v>2</v>
      </c>
      <c r="F30" s="2"/>
      <c r="G30" s="2"/>
      <c r="H30" s="217">
        <f t="shared" si="0"/>
        <v>0</v>
      </c>
      <c r="I30" s="218"/>
    </row>
    <row r="31" spans="1:9" x14ac:dyDescent="0.2">
      <c r="A31" s="213">
        <v>14</v>
      </c>
      <c r="B31" s="263">
        <v>788612</v>
      </c>
      <c r="C31" s="214" t="s">
        <v>2551</v>
      </c>
      <c r="D31" s="215" t="s">
        <v>220</v>
      </c>
      <c r="E31" s="216">
        <v>2</v>
      </c>
      <c r="F31" s="2"/>
      <c r="G31" s="2"/>
      <c r="H31" s="217">
        <f t="shared" si="0"/>
        <v>0</v>
      </c>
      <c r="I31" s="218"/>
    </row>
    <row r="32" spans="1:9" x14ac:dyDescent="0.2">
      <c r="A32" s="213">
        <v>15</v>
      </c>
      <c r="B32" s="263">
        <v>788600</v>
      </c>
      <c r="C32" s="214" t="s">
        <v>2552</v>
      </c>
      <c r="D32" s="215" t="s">
        <v>220</v>
      </c>
      <c r="E32" s="216">
        <v>2</v>
      </c>
      <c r="F32" s="2"/>
      <c r="G32" s="2"/>
      <c r="H32" s="217">
        <f t="shared" si="0"/>
        <v>0</v>
      </c>
      <c r="I32" s="218"/>
    </row>
    <row r="33" spans="1:9" x14ac:dyDescent="0.2">
      <c r="A33" s="213">
        <v>16</v>
      </c>
      <c r="B33" s="263">
        <v>767513</v>
      </c>
      <c r="C33" s="214" t="s">
        <v>2553</v>
      </c>
      <c r="D33" s="215" t="s">
        <v>220</v>
      </c>
      <c r="E33" s="216">
        <v>2</v>
      </c>
      <c r="F33" s="2"/>
      <c r="G33" s="2"/>
      <c r="H33" s="217">
        <f t="shared" si="0"/>
        <v>0</v>
      </c>
      <c r="I33" s="218"/>
    </row>
    <row r="34" spans="1:9" x14ac:dyDescent="0.2">
      <c r="A34" s="213">
        <v>17</v>
      </c>
      <c r="B34" s="263">
        <v>787402</v>
      </c>
      <c r="C34" s="250" t="s">
        <v>2554</v>
      </c>
      <c r="D34" s="215" t="s">
        <v>220</v>
      </c>
      <c r="E34" s="216">
        <v>2</v>
      </c>
      <c r="F34" s="2"/>
      <c r="G34" s="2"/>
      <c r="H34" s="217">
        <f t="shared" si="0"/>
        <v>0</v>
      </c>
    </row>
    <row r="35" spans="1:9" x14ac:dyDescent="0.2">
      <c r="A35" s="213"/>
      <c r="B35" s="326" t="s">
        <v>2555</v>
      </c>
      <c r="C35" s="327"/>
      <c r="D35" s="327"/>
      <c r="E35" s="327"/>
      <c r="F35" s="327"/>
      <c r="G35" s="327"/>
      <c r="H35" s="328"/>
    </row>
    <row r="36" spans="1:9" ht="24" x14ac:dyDescent="0.2">
      <c r="A36" s="213">
        <v>18</v>
      </c>
      <c r="B36" s="263">
        <v>802371</v>
      </c>
      <c r="C36" s="224" t="s">
        <v>2556</v>
      </c>
      <c r="D36" s="215" t="s">
        <v>220</v>
      </c>
      <c r="E36" s="216">
        <v>102</v>
      </c>
      <c r="F36" s="2"/>
      <c r="G36" s="2"/>
      <c r="H36" s="217">
        <f t="shared" si="0"/>
        <v>0</v>
      </c>
    </row>
    <row r="37" spans="1:9" x14ac:dyDescent="0.2">
      <c r="A37" s="213">
        <v>19</v>
      </c>
      <c r="B37" s="263">
        <v>781814</v>
      </c>
      <c r="C37" s="224" t="s">
        <v>2557</v>
      </c>
      <c r="D37" s="215" t="s">
        <v>220</v>
      </c>
      <c r="E37" s="216">
        <v>46</v>
      </c>
      <c r="F37" s="2"/>
      <c r="G37" s="2"/>
      <c r="H37" s="217">
        <f t="shared" si="0"/>
        <v>0</v>
      </c>
    </row>
    <row r="38" spans="1:9" x14ac:dyDescent="0.2">
      <c r="A38" s="213">
        <v>20</v>
      </c>
      <c r="B38" s="263">
        <v>805590</v>
      </c>
      <c r="C38" s="214" t="s">
        <v>2558</v>
      </c>
      <c r="D38" s="215" t="s">
        <v>220</v>
      </c>
      <c r="E38" s="216">
        <v>102</v>
      </c>
      <c r="F38" s="2"/>
      <c r="G38" s="2"/>
      <c r="H38" s="217">
        <f t="shared" si="0"/>
        <v>0</v>
      </c>
    </row>
    <row r="39" spans="1:9" x14ac:dyDescent="0.2">
      <c r="A39" s="213">
        <v>21</v>
      </c>
      <c r="B39" s="263">
        <v>805576</v>
      </c>
      <c r="C39" s="224" t="s">
        <v>2559</v>
      </c>
      <c r="D39" s="215" t="s">
        <v>220</v>
      </c>
      <c r="E39" s="216">
        <v>12</v>
      </c>
      <c r="F39" s="2"/>
      <c r="G39" s="2"/>
      <c r="H39" s="217">
        <f t="shared" si="0"/>
        <v>0</v>
      </c>
    </row>
    <row r="40" spans="1:9" x14ac:dyDescent="0.2">
      <c r="A40" s="213">
        <v>22</v>
      </c>
      <c r="B40" s="263">
        <v>804905</v>
      </c>
      <c r="C40" s="224" t="s">
        <v>2560</v>
      </c>
      <c r="D40" s="215" t="s">
        <v>220</v>
      </c>
      <c r="E40" s="216">
        <v>6</v>
      </c>
      <c r="F40" s="2"/>
      <c r="G40" s="2"/>
      <c r="H40" s="217">
        <f t="shared" si="0"/>
        <v>0</v>
      </c>
    </row>
    <row r="41" spans="1:9" x14ac:dyDescent="0.2">
      <c r="A41" s="213">
        <v>23</v>
      </c>
      <c r="B41" s="263">
        <v>704900</v>
      </c>
      <c r="C41" s="224" t="s">
        <v>2561</v>
      </c>
      <c r="D41" s="215" t="s">
        <v>220</v>
      </c>
      <c r="E41" s="216">
        <v>6</v>
      </c>
      <c r="F41" s="2"/>
      <c r="G41" s="2"/>
      <c r="H41" s="217">
        <f t="shared" si="0"/>
        <v>0</v>
      </c>
    </row>
    <row r="42" spans="1:9" ht="36" x14ac:dyDescent="0.2">
      <c r="A42" s="213">
        <v>24</v>
      </c>
      <c r="B42" s="263" t="s">
        <v>2562</v>
      </c>
      <c r="C42" s="224" t="s">
        <v>2563</v>
      </c>
      <c r="D42" s="215" t="s">
        <v>220</v>
      </c>
      <c r="E42" s="216">
        <v>1</v>
      </c>
      <c r="F42" s="2"/>
      <c r="G42" s="2"/>
      <c r="H42" s="217">
        <f t="shared" si="0"/>
        <v>0</v>
      </c>
    </row>
    <row r="43" spans="1:9" ht="24" x14ac:dyDescent="0.2">
      <c r="A43" s="213">
        <v>25</v>
      </c>
      <c r="B43" s="263" t="s">
        <v>2564</v>
      </c>
      <c r="C43" s="224" t="s">
        <v>2565</v>
      </c>
      <c r="D43" s="215" t="s">
        <v>220</v>
      </c>
      <c r="E43" s="216">
        <v>3</v>
      </c>
      <c r="F43" s="2"/>
      <c r="G43" s="2"/>
      <c r="H43" s="217">
        <f t="shared" si="0"/>
        <v>0</v>
      </c>
    </row>
    <row r="44" spans="1:9" x14ac:dyDescent="0.2">
      <c r="A44" s="213">
        <v>26</v>
      </c>
      <c r="B44" s="263" t="s">
        <v>2566</v>
      </c>
      <c r="C44" s="224" t="s">
        <v>2567</v>
      </c>
      <c r="D44" s="215" t="s">
        <v>220</v>
      </c>
      <c r="E44" s="216">
        <v>1</v>
      </c>
      <c r="F44" s="2"/>
      <c r="G44" s="2"/>
      <c r="H44" s="217">
        <f t="shared" si="0"/>
        <v>0</v>
      </c>
    </row>
    <row r="45" spans="1:9" x14ac:dyDescent="0.2">
      <c r="A45" s="213">
        <v>27</v>
      </c>
      <c r="B45" s="263" t="s">
        <v>2568</v>
      </c>
      <c r="C45" s="224" t="s">
        <v>2569</v>
      </c>
      <c r="D45" s="215" t="s">
        <v>220</v>
      </c>
      <c r="E45" s="216">
        <v>2</v>
      </c>
      <c r="F45" s="2"/>
      <c r="G45" s="2"/>
      <c r="H45" s="217">
        <f t="shared" si="0"/>
        <v>0</v>
      </c>
    </row>
    <row r="46" spans="1:9" x14ac:dyDescent="0.2">
      <c r="A46" s="213"/>
      <c r="B46" s="263" t="s">
        <v>2570</v>
      </c>
      <c r="C46" s="224" t="s">
        <v>2571</v>
      </c>
      <c r="D46" s="215" t="s">
        <v>220</v>
      </c>
      <c r="E46" s="216">
        <v>1</v>
      </c>
      <c r="F46" s="2"/>
      <c r="G46" s="2"/>
      <c r="H46" s="217">
        <f t="shared" si="0"/>
        <v>0</v>
      </c>
    </row>
    <row r="47" spans="1:9" x14ac:dyDescent="0.2">
      <c r="A47" s="213"/>
      <c r="B47" s="263" t="s">
        <v>2572</v>
      </c>
      <c r="C47" s="224" t="s">
        <v>2573</v>
      </c>
      <c r="D47" s="215" t="s">
        <v>220</v>
      </c>
      <c r="E47" s="216">
        <v>1</v>
      </c>
      <c r="F47" s="2"/>
      <c r="G47" s="2"/>
      <c r="H47" s="217">
        <f t="shared" si="0"/>
        <v>0</v>
      </c>
    </row>
    <row r="48" spans="1:9" x14ac:dyDescent="0.2">
      <c r="A48" s="213"/>
      <c r="B48" s="263" t="s">
        <v>2574</v>
      </c>
      <c r="C48" s="224" t="s">
        <v>2575</v>
      </c>
      <c r="D48" s="215" t="s">
        <v>220</v>
      </c>
      <c r="E48" s="216">
        <v>1</v>
      </c>
      <c r="F48" s="2"/>
      <c r="G48" s="2"/>
      <c r="H48" s="217">
        <f t="shared" si="0"/>
        <v>0</v>
      </c>
    </row>
    <row r="49" spans="1:8" x14ac:dyDescent="0.2">
      <c r="A49" s="213"/>
      <c r="B49" s="263" t="s">
        <v>2576</v>
      </c>
      <c r="C49" s="224" t="s">
        <v>2577</v>
      </c>
      <c r="D49" s="215" t="s">
        <v>220</v>
      </c>
      <c r="E49" s="216">
        <v>1</v>
      </c>
      <c r="F49" s="2"/>
      <c r="G49" s="2"/>
      <c r="H49" s="217">
        <f t="shared" si="0"/>
        <v>0</v>
      </c>
    </row>
    <row r="50" spans="1:8" x14ac:dyDescent="0.2">
      <c r="A50" s="213"/>
      <c r="B50" s="263" t="s">
        <v>2578</v>
      </c>
      <c r="C50" s="224" t="s">
        <v>2579</v>
      </c>
      <c r="D50" s="215" t="s">
        <v>220</v>
      </c>
      <c r="E50" s="216">
        <v>1</v>
      </c>
      <c r="F50" s="2"/>
      <c r="G50" s="2"/>
      <c r="H50" s="217">
        <f t="shared" si="0"/>
        <v>0</v>
      </c>
    </row>
    <row r="51" spans="1:8" x14ac:dyDescent="0.2">
      <c r="A51" s="213"/>
      <c r="B51" s="263"/>
      <c r="C51" s="224" t="s">
        <v>2580</v>
      </c>
      <c r="D51" s="215" t="s">
        <v>220</v>
      </c>
      <c r="E51" s="216">
        <v>1</v>
      </c>
      <c r="F51" s="2"/>
      <c r="G51" s="2"/>
      <c r="H51" s="217">
        <f t="shared" si="0"/>
        <v>0</v>
      </c>
    </row>
    <row r="52" spans="1:8" ht="24" x14ac:dyDescent="0.2">
      <c r="A52" s="213"/>
      <c r="B52" s="263"/>
      <c r="C52" s="224" t="s">
        <v>2581</v>
      </c>
      <c r="D52" s="215" t="s">
        <v>220</v>
      </c>
      <c r="E52" s="216">
        <v>1</v>
      </c>
      <c r="F52" s="2"/>
      <c r="G52" s="2"/>
      <c r="H52" s="217">
        <f t="shared" si="0"/>
        <v>0</v>
      </c>
    </row>
    <row r="53" spans="1:8" x14ac:dyDescent="0.2">
      <c r="A53" s="213"/>
      <c r="B53" s="263"/>
      <c r="C53" s="224" t="s">
        <v>2582</v>
      </c>
      <c r="D53" s="215" t="s">
        <v>220</v>
      </c>
      <c r="E53" s="216">
        <v>1</v>
      </c>
      <c r="F53" s="2"/>
      <c r="G53" s="2"/>
      <c r="H53" s="217">
        <f t="shared" si="0"/>
        <v>0</v>
      </c>
    </row>
    <row r="54" spans="1:8" x14ac:dyDescent="0.2">
      <c r="A54" s="213"/>
      <c r="B54" s="263"/>
      <c r="C54" s="224" t="s">
        <v>2583</v>
      </c>
      <c r="D54" s="215" t="s">
        <v>220</v>
      </c>
      <c r="E54" s="216">
        <v>1</v>
      </c>
      <c r="F54" s="239"/>
      <c r="G54" s="2"/>
      <c r="H54" s="217">
        <f t="shared" si="0"/>
        <v>0</v>
      </c>
    </row>
    <row r="55" spans="1:8" x14ac:dyDescent="0.2">
      <c r="A55" s="213"/>
      <c r="B55" s="263"/>
      <c r="C55" s="224" t="s">
        <v>2584</v>
      </c>
      <c r="D55" s="215" t="s">
        <v>220</v>
      </c>
      <c r="E55" s="216">
        <v>1</v>
      </c>
      <c r="F55" s="239"/>
      <c r="G55" s="2"/>
      <c r="H55" s="217">
        <f t="shared" si="0"/>
        <v>0</v>
      </c>
    </row>
    <row r="56" spans="1:8" x14ac:dyDescent="0.2">
      <c r="A56" s="323" t="s">
        <v>2585</v>
      </c>
      <c r="B56" s="324"/>
      <c r="C56" s="324"/>
      <c r="D56" s="324"/>
      <c r="E56" s="324"/>
      <c r="F56" s="324"/>
      <c r="G56" s="324"/>
      <c r="H56" s="325">
        <f t="shared" si="0"/>
        <v>0</v>
      </c>
    </row>
    <row r="57" spans="1:8" ht="48" x14ac:dyDescent="0.2">
      <c r="A57" s="213">
        <v>1</v>
      </c>
      <c r="B57" s="263"/>
      <c r="C57" s="224" t="s">
        <v>2586</v>
      </c>
      <c r="D57" s="215" t="s">
        <v>95</v>
      </c>
      <c r="E57" s="216">
        <v>700</v>
      </c>
      <c r="F57" s="2"/>
      <c r="G57" s="2"/>
      <c r="H57" s="217">
        <f t="shared" si="0"/>
        <v>0</v>
      </c>
    </row>
    <row r="58" spans="1:8" x14ac:dyDescent="0.2">
      <c r="A58" s="213">
        <v>2</v>
      </c>
      <c r="B58" s="263"/>
      <c r="C58" s="224" t="s">
        <v>2587</v>
      </c>
      <c r="D58" s="215" t="s">
        <v>220</v>
      </c>
      <c r="E58" s="216">
        <v>2</v>
      </c>
      <c r="F58" s="2"/>
      <c r="G58" s="2"/>
      <c r="H58" s="217">
        <f t="shared" si="0"/>
        <v>0</v>
      </c>
    </row>
    <row r="59" spans="1:8" x14ac:dyDescent="0.2">
      <c r="A59" s="213">
        <v>3</v>
      </c>
      <c r="B59" s="263"/>
      <c r="C59" s="224" t="s">
        <v>2588</v>
      </c>
      <c r="D59" s="215" t="s">
        <v>220</v>
      </c>
      <c r="E59" s="216">
        <v>2</v>
      </c>
      <c r="F59" s="2"/>
      <c r="G59" s="2"/>
      <c r="H59" s="217">
        <f t="shared" si="0"/>
        <v>0</v>
      </c>
    </row>
    <row r="60" spans="1:8" x14ac:dyDescent="0.2">
      <c r="A60" s="213">
        <v>4</v>
      </c>
      <c r="B60" s="263"/>
      <c r="C60" s="224" t="s">
        <v>2589</v>
      </c>
      <c r="D60" s="215" t="s">
        <v>220</v>
      </c>
      <c r="E60" s="216">
        <v>2</v>
      </c>
      <c r="F60" s="2"/>
      <c r="G60" s="2"/>
      <c r="H60" s="217">
        <f t="shared" si="0"/>
        <v>0</v>
      </c>
    </row>
    <row r="61" spans="1:8" x14ac:dyDescent="0.2">
      <c r="A61" s="213">
        <v>5</v>
      </c>
      <c r="B61" s="263"/>
      <c r="C61" s="224" t="s">
        <v>2590</v>
      </c>
      <c r="D61" s="215" t="s">
        <v>220</v>
      </c>
      <c r="E61" s="216">
        <v>8</v>
      </c>
      <c r="F61" s="2"/>
      <c r="G61" s="2"/>
      <c r="H61" s="217">
        <f t="shared" si="0"/>
        <v>0</v>
      </c>
    </row>
    <row r="62" spans="1:8" x14ac:dyDescent="0.2">
      <c r="A62" s="213">
        <v>6</v>
      </c>
      <c r="B62" s="263"/>
      <c r="C62" s="224" t="s">
        <v>2591</v>
      </c>
      <c r="D62" s="215" t="s">
        <v>220</v>
      </c>
      <c r="E62" s="216">
        <v>4</v>
      </c>
      <c r="F62" s="2"/>
      <c r="G62" s="2"/>
      <c r="H62" s="217">
        <f t="shared" si="0"/>
        <v>0</v>
      </c>
    </row>
    <row r="63" spans="1:8" x14ac:dyDescent="0.2">
      <c r="A63" s="213">
        <v>7</v>
      </c>
      <c r="B63" s="263"/>
      <c r="C63" s="224" t="s">
        <v>2592</v>
      </c>
      <c r="D63" s="215" t="s">
        <v>220</v>
      </c>
      <c r="E63" s="216">
        <v>8</v>
      </c>
      <c r="F63" s="2"/>
      <c r="G63" s="2"/>
      <c r="H63" s="217">
        <f t="shared" si="0"/>
        <v>0</v>
      </c>
    </row>
    <row r="64" spans="1:8" x14ac:dyDescent="0.2">
      <c r="A64" s="213">
        <v>8</v>
      </c>
      <c r="B64" s="263"/>
      <c r="C64" s="224" t="s">
        <v>2593</v>
      </c>
      <c r="D64" s="215" t="s">
        <v>220</v>
      </c>
      <c r="E64" s="216">
        <v>8</v>
      </c>
      <c r="F64" s="2"/>
      <c r="G64" s="2"/>
      <c r="H64" s="217">
        <f t="shared" si="0"/>
        <v>0</v>
      </c>
    </row>
    <row r="65" spans="1:8" x14ac:dyDescent="0.2">
      <c r="A65" s="213">
        <v>9</v>
      </c>
      <c r="B65" s="263" t="s">
        <v>2594</v>
      </c>
      <c r="C65" s="224" t="s">
        <v>2595</v>
      </c>
      <c r="D65" s="215" t="s">
        <v>220</v>
      </c>
      <c r="E65" s="216">
        <v>41</v>
      </c>
      <c r="F65" s="2"/>
      <c r="G65" s="2"/>
      <c r="H65" s="217">
        <f t="shared" si="0"/>
        <v>0</v>
      </c>
    </row>
    <row r="66" spans="1:8" x14ac:dyDescent="0.2">
      <c r="A66" s="213">
        <v>10</v>
      </c>
      <c r="B66" s="263"/>
      <c r="C66" s="224" t="s">
        <v>2596</v>
      </c>
      <c r="D66" s="215" t="s">
        <v>220</v>
      </c>
      <c r="E66" s="216">
        <v>41</v>
      </c>
      <c r="F66" s="2"/>
      <c r="G66" s="2"/>
      <c r="H66" s="217">
        <f t="shared" si="0"/>
        <v>0</v>
      </c>
    </row>
    <row r="67" spans="1:8" ht="36" x14ac:dyDescent="0.2">
      <c r="A67" s="213">
        <v>11</v>
      </c>
      <c r="B67" s="263" t="s">
        <v>2597</v>
      </c>
      <c r="C67" s="224" t="s">
        <v>2598</v>
      </c>
      <c r="D67" s="215" t="s">
        <v>95</v>
      </c>
      <c r="E67" s="216">
        <v>68</v>
      </c>
      <c r="F67" s="2"/>
      <c r="G67" s="2"/>
      <c r="H67" s="217">
        <f t="shared" si="0"/>
        <v>0</v>
      </c>
    </row>
    <row r="68" spans="1:8" ht="36" x14ac:dyDescent="0.2">
      <c r="A68" s="213">
        <v>12</v>
      </c>
      <c r="B68" s="263" t="s">
        <v>2599</v>
      </c>
      <c r="C68" s="224" t="s">
        <v>2600</v>
      </c>
      <c r="D68" s="215" t="s">
        <v>95</v>
      </c>
      <c r="E68" s="216">
        <v>1720</v>
      </c>
      <c r="F68" s="2"/>
      <c r="G68" s="2"/>
      <c r="H68" s="217">
        <f t="shared" si="0"/>
        <v>0</v>
      </c>
    </row>
    <row r="69" spans="1:8" ht="36" x14ac:dyDescent="0.2">
      <c r="A69" s="213">
        <v>13</v>
      </c>
      <c r="B69" s="263" t="s">
        <v>2601</v>
      </c>
      <c r="C69" s="224" t="s">
        <v>2602</v>
      </c>
      <c r="D69" s="215" t="s">
        <v>95</v>
      </c>
      <c r="E69" s="216">
        <v>170</v>
      </c>
      <c r="F69" s="2"/>
      <c r="G69" s="2"/>
      <c r="H69" s="217">
        <f t="shared" si="0"/>
        <v>0</v>
      </c>
    </row>
    <row r="70" spans="1:8" ht="36" x14ac:dyDescent="0.2">
      <c r="A70" s="213">
        <v>14</v>
      </c>
      <c r="B70" s="263" t="s">
        <v>2603</v>
      </c>
      <c r="C70" s="224" t="s">
        <v>2604</v>
      </c>
      <c r="D70" s="215" t="s">
        <v>95</v>
      </c>
      <c r="E70" s="216">
        <v>244</v>
      </c>
      <c r="F70" s="2"/>
      <c r="G70" s="2"/>
      <c r="H70" s="217">
        <f t="shared" si="0"/>
        <v>0</v>
      </c>
    </row>
    <row r="71" spans="1:8" ht="24" x14ac:dyDescent="0.2">
      <c r="A71" s="213">
        <v>15</v>
      </c>
      <c r="B71" s="263" t="s">
        <v>2605</v>
      </c>
      <c r="C71" s="224" t="s">
        <v>2606</v>
      </c>
      <c r="D71" s="215" t="s">
        <v>95</v>
      </c>
      <c r="E71" s="216">
        <v>70</v>
      </c>
      <c r="F71" s="2"/>
      <c r="G71" s="2"/>
      <c r="H71" s="217">
        <f t="shared" si="0"/>
        <v>0</v>
      </c>
    </row>
    <row r="72" spans="1:8" x14ac:dyDescent="0.2">
      <c r="A72" s="213">
        <v>16</v>
      </c>
      <c r="B72" s="263" t="s">
        <v>2607</v>
      </c>
      <c r="C72" s="224" t="s">
        <v>2608</v>
      </c>
      <c r="D72" s="215" t="s">
        <v>220</v>
      </c>
      <c r="E72" s="216">
        <v>4688.2352941176468</v>
      </c>
      <c r="F72" s="2"/>
      <c r="G72" s="2"/>
      <c r="H72" s="217">
        <f t="shared" si="0"/>
        <v>0</v>
      </c>
    </row>
    <row r="73" spans="1:8" x14ac:dyDescent="0.2">
      <c r="A73" s="213">
        <v>17</v>
      </c>
      <c r="B73" s="263" t="s">
        <v>2609</v>
      </c>
      <c r="C73" s="224" t="s">
        <v>2610</v>
      </c>
      <c r="D73" s="215" t="s">
        <v>220</v>
      </c>
      <c r="E73" s="216">
        <v>4688.2352941176468</v>
      </c>
      <c r="F73" s="2"/>
      <c r="G73" s="2"/>
      <c r="H73" s="217">
        <f t="shared" ref="H73:H102" si="1">(G73+F73)*E73</f>
        <v>0</v>
      </c>
    </row>
    <row r="74" spans="1:8" x14ac:dyDescent="0.2">
      <c r="A74" s="213">
        <v>18</v>
      </c>
      <c r="B74" s="263" t="s">
        <v>2611</v>
      </c>
      <c r="C74" s="224" t="s">
        <v>2612</v>
      </c>
      <c r="D74" s="215" t="s">
        <v>95</v>
      </c>
      <c r="E74" s="216">
        <v>18</v>
      </c>
      <c r="F74" s="2"/>
      <c r="G74" s="2"/>
      <c r="H74" s="217">
        <f t="shared" si="1"/>
        <v>0</v>
      </c>
    </row>
    <row r="75" spans="1:8" x14ac:dyDescent="0.2">
      <c r="A75" s="213">
        <v>19</v>
      </c>
      <c r="B75" s="263" t="s">
        <v>2613</v>
      </c>
      <c r="C75" s="224" t="s">
        <v>2614</v>
      </c>
      <c r="D75" s="215" t="s">
        <v>95</v>
      </c>
      <c r="E75" s="216">
        <v>1372</v>
      </c>
      <c r="F75" s="2"/>
      <c r="G75" s="2"/>
      <c r="H75" s="217">
        <f t="shared" si="1"/>
        <v>0</v>
      </c>
    </row>
    <row r="76" spans="1:8" x14ac:dyDescent="0.2">
      <c r="A76" s="213">
        <v>20</v>
      </c>
      <c r="B76" s="263" t="s">
        <v>2615</v>
      </c>
      <c r="C76" s="224" t="s">
        <v>2616</v>
      </c>
      <c r="D76" s="215" t="s">
        <v>95</v>
      </c>
      <c r="E76" s="216">
        <v>18</v>
      </c>
      <c r="F76" s="2"/>
      <c r="G76" s="2"/>
      <c r="H76" s="217">
        <f t="shared" si="1"/>
        <v>0</v>
      </c>
    </row>
    <row r="77" spans="1:8" x14ac:dyDescent="0.2">
      <c r="A77" s="213">
        <v>21</v>
      </c>
      <c r="B77" s="263" t="s">
        <v>2617</v>
      </c>
      <c r="C77" s="224" t="s">
        <v>2618</v>
      </c>
      <c r="D77" s="215" t="s">
        <v>220</v>
      </c>
      <c r="E77" s="216">
        <v>34</v>
      </c>
      <c r="F77" s="2"/>
      <c r="G77" s="2"/>
      <c r="H77" s="217">
        <f t="shared" si="1"/>
        <v>0</v>
      </c>
    </row>
    <row r="78" spans="1:8" x14ac:dyDescent="0.2">
      <c r="A78" s="213">
        <v>22</v>
      </c>
      <c r="B78" s="263" t="s">
        <v>2619</v>
      </c>
      <c r="C78" s="224" t="s">
        <v>2620</v>
      </c>
      <c r="D78" s="215" t="s">
        <v>220</v>
      </c>
      <c r="E78" s="216">
        <v>2</v>
      </c>
      <c r="F78" s="2"/>
      <c r="G78" s="2"/>
      <c r="H78" s="217">
        <f t="shared" si="1"/>
        <v>0</v>
      </c>
    </row>
    <row r="79" spans="1:8" x14ac:dyDescent="0.2">
      <c r="A79" s="213">
        <v>23</v>
      </c>
      <c r="B79" s="263" t="s">
        <v>2621</v>
      </c>
      <c r="C79" s="224" t="s">
        <v>2622</v>
      </c>
      <c r="D79" s="215" t="s">
        <v>220</v>
      </c>
      <c r="E79" s="216">
        <v>174</v>
      </c>
      <c r="F79" s="2"/>
      <c r="G79" s="2"/>
      <c r="H79" s="217">
        <f t="shared" si="1"/>
        <v>0</v>
      </c>
    </row>
    <row r="80" spans="1:8" x14ac:dyDescent="0.2">
      <c r="A80" s="213">
        <v>24</v>
      </c>
      <c r="B80" s="263" t="s">
        <v>2623</v>
      </c>
      <c r="C80" s="224" t="s">
        <v>2624</v>
      </c>
      <c r="D80" s="215" t="s">
        <v>220</v>
      </c>
      <c r="E80" s="216">
        <v>348</v>
      </c>
      <c r="F80" s="2"/>
      <c r="G80" s="2"/>
      <c r="H80" s="217">
        <f t="shared" si="1"/>
        <v>0</v>
      </c>
    </row>
    <row r="81" spans="1:8" x14ac:dyDescent="0.2">
      <c r="A81" s="213">
        <v>25</v>
      </c>
      <c r="B81" s="263"/>
      <c r="C81" s="224" t="s">
        <v>2625</v>
      </c>
      <c r="D81" s="215" t="s">
        <v>220</v>
      </c>
      <c r="E81" s="216">
        <v>29</v>
      </c>
      <c r="F81" s="2"/>
      <c r="G81" s="2"/>
      <c r="H81" s="217">
        <f t="shared" si="1"/>
        <v>0</v>
      </c>
    </row>
    <row r="82" spans="1:8" x14ac:dyDescent="0.2">
      <c r="A82" s="213">
        <v>26</v>
      </c>
      <c r="B82" s="263"/>
      <c r="C82" s="224" t="s">
        <v>2626</v>
      </c>
      <c r="D82" s="215" t="s">
        <v>220</v>
      </c>
      <c r="E82" s="216">
        <v>348</v>
      </c>
      <c r="F82" s="2"/>
      <c r="G82" s="2"/>
      <c r="H82" s="217">
        <f t="shared" si="1"/>
        <v>0</v>
      </c>
    </row>
    <row r="83" spans="1:8" ht="24" x14ac:dyDescent="0.2">
      <c r="A83" s="213">
        <v>27</v>
      </c>
      <c r="B83" s="263"/>
      <c r="C83" s="224" t="s">
        <v>2627</v>
      </c>
      <c r="D83" s="215" t="s">
        <v>220</v>
      </c>
      <c r="E83" s="216">
        <v>1</v>
      </c>
      <c r="F83" s="2"/>
      <c r="G83" s="239"/>
      <c r="H83" s="217">
        <f t="shared" si="1"/>
        <v>0</v>
      </c>
    </row>
    <row r="84" spans="1:8" x14ac:dyDescent="0.2">
      <c r="A84" s="213">
        <v>28</v>
      </c>
      <c r="B84" s="263"/>
      <c r="C84" s="224" t="s">
        <v>2628</v>
      </c>
      <c r="D84" s="215" t="s">
        <v>2629</v>
      </c>
      <c r="E84" s="216">
        <v>132</v>
      </c>
      <c r="F84" s="239"/>
      <c r="G84" s="2"/>
      <c r="H84" s="217">
        <f t="shared" si="1"/>
        <v>0</v>
      </c>
    </row>
    <row r="85" spans="1:8" x14ac:dyDescent="0.2">
      <c r="A85" s="323" t="s">
        <v>2630</v>
      </c>
      <c r="B85" s="324"/>
      <c r="C85" s="324"/>
      <c r="D85" s="324"/>
      <c r="E85" s="324"/>
      <c r="F85" s="324"/>
      <c r="G85" s="324"/>
      <c r="H85" s="325">
        <f t="shared" si="1"/>
        <v>0</v>
      </c>
    </row>
    <row r="86" spans="1:8" x14ac:dyDescent="0.2">
      <c r="A86" s="213">
        <v>1</v>
      </c>
      <c r="B86" s="263"/>
      <c r="C86" s="263" t="s">
        <v>2631</v>
      </c>
      <c r="D86" s="215" t="s">
        <v>220</v>
      </c>
      <c r="E86" s="216" t="s">
        <v>51</v>
      </c>
      <c r="F86" s="239"/>
      <c r="G86" s="2"/>
      <c r="H86" s="217">
        <f t="shared" si="1"/>
        <v>0</v>
      </c>
    </row>
    <row r="87" spans="1:8" ht="24" x14ac:dyDescent="0.2">
      <c r="A87" s="213">
        <v>2</v>
      </c>
      <c r="B87" s="263"/>
      <c r="C87" s="263" t="s">
        <v>2632</v>
      </c>
      <c r="D87" s="215" t="s">
        <v>2151</v>
      </c>
      <c r="E87" s="216" t="s">
        <v>51</v>
      </c>
      <c r="F87" s="239"/>
      <c r="G87" s="2"/>
      <c r="H87" s="217">
        <f t="shared" si="1"/>
        <v>0</v>
      </c>
    </row>
    <row r="88" spans="1:8" x14ac:dyDescent="0.2">
      <c r="A88" s="213">
        <v>3</v>
      </c>
      <c r="B88" s="263"/>
      <c r="C88" s="263" t="s">
        <v>2633</v>
      </c>
      <c r="D88" s="215" t="s">
        <v>220</v>
      </c>
      <c r="E88" s="216" t="s">
        <v>147</v>
      </c>
      <c r="F88" s="239"/>
      <c r="G88" s="2"/>
      <c r="H88" s="217">
        <f t="shared" si="1"/>
        <v>0</v>
      </c>
    </row>
    <row r="89" spans="1:8" ht="24" x14ac:dyDescent="0.2">
      <c r="A89" s="213">
        <v>4</v>
      </c>
      <c r="B89" s="263"/>
      <c r="C89" s="263" t="s">
        <v>2634</v>
      </c>
      <c r="D89" s="215" t="s">
        <v>220</v>
      </c>
      <c r="E89" s="216" t="s">
        <v>1428</v>
      </c>
      <c r="F89" s="239"/>
      <c r="G89" s="2"/>
      <c r="H89" s="217">
        <f t="shared" si="1"/>
        <v>0</v>
      </c>
    </row>
    <row r="90" spans="1:8" x14ac:dyDescent="0.2">
      <c r="A90" s="213">
        <v>5</v>
      </c>
      <c r="B90" s="263"/>
      <c r="C90" s="263" t="s">
        <v>2635</v>
      </c>
      <c r="D90" s="215" t="s">
        <v>220</v>
      </c>
      <c r="E90" s="216" t="s">
        <v>1428</v>
      </c>
      <c r="F90" s="239"/>
      <c r="G90" s="2"/>
      <c r="H90" s="217">
        <f t="shared" si="1"/>
        <v>0</v>
      </c>
    </row>
    <row r="91" spans="1:8" x14ac:dyDescent="0.2">
      <c r="A91" s="213">
        <v>6</v>
      </c>
      <c r="B91" s="263"/>
      <c r="C91" s="263" t="s">
        <v>2636</v>
      </c>
      <c r="D91" s="215" t="s">
        <v>220</v>
      </c>
      <c r="E91" s="216" t="s">
        <v>51</v>
      </c>
      <c r="F91" s="239"/>
      <c r="G91" s="2"/>
      <c r="H91" s="217">
        <f t="shared" si="1"/>
        <v>0</v>
      </c>
    </row>
    <row r="92" spans="1:8" x14ac:dyDescent="0.2">
      <c r="A92" s="213">
        <v>7</v>
      </c>
      <c r="B92" s="263"/>
      <c r="C92" s="263" t="s">
        <v>2637</v>
      </c>
      <c r="D92" s="215" t="s">
        <v>220</v>
      </c>
      <c r="E92" s="216" t="s">
        <v>51</v>
      </c>
      <c r="F92" s="239"/>
      <c r="G92" s="2"/>
      <c r="H92" s="217">
        <f t="shared" si="1"/>
        <v>0</v>
      </c>
    </row>
    <row r="93" spans="1:8" ht="24" x14ac:dyDescent="0.2">
      <c r="A93" s="213">
        <v>8</v>
      </c>
      <c r="B93" s="263"/>
      <c r="C93" s="263" t="s">
        <v>2638</v>
      </c>
      <c r="D93" s="215" t="s">
        <v>220</v>
      </c>
      <c r="E93" s="216" t="s">
        <v>51</v>
      </c>
      <c r="F93" s="239"/>
      <c r="G93" s="2"/>
      <c r="H93" s="217">
        <f t="shared" si="1"/>
        <v>0</v>
      </c>
    </row>
    <row r="94" spans="1:8" x14ac:dyDescent="0.2">
      <c r="A94" s="213">
        <v>9</v>
      </c>
      <c r="B94" s="263"/>
      <c r="C94" s="263" t="s">
        <v>2639</v>
      </c>
      <c r="D94" s="215" t="s">
        <v>220</v>
      </c>
      <c r="E94" s="216" t="s">
        <v>51</v>
      </c>
      <c r="F94" s="239"/>
      <c r="G94" s="2"/>
      <c r="H94" s="217">
        <f t="shared" si="1"/>
        <v>0</v>
      </c>
    </row>
    <row r="95" spans="1:8" x14ac:dyDescent="0.2">
      <c r="A95" s="213">
        <v>10</v>
      </c>
      <c r="B95" s="263"/>
      <c r="C95" s="263" t="s">
        <v>2640</v>
      </c>
      <c r="D95" s="215" t="s">
        <v>2641</v>
      </c>
      <c r="E95" s="216" t="s">
        <v>51</v>
      </c>
      <c r="F95" s="239"/>
      <c r="G95" s="2"/>
      <c r="H95" s="217">
        <f t="shared" si="1"/>
        <v>0</v>
      </c>
    </row>
    <row r="96" spans="1:8" x14ac:dyDescent="0.2">
      <c r="A96" s="213">
        <v>11</v>
      </c>
      <c r="B96" s="263"/>
      <c r="C96" s="263" t="s">
        <v>2642</v>
      </c>
      <c r="D96" s="215" t="s">
        <v>220</v>
      </c>
      <c r="E96" s="216" t="s">
        <v>51</v>
      </c>
      <c r="F96" s="239"/>
      <c r="G96" s="2"/>
      <c r="H96" s="217">
        <f t="shared" si="1"/>
        <v>0</v>
      </c>
    </row>
    <row r="97" spans="1:8" x14ac:dyDescent="0.2">
      <c r="A97" s="213">
        <v>12</v>
      </c>
      <c r="B97" s="263"/>
      <c r="C97" s="263" t="s">
        <v>2643</v>
      </c>
      <c r="D97" s="215" t="s">
        <v>2374</v>
      </c>
      <c r="E97" s="216" t="s">
        <v>365</v>
      </c>
      <c r="F97" s="239"/>
      <c r="G97" s="2"/>
      <c r="H97" s="217">
        <f t="shared" si="1"/>
        <v>0</v>
      </c>
    </row>
    <row r="98" spans="1:8" x14ac:dyDescent="0.2">
      <c r="A98" s="213">
        <v>13</v>
      </c>
      <c r="B98" s="263"/>
      <c r="C98" s="263" t="s">
        <v>2644</v>
      </c>
      <c r="D98" s="215" t="s">
        <v>2374</v>
      </c>
      <c r="E98" s="216" t="s">
        <v>598</v>
      </c>
      <c r="F98" s="239"/>
      <c r="G98" s="2"/>
      <c r="H98" s="217">
        <f t="shared" si="1"/>
        <v>0</v>
      </c>
    </row>
    <row r="99" spans="1:8" x14ac:dyDescent="0.2">
      <c r="A99" s="323" t="s">
        <v>2645</v>
      </c>
      <c r="B99" s="324"/>
      <c r="C99" s="324"/>
      <c r="D99" s="324"/>
      <c r="E99" s="324"/>
      <c r="F99" s="324"/>
      <c r="G99" s="324"/>
      <c r="H99" s="325">
        <f t="shared" si="1"/>
        <v>0</v>
      </c>
    </row>
    <row r="100" spans="1:8" x14ac:dyDescent="0.2">
      <c r="A100" s="213">
        <v>1</v>
      </c>
      <c r="B100" s="263"/>
      <c r="C100" s="263" t="s">
        <v>2646</v>
      </c>
      <c r="D100" s="215" t="s">
        <v>220</v>
      </c>
      <c r="E100" s="216">
        <v>1</v>
      </c>
      <c r="F100" s="239"/>
      <c r="G100" s="2"/>
      <c r="H100" s="217">
        <f t="shared" si="1"/>
        <v>0</v>
      </c>
    </row>
    <row r="101" spans="1:8" x14ac:dyDescent="0.2">
      <c r="A101" s="213">
        <v>2</v>
      </c>
      <c r="B101" s="263"/>
      <c r="C101" s="263" t="s">
        <v>2647</v>
      </c>
      <c r="D101" s="215" t="s">
        <v>220</v>
      </c>
      <c r="E101" s="216">
        <v>1</v>
      </c>
      <c r="F101" s="239"/>
      <c r="G101" s="2"/>
      <c r="H101" s="217">
        <f t="shared" si="1"/>
        <v>0</v>
      </c>
    </row>
    <row r="102" spans="1:8" ht="24" x14ac:dyDescent="0.2">
      <c r="A102" s="213">
        <v>3</v>
      </c>
      <c r="B102" s="263"/>
      <c r="C102" s="263" t="s">
        <v>2648</v>
      </c>
      <c r="D102" s="215" t="s">
        <v>220</v>
      </c>
      <c r="E102" s="216">
        <v>1</v>
      </c>
      <c r="F102" s="239"/>
      <c r="G102" s="2"/>
      <c r="H102" s="217">
        <f t="shared" si="1"/>
        <v>0</v>
      </c>
    </row>
  </sheetData>
  <sheetProtection sheet="1" objects="1" scenarios="1"/>
  <mergeCells count="7">
    <mergeCell ref="A15:H15"/>
    <mergeCell ref="A99:H99"/>
    <mergeCell ref="B16:H16"/>
    <mergeCell ref="B29:H29"/>
    <mergeCell ref="B35:H35"/>
    <mergeCell ref="A85:H85"/>
    <mergeCell ref="A56:H56"/>
  </mergeCell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6"/>
  <sheetViews>
    <sheetView showGridLines="0" topLeftCell="A48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26" style="264" customWidth="1"/>
    <col min="3" max="3" width="50.6640625" style="193" customWidth="1"/>
    <col min="4" max="4" width="15.5" style="193" bestFit="1" customWidth="1"/>
    <col min="5" max="5" width="13.6640625" style="193" customWidth="1"/>
    <col min="6" max="6" width="15.5" style="193" bestFit="1" customWidth="1"/>
    <col min="7" max="7" width="17.6640625" style="193" bestFit="1" customWidth="1"/>
    <col min="8" max="8" width="15.1640625" style="193" bestFit="1" customWidth="1"/>
    <col min="9" max="9" width="48.1640625" style="193" customWidth="1"/>
    <col min="10" max="16384" width="9.1640625" style="193"/>
  </cols>
  <sheetData>
    <row r="2" spans="1:9" x14ac:dyDescent="0.2">
      <c r="A2" s="8"/>
      <c r="B2" s="255"/>
      <c r="C2" s="9"/>
      <c r="D2" s="9"/>
      <c r="E2" s="9"/>
      <c r="F2" s="9"/>
      <c r="G2" s="9"/>
      <c r="H2" s="192"/>
    </row>
    <row r="3" spans="1:9" ht="18" x14ac:dyDescent="0.2">
      <c r="A3" s="194" t="s">
        <v>2649</v>
      </c>
      <c r="B3" s="169"/>
      <c r="C3" s="188"/>
      <c r="D3" s="188"/>
      <c r="E3" s="188"/>
      <c r="F3" s="188"/>
      <c r="G3" s="188"/>
      <c r="H3" s="195"/>
    </row>
    <row r="4" spans="1:9" x14ac:dyDescent="0.2">
      <c r="A4" s="13"/>
      <c r="B4" s="256"/>
      <c r="C4" s="95"/>
      <c r="D4" s="95"/>
      <c r="E4" s="95"/>
      <c r="F4" s="95"/>
      <c r="G4" s="95"/>
      <c r="H4" s="170"/>
    </row>
    <row r="5" spans="1:9" x14ac:dyDescent="0.2">
      <c r="A5" s="196"/>
      <c r="B5" s="257"/>
      <c r="C5" s="17"/>
      <c r="D5" s="17"/>
      <c r="E5" s="17"/>
      <c r="F5" s="17"/>
      <c r="G5" s="17"/>
      <c r="H5" s="197"/>
    </row>
    <row r="6" spans="1:9" ht="15.75" x14ac:dyDescent="0.2">
      <c r="A6" s="198" t="s">
        <v>17</v>
      </c>
      <c r="B6" s="258"/>
      <c r="C6" s="95"/>
      <c r="D6" s="95"/>
      <c r="E6" s="95"/>
      <c r="F6" s="95"/>
      <c r="G6" s="95"/>
      <c r="H6" s="199">
        <f>ROUND(SUM(H17:H86), 2)</f>
        <v>0</v>
      </c>
    </row>
    <row r="7" spans="1:9" x14ac:dyDescent="0.2">
      <c r="A7" s="196"/>
      <c r="B7" s="257"/>
      <c r="C7" s="17"/>
      <c r="D7" s="17"/>
      <c r="E7" s="17"/>
      <c r="F7" s="17"/>
      <c r="G7" s="17"/>
      <c r="H7" s="197"/>
    </row>
    <row r="8" spans="1:9" ht="12.75" x14ac:dyDescent="0.2">
      <c r="A8" s="13"/>
      <c r="B8" s="256"/>
      <c r="C8" s="95"/>
      <c r="D8" s="200" t="s">
        <v>19</v>
      </c>
      <c r="E8" s="95"/>
      <c r="F8" s="95"/>
      <c r="G8" s="200" t="s">
        <v>18</v>
      </c>
      <c r="H8" s="201" t="s">
        <v>20</v>
      </c>
    </row>
    <row r="9" spans="1:9" ht="12.75" x14ac:dyDescent="0.2">
      <c r="A9" s="202" t="s">
        <v>21</v>
      </c>
      <c r="B9" s="259"/>
      <c r="C9" s="203" t="s">
        <v>22</v>
      </c>
      <c r="D9" s="204">
        <f>H6</f>
        <v>0</v>
      </c>
      <c r="E9" s="95"/>
      <c r="F9" s="95"/>
      <c r="G9" s="205">
        <v>0.2</v>
      </c>
      <c r="H9" s="206">
        <f>H6*G9</f>
        <v>0</v>
      </c>
    </row>
    <row r="10" spans="1:9" x14ac:dyDescent="0.2">
      <c r="A10" s="13"/>
      <c r="B10" s="256"/>
      <c r="C10" s="95"/>
      <c r="D10" s="95"/>
      <c r="E10" s="95"/>
      <c r="F10" s="95"/>
      <c r="G10" s="95"/>
      <c r="H10" s="170"/>
    </row>
    <row r="11" spans="1:9" ht="24.95" customHeight="1" x14ac:dyDescent="0.2">
      <c r="A11" s="207" t="s">
        <v>27</v>
      </c>
      <c r="B11" s="260"/>
      <c r="C11" s="30"/>
      <c r="D11" s="30"/>
      <c r="E11" s="31" t="s">
        <v>28</v>
      </c>
      <c r="F11" s="32" t="s">
        <v>29</v>
      </c>
      <c r="G11" s="30"/>
      <c r="H11" s="208">
        <f>SUM(H9:H10,H6)</f>
        <v>0</v>
      </c>
    </row>
    <row r="12" spans="1:9" x14ac:dyDescent="0.2">
      <c r="A12" s="35"/>
      <c r="B12" s="261"/>
      <c r="C12" s="36"/>
      <c r="D12" s="36"/>
      <c r="E12" s="36"/>
      <c r="F12" s="36"/>
      <c r="G12" s="36"/>
      <c r="H12" s="209"/>
    </row>
    <row r="13" spans="1:9" x14ac:dyDescent="0.2">
      <c r="A13" s="95"/>
      <c r="B13" s="256"/>
      <c r="C13" s="95"/>
      <c r="D13" s="95"/>
      <c r="E13" s="95"/>
      <c r="F13" s="95"/>
      <c r="G13" s="95"/>
      <c r="H13" s="95"/>
    </row>
    <row r="14" spans="1:9" ht="24" x14ac:dyDescent="0.2">
      <c r="A14" s="210" t="s">
        <v>2091</v>
      </c>
      <c r="B14" s="262"/>
      <c r="C14" s="211" t="s">
        <v>31</v>
      </c>
      <c r="D14" s="211" t="s">
        <v>77</v>
      </c>
      <c r="E14" s="211" t="s">
        <v>2092</v>
      </c>
      <c r="F14" s="211" t="s">
        <v>2171</v>
      </c>
      <c r="G14" s="211" t="s">
        <v>2170</v>
      </c>
      <c r="H14" s="212" t="s">
        <v>59</v>
      </c>
    </row>
    <row r="15" spans="1:9" x14ac:dyDescent="0.2">
      <c r="A15" s="323" t="s">
        <v>2524</v>
      </c>
      <c r="B15" s="324"/>
      <c r="C15" s="324"/>
      <c r="D15" s="324"/>
      <c r="E15" s="324"/>
      <c r="F15" s="324"/>
      <c r="G15" s="324"/>
      <c r="H15" s="325"/>
      <c r="I15" s="218"/>
    </row>
    <row r="16" spans="1:9" x14ac:dyDescent="0.2">
      <c r="A16" s="213"/>
      <c r="B16" s="326" t="s">
        <v>2650</v>
      </c>
      <c r="C16" s="327"/>
      <c r="D16" s="327"/>
      <c r="E16" s="327"/>
      <c r="F16" s="327"/>
      <c r="G16" s="327"/>
      <c r="H16" s="328"/>
      <c r="I16" s="218"/>
    </row>
    <row r="17" spans="1:9" x14ac:dyDescent="0.2">
      <c r="A17" s="213">
        <v>1</v>
      </c>
      <c r="B17" s="263" t="s">
        <v>2651</v>
      </c>
      <c r="C17" s="219" t="s">
        <v>2652</v>
      </c>
      <c r="D17" s="215" t="s">
        <v>220</v>
      </c>
      <c r="E17" s="216">
        <v>1</v>
      </c>
      <c r="F17" s="2"/>
      <c r="G17" s="2"/>
      <c r="H17" s="217">
        <f t="shared" ref="H17:H73" si="0">(G17+F17)*E17</f>
        <v>0</v>
      </c>
    </row>
    <row r="18" spans="1:9" x14ac:dyDescent="0.2">
      <c r="A18" s="213">
        <v>2</v>
      </c>
      <c r="B18" s="263" t="s">
        <v>2653</v>
      </c>
      <c r="C18" s="219" t="s">
        <v>2654</v>
      </c>
      <c r="D18" s="215" t="s">
        <v>220</v>
      </c>
      <c r="E18" s="216">
        <v>1</v>
      </c>
      <c r="F18" s="2"/>
      <c r="G18" s="2"/>
      <c r="H18" s="217">
        <f t="shared" si="0"/>
        <v>0</v>
      </c>
    </row>
    <row r="19" spans="1:9" x14ac:dyDescent="0.2">
      <c r="A19" s="213">
        <v>3</v>
      </c>
      <c r="B19" s="263" t="s">
        <v>2655</v>
      </c>
      <c r="C19" s="219" t="s">
        <v>2656</v>
      </c>
      <c r="D19" s="215" t="s">
        <v>220</v>
      </c>
      <c r="E19" s="216">
        <v>1</v>
      </c>
      <c r="F19" s="2"/>
      <c r="G19" s="2"/>
      <c r="H19" s="217">
        <f t="shared" si="0"/>
        <v>0</v>
      </c>
    </row>
    <row r="20" spans="1:9" x14ac:dyDescent="0.2">
      <c r="A20" s="213">
        <v>4</v>
      </c>
      <c r="B20" s="263" t="s">
        <v>2657</v>
      </c>
      <c r="C20" s="219" t="s">
        <v>2658</v>
      </c>
      <c r="D20" s="215" t="s">
        <v>220</v>
      </c>
      <c r="E20" s="216">
        <v>1</v>
      </c>
      <c r="F20" s="2"/>
      <c r="G20" s="2"/>
      <c r="H20" s="217">
        <f t="shared" si="0"/>
        <v>0</v>
      </c>
    </row>
    <row r="21" spans="1:9" x14ac:dyDescent="0.2">
      <c r="A21" s="213">
        <v>5</v>
      </c>
      <c r="B21" s="263" t="s">
        <v>2659</v>
      </c>
      <c r="C21" s="219" t="s">
        <v>2660</v>
      </c>
      <c r="D21" s="215" t="s">
        <v>220</v>
      </c>
      <c r="E21" s="216">
        <v>1</v>
      </c>
      <c r="F21" s="2"/>
      <c r="G21" s="2"/>
      <c r="H21" s="217">
        <f t="shared" si="0"/>
        <v>0</v>
      </c>
    </row>
    <row r="22" spans="1:9" x14ac:dyDescent="0.2">
      <c r="A22" s="213">
        <v>6</v>
      </c>
      <c r="B22" s="263">
        <v>583491</v>
      </c>
      <c r="C22" s="219" t="s">
        <v>2661</v>
      </c>
      <c r="D22" s="215" t="s">
        <v>220</v>
      </c>
      <c r="E22" s="216">
        <v>2</v>
      </c>
      <c r="F22" s="2"/>
      <c r="G22" s="2"/>
      <c r="H22" s="217">
        <f t="shared" si="0"/>
        <v>0</v>
      </c>
    </row>
    <row r="23" spans="1:9" x14ac:dyDescent="0.2">
      <c r="A23" s="213">
        <v>7</v>
      </c>
      <c r="B23" s="263" t="s">
        <v>2662</v>
      </c>
      <c r="C23" s="219" t="s">
        <v>2663</v>
      </c>
      <c r="D23" s="215" t="s">
        <v>220</v>
      </c>
      <c r="E23" s="216">
        <v>1</v>
      </c>
      <c r="F23" s="2"/>
      <c r="G23" s="2"/>
      <c r="H23" s="217">
        <f t="shared" si="0"/>
        <v>0</v>
      </c>
    </row>
    <row r="24" spans="1:9" x14ac:dyDescent="0.2">
      <c r="A24" s="213">
        <v>8</v>
      </c>
      <c r="B24" s="263">
        <v>583410</v>
      </c>
      <c r="C24" s="219" t="s">
        <v>2664</v>
      </c>
      <c r="D24" s="215" t="s">
        <v>220</v>
      </c>
      <c r="E24" s="216">
        <v>3</v>
      </c>
      <c r="F24" s="2"/>
      <c r="G24" s="2"/>
      <c r="H24" s="217">
        <f t="shared" si="0"/>
        <v>0</v>
      </c>
    </row>
    <row r="25" spans="1:9" x14ac:dyDescent="0.2">
      <c r="A25" s="213">
        <v>9</v>
      </c>
      <c r="B25" s="263">
        <v>583487</v>
      </c>
      <c r="C25" s="219" t="s">
        <v>2665</v>
      </c>
      <c r="D25" s="215" t="s">
        <v>220</v>
      </c>
      <c r="E25" s="216">
        <v>3</v>
      </c>
      <c r="F25" s="2"/>
      <c r="G25" s="2"/>
      <c r="H25" s="217">
        <f t="shared" si="0"/>
        <v>0</v>
      </c>
    </row>
    <row r="26" spans="1:9" x14ac:dyDescent="0.2">
      <c r="A26" s="213">
        <v>10</v>
      </c>
      <c r="B26" s="263">
        <v>583482</v>
      </c>
      <c r="C26" s="219" t="s">
        <v>2665</v>
      </c>
      <c r="D26" s="215" t="s">
        <v>220</v>
      </c>
      <c r="E26" s="216">
        <v>1</v>
      </c>
      <c r="F26" s="2"/>
      <c r="G26" s="2"/>
      <c r="H26" s="217">
        <f t="shared" si="0"/>
        <v>0</v>
      </c>
    </row>
    <row r="27" spans="1:9" x14ac:dyDescent="0.2">
      <c r="A27" s="213">
        <v>11</v>
      </c>
      <c r="B27" s="263" t="s">
        <v>2666</v>
      </c>
      <c r="C27" s="219" t="s">
        <v>2667</v>
      </c>
      <c r="D27" s="215" t="s">
        <v>220</v>
      </c>
      <c r="E27" s="216">
        <v>3</v>
      </c>
      <c r="F27" s="2"/>
      <c r="G27" s="2"/>
      <c r="H27" s="217">
        <f t="shared" si="0"/>
        <v>0</v>
      </c>
    </row>
    <row r="28" spans="1:9" x14ac:dyDescent="0.2">
      <c r="A28" s="213">
        <v>12</v>
      </c>
      <c r="B28" s="263">
        <v>581721</v>
      </c>
      <c r="C28" s="219" t="s">
        <v>2668</v>
      </c>
      <c r="D28" s="215" t="s">
        <v>220</v>
      </c>
      <c r="E28" s="216">
        <v>3</v>
      </c>
      <c r="F28" s="2"/>
      <c r="G28" s="2"/>
      <c r="H28" s="217">
        <f t="shared" si="0"/>
        <v>0</v>
      </c>
      <c r="I28" s="218"/>
    </row>
    <row r="29" spans="1:9" x14ac:dyDescent="0.2">
      <c r="A29" s="213">
        <v>13</v>
      </c>
      <c r="B29" s="263">
        <v>581730</v>
      </c>
      <c r="C29" s="220" t="s">
        <v>2669</v>
      </c>
      <c r="D29" s="215" t="s">
        <v>220</v>
      </c>
      <c r="E29" s="216">
        <v>6</v>
      </c>
      <c r="F29" s="2"/>
      <c r="G29" s="2"/>
      <c r="H29" s="217">
        <f t="shared" si="0"/>
        <v>0</v>
      </c>
    </row>
    <row r="30" spans="1:9" x14ac:dyDescent="0.2">
      <c r="A30" s="213">
        <v>14</v>
      </c>
      <c r="B30" s="263"/>
      <c r="C30" s="219" t="s">
        <v>2670</v>
      </c>
      <c r="D30" s="215" t="s">
        <v>220</v>
      </c>
      <c r="E30" s="216">
        <v>1</v>
      </c>
      <c r="F30" s="2"/>
      <c r="G30" s="2"/>
      <c r="H30" s="217">
        <f t="shared" si="0"/>
        <v>0</v>
      </c>
    </row>
    <row r="31" spans="1:9" x14ac:dyDescent="0.2">
      <c r="A31" s="213">
        <v>15</v>
      </c>
      <c r="B31" s="263" t="s">
        <v>2671</v>
      </c>
      <c r="C31" s="219" t="s">
        <v>2672</v>
      </c>
      <c r="D31" s="215" t="s">
        <v>220</v>
      </c>
      <c r="E31" s="216">
        <v>1</v>
      </c>
      <c r="F31" s="2"/>
      <c r="G31" s="2"/>
      <c r="H31" s="217">
        <f t="shared" si="0"/>
        <v>0</v>
      </c>
    </row>
    <row r="32" spans="1:9" ht="24" x14ac:dyDescent="0.2">
      <c r="A32" s="213">
        <v>16</v>
      </c>
      <c r="B32" s="263" t="s">
        <v>2673</v>
      </c>
      <c r="C32" s="219" t="s">
        <v>2674</v>
      </c>
      <c r="D32" s="215" t="s">
        <v>220</v>
      </c>
      <c r="E32" s="216">
        <v>1</v>
      </c>
      <c r="F32" s="2"/>
      <c r="G32" s="2"/>
      <c r="H32" s="217">
        <f t="shared" si="0"/>
        <v>0</v>
      </c>
      <c r="I32" s="218"/>
    </row>
    <row r="33" spans="1:9" x14ac:dyDescent="0.2">
      <c r="A33" s="213">
        <v>17</v>
      </c>
      <c r="B33" s="263"/>
      <c r="C33" s="222" t="s">
        <v>2675</v>
      </c>
      <c r="D33" s="215" t="s">
        <v>220</v>
      </c>
      <c r="E33" s="216">
        <v>1</v>
      </c>
      <c r="F33" s="2"/>
      <c r="G33" s="2"/>
      <c r="H33" s="217">
        <f t="shared" si="0"/>
        <v>0</v>
      </c>
      <c r="I33" s="218"/>
    </row>
    <row r="34" spans="1:9" x14ac:dyDescent="0.2">
      <c r="A34" s="213">
        <v>18</v>
      </c>
      <c r="B34" s="263"/>
      <c r="C34" s="219" t="s">
        <v>2676</v>
      </c>
      <c r="D34" s="215" t="s">
        <v>220</v>
      </c>
      <c r="E34" s="216">
        <v>1</v>
      </c>
      <c r="F34" s="2"/>
      <c r="G34" s="2"/>
      <c r="H34" s="217">
        <f t="shared" si="0"/>
        <v>0</v>
      </c>
    </row>
    <row r="35" spans="1:9" ht="24" x14ac:dyDescent="0.2">
      <c r="A35" s="213">
        <v>19</v>
      </c>
      <c r="B35" s="263"/>
      <c r="C35" s="220" t="s">
        <v>2677</v>
      </c>
      <c r="D35" s="215" t="s">
        <v>220</v>
      </c>
      <c r="E35" s="216">
        <v>2</v>
      </c>
      <c r="F35" s="2"/>
      <c r="G35" s="2"/>
      <c r="H35" s="217">
        <f t="shared" si="0"/>
        <v>0</v>
      </c>
    </row>
    <row r="36" spans="1:9" ht="36" x14ac:dyDescent="0.2">
      <c r="A36" s="213">
        <v>20</v>
      </c>
      <c r="B36" s="263" t="s">
        <v>2678</v>
      </c>
      <c r="C36" s="250" t="s">
        <v>2679</v>
      </c>
      <c r="D36" s="215" t="s">
        <v>220</v>
      </c>
      <c r="E36" s="216">
        <v>28</v>
      </c>
      <c r="F36" s="2"/>
      <c r="G36" s="2"/>
      <c r="H36" s="217">
        <f t="shared" si="0"/>
        <v>0</v>
      </c>
      <c r="I36" s="218"/>
    </row>
    <row r="37" spans="1:9" x14ac:dyDescent="0.2">
      <c r="A37" s="323" t="s">
        <v>2585</v>
      </c>
      <c r="B37" s="324"/>
      <c r="C37" s="324"/>
      <c r="D37" s="324"/>
      <c r="E37" s="324"/>
      <c r="F37" s="324"/>
      <c r="G37" s="324"/>
      <c r="H37" s="325">
        <f t="shared" si="0"/>
        <v>0</v>
      </c>
    </row>
    <row r="38" spans="1:9" x14ac:dyDescent="0.2">
      <c r="A38" s="213">
        <v>1</v>
      </c>
      <c r="B38" s="263" t="s">
        <v>2680</v>
      </c>
      <c r="C38" s="224" t="s">
        <v>2681</v>
      </c>
      <c r="D38" s="215" t="s">
        <v>220</v>
      </c>
      <c r="E38" s="216">
        <v>3</v>
      </c>
      <c r="F38" s="2"/>
      <c r="G38" s="2"/>
      <c r="H38" s="217">
        <f t="shared" si="0"/>
        <v>0</v>
      </c>
    </row>
    <row r="39" spans="1:9" ht="24" x14ac:dyDescent="0.2">
      <c r="A39" s="213">
        <v>2</v>
      </c>
      <c r="B39" s="263" t="s">
        <v>2682</v>
      </c>
      <c r="C39" s="224" t="s">
        <v>2683</v>
      </c>
      <c r="D39" s="215" t="s">
        <v>95</v>
      </c>
      <c r="E39" s="216">
        <v>70</v>
      </c>
      <c r="F39" s="2"/>
      <c r="G39" s="2"/>
      <c r="H39" s="217">
        <f t="shared" si="0"/>
        <v>0</v>
      </c>
    </row>
    <row r="40" spans="1:9" ht="24" x14ac:dyDescent="0.2">
      <c r="A40" s="213">
        <v>3</v>
      </c>
      <c r="B40" s="263" t="s">
        <v>2684</v>
      </c>
      <c r="C40" s="224" t="s">
        <v>2685</v>
      </c>
      <c r="D40" s="215" t="s">
        <v>95</v>
      </c>
      <c r="E40" s="216">
        <v>740</v>
      </c>
      <c r="F40" s="2"/>
      <c r="G40" s="2"/>
      <c r="H40" s="217">
        <f t="shared" si="0"/>
        <v>0</v>
      </c>
    </row>
    <row r="41" spans="1:9" ht="24" x14ac:dyDescent="0.2">
      <c r="A41" s="213">
        <v>4</v>
      </c>
      <c r="B41" s="263" t="s">
        <v>2686</v>
      </c>
      <c r="C41" s="224" t="s">
        <v>2687</v>
      </c>
      <c r="D41" s="215" t="s">
        <v>95</v>
      </c>
      <c r="E41" s="216">
        <v>6</v>
      </c>
      <c r="F41" s="2"/>
      <c r="G41" s="2"/>
      <c r="H41" s="217">
        <f t="shared" si="0"/>
        <v>0</v>
      </c>
    </row>
    <row r="42" spans="1:9" x14ac:dyDescent="0.2">
      <c r="A42" s="213">
        <v>5</v>
      </c>
      <c r="B42" s="263" t="s">
        <v>2607</v>
      </c>
      <c r="C42" s="224" t="s">
        <v>2608</v>
      </c>
      <c r="D42" s="215" t="s">
        <v>220</v>
      </c>
      <c r="E42" s="216">
        <v>680</v>
      </c>
      <c r="F42" s="2"/>
      <c r="G42" s="2"/>
      <c r="H42" s="217">
        <f t="shared" si="0"/>
        <v>0</v>
      </c>
    </row>
    <row r="43" spans="1:9" x14ac:dyDescent="0.2">
      <c r="A43" s="213">
        <v>6</v>
      </c>
      <c r="B43" s="263" t="s">
        <v>2609</v>
      </c>
      <c r="C43" s="224" t="s">
        <v>2610</v>
      </c>
      <c r="D43" s="215" t="s">
        <v>220</v>
      </c>
      <c r="E43" s="216">
        <v>732</v>
      </c>
      <c r="F43" s="2"/>
      <c r="G43" s="2"/>
      <c r="H43" s="217">
        <f t="shared" si="0"/>
        <v>0</v>
      </c>
    </row>
    <row r="44" spans="1:9" ht="24" x14ac:dyDescent="0.2">
      <c r="A44" s="213">
        <v>7</v>
      </c>
      <c r="B44" s="263" t="s">
        <v>2688</v>
      </c>
      <c r="C44" s="224" t="s">
        <v>2689</v>
      </c>
      <c r="D44" s="215" t="s">
        <v>95</v>
      </c>
      <c r="E44" s="216">
        <v>6</v>
      </c>
      <c r="F44" s="2"/>
      <c r="G44" s="2"/>
      <c r="H44" s="217">
        <f t="shared" si="0"/>
        <v>0</v>
      </c>
    </row>
    <row r="45" spans="1:9" x14ac:dyDescent="0.2">
      <c r="A45" s="213">
        <v>8</v>
      </c>
      <c r="B45" s="263" t="s">
        <v>2690</v>
      </c>
      <c r="C45" s="224" t="s">
        <v>2691</v>
      </c>
      <c r="D45" s="215" t="s">
        <v>220</v>
      </c>
      <c r="E45" s="216">
        <v>2</v>
      </c>
      <c r="F45" s="2"/>
      <c r="G45" s="2"/>
      <c r="H45" s="217">
        <f t="shared" si="0"/>
        <v>0</v>
      </c>
    </row>
    <row r="46" spans="1:9" x14ac:dyDescent="0.2">
      <c r="A46" s="213">
        <v>9</v>
      </c>
      <c r="B46" s="263" t="s">
        <v>2692</v>
      </c>
      <c r="C46" s="224" t="s">
        <v>2693</v>
      </c>
      <c r="D46" s="215" t="s">
        <v>220</v>
      </c>
      <c r="E46" s="216">
        <v>12</v>
      </c>
      <c r="F46" s="2"/>
      <c r="G46" s="2"/>
      <c r="H46" s="217">
        <f t="shared" si="0"/>
        <v>0</v>
      </c>
    </row>
    <row r="47" spans="1:9" x14ac:dyDescent="0.2">
      <c r="A47" s="213">
        <v>10</v>
      </c>
      <c r="B47" s="263" t="s">
        <v>2694</v>
      </c>
      <c r="C47" s="224" t="s">
        <v>2695</v>
      </c>
      <c r="D47" s="215" t="s">
        <v>220</v>
      </c>
      <c r="E47" s="216">
        <v>48</v>
      </c>
      <c r="F47" s="2"/>
      <c r="G47" s="2"/>
      <c r="H47" s="217">
        <f t="shared" si="0"/>
        <v>0</v>
      </c>
    </row>
    <row r="48" spans="1:9" x14ac:dyDescent="0.2">
      <c r="A48" s="213">
        <v>11</v>
      </c>
      <c r="B48" s="263" t="s">
        <v>2696</v>
      </c>
      <c r="C48" s="224" t="s">
        <v>2697</v>
      </c>
      <c r="D48" s="215" t="s">
        <v>220</v>
      </c>
      <c r="E48" s="216">
        <v>12</v>
      </c>
      <c r="F48" s="2"/>
      <c r="G48" s="2"/>
      <c r="H48" s="217">
        <f t="shared" si="0"/>
        <v>0</v>
      </c>
    </row>
    <row r="49" spans="1:8" x14ac:dyDescent="0.2">
      <c r="A49" s="213">
        <v>12</v>
      </c>
      <c r="B49" s="263" t="s">
        <v>2698</v>
      </c>
      <c r="C49" s="224" t="s">
        <v>2699</v>
      </c>
      <c r="D49" s="215" t="s">
        <v>220</v>
      </c>
      <c r="E49" s="216">
        <v>183.6</v>
      </c>
      <c r="F49" s="2"/>
      <c r="G49" s="2"/>
      <c r="H49" s="217">
        <f t="shared" si="0"/>
        <v>0</v>
      </c>
    </row>
    <row r="50" spans="1:8" ht="24" x14ac:dyDescent="0.2">
      <c r="A50" s="213">
        <v>13</v>
      </c>
      <c r="B50" s="263" t="s">
        <v>2700</v>
      </c>
      <c r="C50" s="224" t="s">
        <v>2701</v>
      </c>
      <c r="D50" s="215" t="s">
        <v>95</v>
      </c>
      <c r="E50" s="216">
        <v>180</v>
      </c>
      <c r="F50" s="2"/>
      <c r="G50" s="2"/>
      <c r="H50" s="217">
        <f t="shared" si="0"/>
        <v>0</v>
      </c>
    </row>
    <row r="51" spans="1:8" x14ac:dyDescent="0.2">
      <c r="A51" s="213">
        <v>14</v>
      </c>
      <c r="B51" s="263" t="s">
        <v>2702</v>
      </c>
      <c r="C51" s="224" t="s">
        <v>2703</v>
      </c>
      <c r="D51" s="215" t="s">
        <v>220</v>
      </c>
      <c r="E51" s="216">
        <v>10</v>
      </c>
      <c r="F51" s="2"/>
      <c r="G51" s="2"/>
      <c r="H51" s="217">
        <f t="shared" si="0"/>
        <v>0</v>
      </c>
    </row>
    <row r="52" spans="1:8" x14ac:dyDescent="0.2">
      <c r="A52" s="213">
        <v>15</v>
      </c>
      <c r="B52" s="263" t="s">
        <v>2704</v>
      </c>
      <c r="C52" s="224" t="s">
        <v>2705</v>
      </c>
      <c r="D52" s="215" t="s">
        <v>220</v>
      </c>
      <c r="E52" s="216">
        <v>240</v>
      </c>
      <c r="F52" s="2"/>
      <c r="G52" s="2"/>
      <c r="H52" s="217">
        <f t="shared" si="0"/>
        <v>0</v>
      </c>
    </row>
    <row r="53" spans="1:8" x14ac:dyDescent="0.2">
      <c r="A53" s="213">
        <v>16</v>
      </c>
      <c r="B53" s="263" t="s">
        <v>2706</v>
      </c>
      <c r="C53" s="224" t="s">
        <v>2707</v>
      </c>
      <c r="D53" s="215" t="s">
        <v>220</v>
      </c>
      <c r="E53" s="216">
        <v>543</v>
      </c>
      <c r="F53" s="2"/>
      <c r="G53" s="2"/>
      <c r="H53" s="217">
        <f t="shared" si="0"/>
        <v>0</v>
      </c>
    </row>
    <row r="54" spans="1:8" x14ac:dyDescent="0.2">
      <c r="A54" s="213">
        <v>17</v>
      </c>
      <c r="B54" s="263" t="s">
        <v>2708</v>
      </c>
      <c r="C54" s="224" t="s">
        <v>2709</v>
      </c>
      <c r="D54" s="215" t="s">
        <v>95</v>
      </c>
      <c r="E54" s="216">
        <v>10</v>
      </c>
      <c r="F54" s="2"/>
      <c r="G54" s="2"/>
      <c r="H54" s="217">
        <f t="shared" si="0"/>
        <v>0</v>
      </c>
    </row>
    <row r="55" spans="1:8" x14ac:dyDescent="0.2">
      <c r="A55" s="213">
        <v>18</v>
      </c>
      <c r="B55" s="263" t="s">
        <v>2710</v>
      </c>
      <c r="C55" s="224" t="s">
        <v>2711</v>
      </c>
      <c r="D55" s="215" t="s">
        <v>220</v>
      </c>
      <c r="E55" s="216">
        <v>543</v>
      </c>
      <c r="F55" s="2"/>
      <c r="G55" s="2"/>
      <c r="H55" s="217">
        <f t="shared" si="0"/>
        <v>0</v>
      </c>
    </row>
    <row r="56" spans="1:8" x14ac:dyDescent="0.2">
      <c r="A56" s="213">
        <v>19</v>
      </c>
      <c r="B56" s="263" t="s">
        <v>2712</v>
      </c>
      <c r="C56" s="224" t="s">
        <v>2713</v>
      </c>
      <c r="D56" s="215" t="s">
        <v>220</v>
      </c>
      <c r="E56" s="216">
        <v>543</v>
      </c>
      <c r="F56" s="2"/>
      <c r="G56" s="2"/>
      <c r="H56" s="217">
        <f t="shared" si="0"/>
        <v>0</v>
      </c>
    </row>
    <row r="57" spans="1:8" x14ac:dyDescent="0.2">
      <c r="A57" s="213">
        <v>20</v>
      </c>
      <c r="B57" s="263" t="s">
        <v>2714</v>
      </c>
      <c r="C57" s="224" t="s">
        <v>2715</v>
      </c>
      <c r="D57" s="215" t="s">
        <v>220</v>
      </c>
      <c r="E57" s="216">
        <v>2715</v>
      </c>
      <c r="F57" s="2"/>
      <c r="G57" s="2"/>
      <c r="H57" s="217">
        <f t="shared" si="0"/>
        <v>0</v>
      </c>
    </row>
    <row r="58" spans="1:8" x14ac:dyDescent="0.2">
      <c r="A58" s="213">
        <v>21</v>
      </c>
      <c r="B58" s="263" t="s">
        <v>2716</v>
      </c>
      <c r="C58" s="224" t="s">
        <v>2717</v>
      </c>
      <c r="D58" s="215" t="s">
        <v>220</v>
      </c>
      <c r="E58" s="216">
        <v>1086</v>
      </c>
      <c r="F58" s="2"/>
      <c r="G58" s="2"/>
      <c r="H58" s="217">
        <f t="shared" si="0"/>
        <v>0</v>
      </c>
    </row>
    <row r="59" spans="1:8" x14ac:dyDescent="0.2">
      <c r="A59" s="213">
        <v>22</v>
      </c>
      <c r="B59" s="263" t="s">
        <v>2694</v>
      </c>
      <c r="C59" s="224" t="s">
        <v>2718</v>
      </c>
      <c r="D59" s="215" t="s">
        <v>220</v>
      </c>
      <c r="E59" s="216">
        <v>1122</v>
      </c>
      <c r="F59" s="2"/>
      <c r="G59" s="2"/>
      <c r="H59" s="217">
        <f t="shared" si="0"/>
        <v>0</v>
      </c>
    </row>
    <row r="60" spans="1:8" x14ac:dyDescent="0.2">
      <c r="A60" s="213">
        <v>23</v>
      </c>
      <c r="B60" s="263" t="s">
        <v>2719</v>
      </c>
      <c r="C60" s="224" t="s">
        <v>2720</v>
      </c>
      <c r="D60" s="215" t="s">
        <v>220</v>
      </c>
      <c r="E60" s="216">
        <v>1086</v>
      </c>
      <c r="F60" s="2"/>
      <c r="G60" s="2"/>
      <c r="H60" s="217">
        <f t="shared" si="0"/>
        <v>0</v>
      </c>
    </row>
    <row r="61" spans="1:8" x14ac:dyDescent="0.2">
      <c r="A61" s="213">
        <v>24</v>
      </c>
      <c r="B61" s="263" t="s">
        <v>2721</v>
      </c>
      <c r="C61" s="224" t="s">
        <v>2722</v>
      </c>
      <c r="D61" s="215" t="s">
        <v>220</v>
      </c>
      <c r="E61" s="216">
        <v>543</v>
      </c>
      <c r="F61" s="2"/>
      <c r="G61" s="2"/>
      <c r="H61" s="217">
        <f t="shared" si="0"/>
        <v>0</v>
      </c>
    </row>
    <row r="62" spans="1:8" x14ac:dyDescent="0.2">
      <c r="A62" s="213">
        <v>25</v>
      </c>
      <c r="B62" s="263" t="s">
        <v>2723</v>
      </c>
      <c r="C62" s="224" t="s">
        <v>2724</v>
      </c>
      <c r="D62" s="215" t="s">
        <v>220</v>
      </c>
      <c r="E62" s="216">
        <v>543</v>
      </c>
      <c r="F62" s="2"/>
      <c r="G62" s="2"/>
      <c r="H62" s="217">
        <f t="shared" si="0"/>
        <v>0</v>
      </c>
    </row>
    <row r="63" spans="1:8" x14ac:dyDescent="0.2">
      <c r="A63" s="213">
        <v>26</v>
      </c>
      <c r="B63" s="263" t="s">
        <v>2613</v>
      </c>
      <c r="C63" s="224" t="s">
        <v>2614</v>
      </c>
      <c r="D63" s="215" t="s">
        <v>95</v>
      </c>
      <c r="E63" s="216">
        <v>810</v>
      </c>
      <c r="F63" s="2"/>
      <c r="G63" s="2"/>
      <c r="H63" s="217">
        <f t="shared" si="0"/>
        <v>0</v>
      </c>
    </row>
    <row r="64" spans="1:8" x14ac:dyDescent="0.2">
      <c r="A64" s="213">
        <v>27</v>
      </c>
      <c r="B64" s="263" t="s">
        <v>2617</v>
      </c>
      <c r="C64" s="224" t="s">
        <v>2618</v>
      </c>
      <c r="D64" s="215" t="s">
        <v>220</v>
      </c>
      <c r="E64" s="216">
        <v>28</v>
      </c>
      <c r="F64" s="2"/>
      <c r="G64" s="2"/>
      <c r="H64" s="217">
        <f t="shared" si="0"/>
        <v>0</v>
      </c>
    </row>
    <row r="65" spans="1:8" x14ac:dyDescent="0.2">
      <c r="A65" s="213">
        <v>28</v>
      </c>
      <c r="B65" s="263" t="s">
        <v>2619</v>
      </c>
      <c r="C65" s="224" t="s">
        <v>2620</v>
      </c>
      <c r="D65" s="215" t="s">
        <v>220</v>
      </c>
      <c r="E65" s="216">
        <v>1</v>
      </c>
      <c r="F65" s="2"/>
      <c r="G65" s="2"/>
      <c r="H65" s="217">
        <f t="shared" si="0"/>
        <v>0</v>
      </c>
    </row>
    <row r="66" spans="1:8" ht="24" x14ac:dyDescent="0.2">
      <c r="A66" s="213">
        <v>29</v>
      </c>
      <c r="B66" s="263" t="s">
        <v>2619</v>
      </c>
      <c r="C66" s="224" t="s">
        <v>2725</v>
      </c>
      <c r="D66" s="215" t="s">
        <v>220</v>
      </c>
      <c r="E66" s="216">
        <v>2</v>
      </c>
      <c r="F66" s="2"/>
      <c r="G66" s="2"/>
      <c r="H66" s="217">
        <f t="shared" si="0"/>
        <v>0</v>
      </c>
    </row>
    <row r="67" spans="1:8" x14ac:dyDescent="0.2">
      <c r="A67" s="213">
        <v>30</v>
      </c>
      <c r="B67" s="263" t="s">
        <v>2621</v>
      </c>
      <c r="C67" s="224" t="s">
        <v>2622</v>
      </c>
      <c r="D67" s="215" t="s">
        <v>220</v>
      </c>
      <c r="E67" s="216">
        <v>32</v>
      </c>
      <c r="F67" s="2"/>
      <c r="G67" s="2"/>
      <c r="H67" s="217">
        <f t="shared" si="0"/>
        <v>0</v>
      </c>
    </row>
    <row r="68" spans="1:8" x14ac:dyDescent="0.2">
      <c r="A68" s="213">
        <v>31</v>
      </c>
      <c r="B68" s="263" t="s">
        <v>2623</v>
      </c>
      <c r="C68" s="224" t="s">
        <v>2624</v>
      </c>
      <c r="D68" s="215" t="s">
        <v>220</v>
      </c>
      <c r="E68" s="216">
        <v>56</v>
      </c>
      <c r="F68" s="2"/>
      <c r="G68" s="2"/>
      <c r="H68" s="217">
        <f t="shared" si="0"/>
        <v>0</v>
      </c>
    </row>
    <row r="69" spans="1:8" x14ac:dyDescent="0.2">
      <c r="A69" s="213">
        <v>32</v>
      </c>
      <c r="B69" s="263"/>
      <c r="C69" s="224" t="s">
        <v>2625</v>
      </c>
      <c r="D69" s="215" t="s">
        <v>220</v>
      </c>
      <c r="E69" s="216">
        <v>128</v>
      </c>
      <c r="F69" s="2"/>
      <c r="G69" s="2"/>
      <c r="H69" s="217">
        <f t="shared" si="0"/>
        <v>0</v>
      </c>
    </row>
    <row r="70" spans="1:8" x14ac:dyDescent="0.2">
      <c r="A70" s="213">
        <v>33</v>
      </c>
      <c r="B70" s="263"/>
      <c r="C70" s="224" t="s">
        <v>2626</v>
      </c>
      <c r="D70" s="215" t="s">
        <v>220</v>
      </c>
      <c r="E70" s="216">
        <v>4</v>
      </c>
      <c r="F70" s="2"/>
      <c r="G70" s="2"/>
      <c r="H70" s="217">
        <f t="shared" si="0"/>
        <v>0</v>
      </c>
    </row>
    <row r="71" spans="1:8" x14ac:dyDescent="0.2">
      <c r="A71" s="213">
        <v>34</v>
      </c>
      <c r="B71" s="263" t="s">
        <v>2726</v>
      </c>
      <c r="C71" s="224" t="s">
        <v>2727</v>
      </c>
      <c r="D71" s="215" t="s">
        <v>220</v>
      </c>
      <c r="E71" s="216">
        <v>3</v>
      </c>
      <c r="F71" s="2"/>
      <c r="G71" s="2"/>
      <c r="H71" s="217">
        <f t="shared" si="0"/>
        <v>0</v>
      </c>
    </row>
    <row r="72" spans="1:8" ht="24" x14ac:dyDescent="0.2">
      <c r="A72" s="213">
        <v>35</v>
      </c>
      <c r="B72" s="263"/>
      <c r="C72" s="224" t="s">
        <v>2627</v>
      </c>
      <c r="D72" s="215" t="s">
        <v>220</v>
      </c>
      <c r="E72" s="216">
        <v>1</v>
      </c>
      <c r="F72" s="2"/>
      <c r="G72" s="2"/>
      <c r="H72" s="217">
        <f t="shared" si="0"/>
        <v>0</v>
      </c>
    </row>
    <row r="73" spans="1:8" x14ac:dyDescent="0.2">
      <c r="A73" s="213">
        <v>36</v>
      </c>
      <c r="B73" s="263"/>
      <c r="C73" s="224" t="s">
        <v>2628</v>
      </c>
      <c r="D73" s="215" t="s">
        <v>2629</v>
      </c>
      <c r="E73" s="216">
        <v>36</v>
      </c>
      <c r="F73" s="239"/>
      <c r="G73" s="2"/>
      <c r="H73" s="217">
        <f t="shared" si="0"/>
        <v>0</v>
      </c>
    </row>
    <row r="74" spans="1:8" x14ac:dyDescent="0.2">
      <c r="A74" s="323" t="s">
        <v>2630</v>
      </c>
      <c r="B74" s="324"/>
      <c r="C74" s="324"/>
      <c r="D74" s="324"/>
      <c r="E74" s="324"/>
      <c r="F74" s="324"/>
      <c r="G74" s="324"/>
      <c r="H74" s="325">
        <f t="shared" ref="H74:H86" si="1">(G74+F74)*E74</f>
        <v>0</v>
      </c>
    </row>
    <row r="75" spans="1:8" ht="24" x14ac:dyDescent="0.2">
      <c r="A75" s="213">
        <v>1</v>
      </c>
      <c r="B75" s="263"/>
      <c r="C75" s="263" t="s">
        <v>2728</v>
      </c>
      <c r="D75" s="215" t="s">
        <v>220</v>
      </c>
      <c r="E75" s="216" t="s">
        <v>51</v>
      </c>
      <c r="F75" s="239"/>
      <c r="G75" s="2"/>
      <c r="H75" s="217">
        <f t="shared" si="1"/>
        <v>0</v>
      </c>
    </row>
    <row r="76" spans="1:8" ht="24" x14ac:dyDescent="0.2">
      <c r="A76" s="213">
        <v>2</v>
      </c>
      <c r="B76" s="263"/>
      <c r="C76" s="263" t="s">
        <v>2729</v>
      </c>
      <c r="D76" s="215" t="s">
        <v>2151</v>
      </c>
      <c r="E76" s="216" t="s">
        <v>51</v>
      </c>
      <c r="F76" s="239"/>
      <c r="G76" s="2"/>
      <c r="H76" s="217">
        <f t="shared" si="1"/>
        <v>0</v>
      </c>
    </row>
    <row r="77" spans="1:8" x14ac:dyDescent="0.2">
      <c r="A77" s="213">
        <v>3</v>
      </c>
      <c r="B77" s="263"/>
      <c r="C77" s="263" t="s">
        <v>2730</v>
      </c>
      <c r="D77" s="215" t="s">
        <v>2151</v>
      </c>
      <c r="E77" s="216" t="s">
        <v>51</v>
      </c>
      <c r="F77" s="239"/>
      <c r="G77" s="2"/>
      <c r="H77" s="217">
        <f t="shared" si="1"/>
        <v>0</v>
      </c>
    </row>
    <row r="78" spans="1:8" x14ac:dyDescent="0.2">
      <c r="A78" s="213">
        <v>4</v>
      </c>
      <c r="B78" s="263"/>
      <c r="C78" s="263" t="s">
        <v>2639</v>
      </c>
      <c r="D78" s="215" t="s">
        <v>2731</v>
      </c>
      <c r="E78" s="216" t="s">
        <v>51</v>
      </c>
      <c r="F78" s="239"/>
      <c r="G78" s="2"/>
      <c r="H78" s="217">
        <f t="shared" si="1"/>
        <v>0</v>
      </c>
    </row>
    <row r="79" spans="1:8" x14ac:dyDescent="0.2">
      <c r="A79" s="213">
        <v>5</v>
      </c>
      <c r="B79" s="263"/>
      <c r="C79" s="263" t="s">
        <v>2640</v>
      </c>
      <c r="D79" s="215" t="s">
        <v>2641</v>
      </c>
      <c r="E79" s="216" t="s">
        <v>51</v>
      </c>
      <c r="F79" s="239"/>
      <c r="G79" s="2"/>
      <c r="H79" s="217">
        <f t="shared" si="1"/>
        <v>0</v>
      </c>
    </row>
    <row r="80" spans="1:8" x14ac:dyDescent="0.2">
      <c r="A80" s="213">
        <v>6</v>
      </c>
      <c r="B80" s="263"/>
      <c r="C80" s="263" t="s">
        <v>2642</v>
      </c>
      <c r="D80" s="215" t="s">
        <v>220</v>
      </c>
      <c r="E80" s="216" t="s">
        <v>51</v>
      </c>
      <c r="F80" s="239"/>
      <c r="G80" s="2"/>
      <c r="H80" s="217">
        <f t="shared" si="1"/>
        <v>0</v>
      </c>
    </row>
    <row r="81" spans="1:8" x14ac:dyDescent="0.2">
      <c r="A81" s="213">
        <v>7</v>
      </c>
      <c r="B81" s="263"/>
      <c r="C81" s="263" t="s">
        <v>2643</v>
      </c>
      <c r="D81" s="215" t="s">
        <v>2374</v>
      </c>
      <c r="E81" s="216" t="s">
        <v>365</v>
      </c>
      <c r="F81" s="239"/>
      <c r="G81" s="2"/>
      <c r="H81" s="217">
        <f t="shared" si="1"/>
        <v>0</v>
      </c>
    </row>
    <row r="82" spans="1:8" x14ac:dyDescent="0.2">
      <c r="A82" s="213">
        <v>8</v>
      </c>
      <c r="B82" s="263"/>
      <c r="C82" s="263" t="s">
        <v>2644</v>
      </c>
      <c r="D82" s="215" t="s">
        <v>2374</v>
      </c>
      <c r="E82" s="216" t="s">
        <v>598</v>
      </c>
      <c r="F82" s="239"/>
      <c r="G82" s="2"/>
      <c r="H82" s="217">
        <f t="shared" si="1"/>
        <v>0</v>
      </c>
    </row>
    <row r="83" spans="1:8" x14ac:dyDescent="0.2">
      <c r="A83" s="323" t="s">
        <v>2645</v>
      </c>
      <c r="B83" s="324"/>
      <c r="C83" s="324"/>
      <c r="D83" s="324"/>
      <c r="E83" s="324"/>
      <c r="F83" s="324"/>
      <c r="G83" s="324"/>
      <c r="H83" s="325">
        <f t="shared" si="1"/>
        <v>0</v>
      </c>
    </row>
    <row r="84" spans="1:8" x14ac:dyDescent="0.2">
      <c r="A84" s="213">
        <v>1</v>
      </c>
      <c r="B84" s="263"/>
      <c r="C84" s="263" t="s">
        <v>2646</v>
      </c>
      <c r="D84" s="215" t="s">
        <v>220</v>
      </c>
      <c r="E84" s="216">
        <v>1</v>
      </c>
      <c r="F84" s="239"/>
      <c r="G84" s="2"/>
      <c r="H84" s="217">
        <f t="shared" si="1"/>
        <v>0</v>
      </c>
    </row>
    <row r="85" spans="1:8" x14ac:dyDescent="0.2">
      <c r="A85" s="213">
        <v>2</v>
      </c>
      <c r="B85" s="263"/>
      <c r="C85" s="263" t="s">
        <v>2647</v>
      </c>
      <c r="D85" s="215" t="s">
        <v>220</v>
      </c>
      <c r="E85" s="216">
        <v>1</v>
      </c>
      <c r="F85" s="239"/>
      <c r="G85" s="2"/>
      <c r="H85" s="217">
        <f t="shared" si="1"/>
        <v>0</v>
      </c>
    </row>
    <row r="86" spans="1:8" ht="24" x14ac:dyDescent="0.2">
      <c r="A86" s="213">
        <v>3</v>
      </c>
      <c r="B86" s="263"/>
      <c r="C86" s="263" t="s">
        <v>2648</v>
      </c>
      <c r="D86" s="215" t="s">
        <v>220</v>
      </c>
      <c r="E86" s="216">
        <v>1</v>
      </c>
      <c r="F86" s="239"/>
      <c r="G86" s="2"/>
      <c r="H86" s="217">
        <f t="shared" si="1"/>
        <v>0</v>
      </c>
    </row>
  </sheetData>
  <sheetProtection sheet="1" objects="1" scenarios="1"/>
  <mergeCells count="5">
    <mergeCell ref="A83:H83"/>
    <mergeCell ref="A15:H15"/>
    <mergeCell ref="B16:H16"/>
    <mergeCell ref="A37:H37"/>
    <mergeCell ref="A74:H74"/>
  </mergeCell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L618"/>
  <sheetViews>
    <sheetView showGridLines="0" topLeftCell="A581" zoomScaleNormal="100" workbookViewId="0">
      <selection activeCell="F22" sqref="F22"/>
    </sheetView>
  </sheetViews>
  <sheetFormatPr defaultColWidth="10.6640625" defaultRowHeight="11.25" x14ac:dyDescent="0.2"/>
  <cols>
    <col min="1" max="1" width="1.6640625" style="6" customWidth="1"/>
    <col min="2" max="3" width="4.1640625" style="6" customWidth="1"/>
    <col min="4" max="4" width="17.1640625" style="6" customWidth="1"/>
    <col min="5" max="5" width="50.6640625" style="6" customWidth="1"/>
    <col min="6" max="6" width="7" style="6" customWidth="1"/>
    <col min="7" max="7" width="11.5" style="6" customWidth="1"/>
    <col min="8" max="8" width="20.1640625" style="6" customWidth="1"/>
    <col min="9" max="9" width="22.6640625" style="6" customWidth="1"/>
    <col min="10" max="10" width="20.1640625" style="6" hidden="1" customWidth="1"/>
    <col min="11" max="11" width="9.1640625" style="6" customWidth="1"/>
    <col min="12" max="12" width="10.6640625" style="6" hidden="1" customWidth="1"/>
    <col min="13" max="13" width="9.1640625" style="6" hidden="1"/>
    <col min="14" max="19" width="14.1640625" style="6" hidden="1" customWidth="1"/>
    <col min="20" max="20" width="16.1640625" style="6" hidden="1" customWidth="1"/>
    <col min="21" max="21" width="12.1640625" style="6" customWidth="1"/>
    <col min="22" max="22" width="16.1640625" style="6" customWidth="1"/>
    <col min="23" max="23" width="12.1640625" style="6" customWidth="1"/>
    <col min="24" max="24" width="15" style="6" customWidth="1"/>
    <col min="25" max="25" width="11" style="6" customWidth="1"/>
    <col min="26" max="26" width="15" style="6" customWidth="1"/>
    <col min="27" max="27" width="16.1640625" style="6" customWidth="1"/>
    <col min="28" max="28" width="11" style="6" customWidth="1"/>
    <col min="29" max="29" width="15" style="6" customWidth="1"/>
    <col min="30" max="30" width="16.1640625" style="6" customWidth="1"/>
    <col min="31" max="42" width="10.6640625" style="6"/>
    <col min="43" max="64" width="9.1640625" style="6" hidden="1"/>
    <col min="65" max="16384" width="10.6640625" style="6"/>
  </cols>
  <sheetData>
    <row r="2" spans="1:45" x14ac:dyDescent="0.2">
      <c r="K2" s="267" t="s">
        <v>4</v>
      </c>
      <c r="L2" s="268"/>
      <c r="M2" s="268"/>
      <c r="N2" s="268"/>
      <c r="O2" s="268"/>
      <c r="P2" s="268"/>
      <c r="Q2" s="268"/>
      <c r="R2" s="268"/>
      <c r="S2" s="268"/>
      <c r="T2" s="268"/>
      <c r="U2" s="268"/>
      <c r="AS2" s="7" t="s">
        <v>52</v>
      </c>
    </row>
    <row r="3" spans="1:45" ht="6.9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  <c r="AS3" s="7" t="s">
        <v>47</v>
      </c>
    </row>
    <row r="4" spans="1:45" ht="24.95" customHeight="1" x14ac:dyDescent="0.2">
      <c r="A4" s="10"/>
      <c r="C4" s="11" t="s">
        <v>2232</v>
      </c>
      <c r="K4" s="10"/>
      <c r="L4" s="12" t="s">
        <v>7</v>
      </c>
      <c r="AS4" s="7" t="s">
        <v>2</v>
      </c>
    </row>
    <row r="5" spans="1:45" s="16" customFormat="1" ht="6.95" customHeight="1" x14ac:dyDescent="0.2">
      <c r="A5" s="13"/>
      <c r="B5" s="14"/>
      <c r="C5" s="14"/>
      <c r="D5" s="14"/>
      <c r="E5" s="14"/>
      <c r="F5" s="14"/>
      <c r="G5" s="14"/>
      <c r="H5" s="14"/>
      <c r="I5" s="14"/>
      <c r="J5" s="14"/>
      <c r="K5" s="15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45" s="16" customFormat="1" ht="6.95" customHeight="1" x14ac:dyDescent="0.2">
      <c r="A6" s="13"/>
      <c r="B6" s="14"/>
      <c r="C6" s="17"/>
      <c r="D6" s="17"/>
      <c r="E6" s="17"/>
      <c r="F6" s="17"/>
      <c r="G6" s="17"/>
      <c r="H6" s="17"/>
      <c r="I6" s="17"/>
      <c r="J6" s="17"/>
      <c r="K6" s="15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45" s="16" customFormat="1" ht="14.45" customHeight="1" x14ac:dyDescent="0.2">
      <c r="A7" s="13"/>
      <c r="B7" s="14"/>
      <c r="C7" s="18" t="s">
        <v>55</v>
      </c>
      <c r="D7" s="14"/>
      <c r="E7" s="14"/>
      <c r="F7" s="14"/>
      <c r="G7" s="14"/>
      <c r="H7" s="14"/>
      <c r="I7" s="19">
        <f>I27</f>
        <v>0</v>
      </c>
      <c r="J7" s="14"/>
      <c r="K7" s="15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45" s="16" customFormat="1" ht="14.45" customHeight="1" x14ac:dyDescent="0.2">
      <c r="A8" s="13"/>
      <c r="B8" s="14"/>
      <c r="C8" s="20" t="s">
        <v>56</v>
      </c>
      <c r="D8" s="14"/>
      <c r="E8" s="14"/>
      <c r="F8" s="14"/>
      <c r="G8" s="14"/>
      <c r="H8" s="14"/>
      <c r="I8" s="19">
        <f>I40</f>
        <v>0</v>
      </c>
      <c r="J8" s="14"/>
      <c r="K8" s="15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45" s="16" customFormat="1" ht="25.5" customHeight="1" x14ac:dyDescent="0.2">
      <c r="A9" s="13"/>
      <c r="B9" s="14"/>
      <c r="C9" s="21" t="s">
        <v>17</v>
      </c>
      <c r="D9" s="14"/>
      <c r="E9" s="14"/>
      <c r="F9" s="14"/>
      <c r="G9" s="14"/>
      <c r="H9" s="14"/>
      <c r="I9" s="22">
        <f>ROUND(I7 + I8, 2)</f>
        <v>0</v>
      </c>
      <c r="J9" s="14"/>
      <c r="K9" s="1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45" s="16" customFormat="1" ht="6.95" customHeight="1" x14ac:dyDescent="0.2">
      <c r="A10" s="13"/>
      <c r="B10" s="14"/>
      <c r="C10" s="17"/>
      <c r="D10" s="17"/>
      <c r="E10" s="17"/>
      <c r="F10" s="17"/>
      <c r="G10" s="17"/>
      <c r="H10" s="17"/>
      <c r="I10" s="17"/>
      <c r="J10" s="17"/>
      <c r="K10" s="15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45" s="16" customFormat="1" ht="14.45" customHeight="1" x14ac:dyDescent="0.2">
      <c r="A11" s="13"/>
      <c r="B11" s="14"/>
      <c r="C11" s="14"/>
      <c r="D11" s="14"/>
      <c r="E11" s="23" t="s">
        <v>19</v>
      </c>
      <c r="F11" s="14"/>
      <c r="G11" s="14"/>
      <c r="H11" s="23" t="s">
        <v>18</v>
      </c>
      <c r="I11" s="23" t="s">
        <v>20</v>
      </c>
      <c r="J11" s="14"/>
      <c r="K11" s="15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45" s="16" customFormat="1" ht="14.45" customHeight="1" x14ac:dyDescent="0.2">
      <c r="A12" s="13"/>
      <c r="B12" s="14"/>
      <c r="C12" s="24" t="s">
        <v>21</v>
      </c>
      <c r="D12" s="25" t="s">
        <v>22</v>
      </c>
      <c r="E12" s="26">
        <f>ROUND((SUM(BD40:BD41) + SUM(BD51:BD617)),  2)</f>
        <v>0</v>
      </c>
      <c r="F12" s="14"/>
      <c r="G12" s="14"/>
      <c r="H12" s="27">
        <v>0.2</v>
      </c>
      <c r="I12" s="26">
        <f>ROUND(((SUM(BD40:BD41) + SUM(BD51:BD617))*H12),  2)</f>
        <v>0</v>
      </c>
      <c r="J12" s="14"/>
      <c r="K12" s="15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45" s="16" customFormat="1" ht="14.45" customHeight="1" x14ac:dyDescent="0.2">
      <c r="A13" s="13"/>
      <c r="B13" s="14"/>
      <c r="C13" s="14"/>
      <c r="D13" s="25" t="s">
        <v>23</v>
      </c>
      <c r="E13" s="26">
        <f>ROUND((SUM(BE40:BE41) + SUM(BE51:BE617)),  2)</f>
        <v>0</v>
      </c>
      <c r="F13" s="14"/>
      <c r="G13" s="14"/>
      <c r="H13" s="27">
        <v>0.2</v>
      </c>
      <c r="I13" s="26">
        <f>ROUND(((SUM(BE40:BE41) + SUM(BE51:BE617))*H13),  2)</f>
        <v>0</v>
      </c>
      <c r="J13" s="14"/>
      <c r="K13" s="15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45" s="16" customFormat="1" ht="14.45" hidden="1" customHeight="1" x14ac:dyDescent="0.2">
      <c r="A14" s="13"/>
      <c r="B14" s="14"/>
      <c r="C14" s="14"/>
      <c r="D14" s="25" t="s">
        <v>24</v>
      </c>
      <c r="E14" s="26">
        <f>ROUND((SUM(BF40:BF41) + SUM(BF51:BF617)),  2)</f>
        <v>0</v>
      </c>
      <c r="F14" s="14"/>
      <c r="G14" s="14"/>
      <c r="H14" s="27">
        <v>0.2</v>
      </c>
      <c r="I14" s="26">
        <f>0</f>
        <v>0</v>
      </c>
      <c r="J14" s="14"/>
      <c r="K14" s="15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45" s="16" customFormat="1" ht="14.45" hidden="1" customHeight="1" x14ac:dyDescent="0.2">
      <c r="A15" s="13"/>
      <c r="B15" s="14"/>
      <c r="C15" s="14"/>
      <c r="D15" s="25" t="s">
        <v>25</v>
      </c>
      <c r="E15" s="26">
        <f>ROUND((SUM(BG40:BG41) + SUM(BG51:BG617)),  2)</f>
        <v>0</v>
      </c>
      <c r="F15" s="14"/>
      <c r="G15" s="14"/>
      <c r="H15" s="27">
        <v>0.2</v>
      </c>
      <c r="I15" s="26">
        <f>0</f>
        <v>0</v>
      </c>
      <c r="J15" s="14"/>
      <c r="K15" s="15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45" s="16" customFormat="1" ht="14.45" hidden="1" customHeight="1" x14ac:dyDescent="0.2">
      <c r="A16" s="13"/>
      <c r="B16" s="14"/>
      <c r="C16" s="14"/>
      <c r="D16" s="25" t="s">
        <v>26</v>
      </c>
      <c r="E16" s="26">
        <f>ROUND((SUM(BH40:BH41) + SUM(BH51:BH617)),  2)</f>
        <v>0</v>
      </c>
      <c r="F16" s="14"/>
      <c r="G16" s="14"/>
      <c r="H16" s="27">
        <v>0</v>
      </c>
      <c r="I16" s="26">
        <f>0</f>
        <v>0</v>
      </c>
      <c r="J16" s="14"/>
      <c r="K16" s="15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46" s="16" customFormat="1" ht="6.95" customHeight="1" x14ac:dyDescent="0.2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5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46" s="16" customFormat="1" ht="25.5" customHeight="1" x14ac:dyDescent="0.2">
      <c r="A18" s="13"/>
      <c r="B18" s="28"/>
      <c r="C18" s="29" t="s">
        <v>27</v>
      </c>
      <c r="D18" s="30"/>
      <c r="E18" s="30"/>
      <c r="F18" s="31" t="s">
        <v>28</v>
      </c>
      <c r="G18" s="32" t="s">
        <v>29</v>
      </c>
      <c r="H18" s="30"/>
      <c r="I18" s="33">
        <f>SUM(I9:I16)</f>
        <v>0</v>
      </c>
      <c r="J18" s="34"/>
      <c r="K18" s="1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46" s="16" customFormat="1" ht="14.45" customHeight="1" x14ac:dyDescent="0.2">
      <c r="A19" s="35"/>
      <c r="B19" s="36"/>
      <c r="C19" s="36"/>
      <c r="D19" s="36"/>
      <c r="E19" s="36"/>
      <c r="F19" s="36"/>
      <c r="G19" s="36"/>
      <c r="H19" s="36"/>
      <c r="I19" s="36"/>
      <c r="J19" s="36"/>
      <c r="K19" s="15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3" spans="1:46" s="16" customFormat="1" ht="6.95" customHeight="1" x14ac:dyDescent="0.2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1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46" s="16" customFormat="1" ht="24.95" customHeight="1" x14ac:dyDescent="0.2">
      <c r="A24" s="13"/>
      <c r="B24" s="11" t="s">
        <v>57</v>
      </c>
      <c r="C24" s="14"/>
      <c r="D24" s="14"/>
      <c r="E24" s="14"/>
      <c r="F24" s="14"/>
      <c r="G24" s="14"/>
      <c r="H24" s="14"/>
      <c r="I24" s="14"/>
      <c r="J24" s="14"/>
      <c r="K24" s="1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46" s="16" customFormat="1" ht="29.25" customHeight="1" x14ac:dyDescent="0.2">
      <c r="A25" s="13"/>
      <c r="B25" s="39" t="s">
        <v>58</v>
      </c>
      <c r="C25" s="28"/>
      <c r="D25" s="28"/>
      <c r="E25" s="28"/>
      <c r="F25" s="28"/>
      <c r="G25" s="28"/>
      <c r="H25" s="28"/>
      <c r="I25" s="40" t="s">
        <v>59</v>
      </c>
      <c r="J25" s="28"/>
      <c r="K25" s="1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46" s="16" customFormat="1" ht="10.35" customHeight="1" x14ac:dyDescent="0.2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46" s="16" customFormat="1" ht="22.7" customHeight="1" x14ac:dyDescent="0.2">
      <c r="A27" s="13"/>
      <c r="B27" s="41" t="s">
        <v>60</v>
      </c>
      <c r="C27" s="14"/>
      <c r="D27" s="14"/>
      <c r="E27" s="14"/>
      <c r="F27" s="14"/>
      <c r="G27" s="14"/>
      <c r="H27" s="14"/>
      <c r="I27" s="22">
        <f>I51</f>
        <v>0</v>
      </c>
      <c r="J27" s="14"/>
      <c r="K27" s="1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T27" s="7" t="s">
        <v>61</v>
      </c>
    </row>
    <row r="28" spans="1:46" s="43" customFormat="1" ht="24.95" customHeight="1" x14ac:dyDescent="0.2">
      <c r="A28" s="42"/>
      <c r="C28" s="44" t="s">
        <v>62</v>
      </c>
      <c r="D28" s="45"/>
      <c r="E28" s="45"/>
      <c r="F28" s="45"/>
      <c r="G28" s="45"/>
      <c r="H28" s="45"/>
      <c r="I28" s="46">
        <f>I52</f>
        <v>0</v>
      </c>
      <c r="K28" s="42"/>
    </row>
    <row r="29" spans="1:46" s="48" customFormat="1" ht="20.100000000000001" customHeight="1" x14ac:dyDescent="0.2">
      <c r="A29" s="47"/>
      <c r="C29" s="49" t="s">
        <v>63</v>
      </c>
      <c r="D29" s="50"/>
      <c r="E29" s="50"/>
      <c r="F29" s="50"/>
      <c r="G29" s="50"/>
      <c r="H29" s="50"/>
      <c r="I29" s="51">
        <f>I53</f>
        <v>0</v>
      </c>
      <c r="K29" s="47"/>
    </row>
    <row r="30" spans="1:46" s="43" customFormat="1" ht="24.95" customHeight="1" x14ac:dyDescent="0.2">
      <c r="A30" s="42"/>
      <c r="C30" s="44" t="s">
        <v>64</v>
      </c>
      <c r="D30" s="45"/>
      <c r="E30" s="45"/>
      <c r="F30" s="45"/>
      <c r="G30" s="45"/>
      <c r="H30" s="45"/>
      <c r="I30" s="46">
        <f>I369</f>
        <v>0</v>
      </c>
      <c r="K30" s="42"/>
    </row>
    <row r="31" spans="1:46" s="48" customFormat="1" ht="20.100000000000001" customHeight="1" x14ac:dyDescent="0.2">
      <c r="A31" s="47"/>
      <c r="C31" s="49" t="s">
        <v>65</v>
      </c>
      <c r="D31" s="50"/>
      <c r="E31" s="50"/>
      <c r="F31" s="50"/>
      <c r="G31" s="50"/>
      <c r="H31" s="50"/>
      <c r="I31" s="51">
        <f>I370</f>
        <v>0</v>
      </c>
      <c r="K31" s="47"/>
    </row>
    <row r="32" spans="1:46" s="48" customFormat="1" ht="20.100000000000001" customHeight="1" x14ac:dyDescent="0.2">
      <c r="A32" s="47"/>
      <c r="C32" s="49" t="s">
        <v>66</v>
      </c>
      <c r="D32" s="50"/>
      <c r="E32" s="50"/>
      <c r="F32" s="50"/>
      <c r="G32" s="50"/>
      <c r="H32" s="50"/>
      <c r="I32" s="51">
        <f>I468</f>
        <v>0</v>
      </c>
      <c r="K32" s="47"/>
    </row>
    <row r="33" spans="1:30" s="48" customFormat="1" ht="20.100000000000001" customHeight="1" x14ac:dyDescent="0.2">
      <c r="A33" s="47"/>
      <c r="C33" s="49" t="s">
        <v>67</v>
      </c>
      <c r="D33" s="50"/>
      <c r="E33" s="50"/>
      <c r="F33" s="50"/>
      <c r="G33" s="50"/>
      <c r="H33" s="50"/>
      <c r="I33" s="51">
        <f>I485</f>
        <v>0</v>
      </c>
      <c r="K33" s="47"/>
    </row>
    <row r="34" spans="1:30" s="48" customFormat="1" ht="20.100000000000001" customHeight="1" x14ac:dyDescent="0.2">
      <c r="A34" s="47"/>
      <c r="C34" s="49" t="s">
        <v>68</v>
      </c>
      <c r="D34" s="50"/>
      <c r="E34" s="50"/>
      <c r="F34" s="50"/>
      <c r="G34" s="50"/>
      <c r="H34" s="50"/>
      <c r="I34" s="51">
        <f>I503</f>
        <v>0</v>
      </c>
      <c r="K34" s="47"/>
    </row>
    <row r="35" spans="1:30" s="48" customFormat="1" ht="20.100000000000001" customHeight="1" x14ac:dyDescent="0.2">
      <c r="A35" s="47"/>
      <c r="C35" s="49" t="s">
        <v>69</v>
      </c>
      <c r="D35" s="50"/>
      <c r="E35" s="50"/>
      <c r="F35" s="50"/>
      <c r="G35" s="50"/>
      <c r="H35" s="50"/>
      <c r="I35" s="51">
        <f>I514</f>
        <v>0</v>
      </c>
      <c r="K35" s="47"/>
    </row>
    <row r="36" spans="1:30" s="48" customFormat="1" ht="20.100000000000001" customHeight="1" x14ac:dyDescent="0.2">
      <c r="A36" s="47"/>
      <c r="C36" s="49" t="s">
        <v>70</v>
      </c>
      <c r="D36" s="50"/>
      <c r="E36" s="50"/>
      <c r="F36" s="50"/>
      <c r="G36" s="50"/>
      <c r="H36" s="50"/>
      <c r="I36" s="51">
        <f>I564</f>
        <v>0</v>
      </c>
      <c r="K36" s="47"/>
    </row>
    <row r="37" spans="1:30" s="48" customFormat="1" ht="20.100000000000001" customHeight="1" x14ac:dyDescent="0.2">
      <c r="A37" s="47"/>
      <c r="C37" s="49" t="s">
        <v>71</v>
      </c>
      <c r="D37" s="50"/>
      <c r="E37" s="50"/>
      <c r="F37" s="50"/>
      <c r="G37" s="50"/>
      <c r="H37" s="50"/>
      <c r="I37" s="51">
        <f>I601</f>
        <v>0</v>
      </c>
      <c r="K37" s="47"/>
    </row>
    <row r="38" spans="1:30" s="16" customFormat="1" ht="21.75" customHeight="1" x14ac:dyDescent="0.2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s="16" customFormat="1" ht="6.95" customHeight="1" x14ac:dyDescent="0.2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5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s="16" customFormat="1" ht="29.25" customHeight="1" x14ac:dyDescent="0.2">
      <c r="A40" s="13"/>
      <c r="B40" s="41" t="s">
        <v>72</v>
      </c>
      <c r="C40" s="14"/>
      <c r="D40" s="14"/>
      <c r="E40" s="14"/>
      <c r="F40" s="14"/>
      <c r="G40" s="14"/>
      <c r="H40" s="14"/>
      <c r="I40" s="52">
        <v>0</v>
      </c>
      <c r="J40" s="14"/>
      <c r="K40" s="15"/>
      <c r="M40" s="53" t="s">
        <v>21</v>
      </c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s="16" customFormat="1" x14ac:dyDescent="0.2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5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s="16" customFormat="1" ht="29.25" customHeight="1" x14ac:dyDescent="0.2">
      <c r="A42" s="13"/>
      <c r="B42" s="54" t="s">
        <v>74</v>
      </c>
      <c r="C42" s="28"/>
      <c r="D42" s="28"/>
      <c r="E42" s="28"/>
      <c r="F42" s="28"/>
      <c r="G42" s="28"/>
      <c r="H42" s="28"/>
      <c r="I42" s="55">
        <f>ROUND(I27+I40,2)</f>
        <v>0</v>
      </c>
      <c r="J42" s="28"/>
      <c r="K42" s="15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s="16" customFormat="1" ht="6.95" customHeight="1" x14ac:dyDescent="0.2">
      <c r="A43" s="35"/>
      <c r="B43" s="36"/>
      <c r="C43" s="36"/>
      <c r="D43" s="36"/>
      <c r="E43" s="36"/>
      <c r="F43" s="36"/>
      <c r="G43" s="36"/>
      <c r="H43" s="36"/>
      <c r="I43" s="36"/>
      <c r="J43" s="36"/>
      <c r="K43" s="15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7" spans="1:30" s="16" customFormat="1" ht="6.95" customHeight="1" x14ac:dyDescent="0.2">
      <c r="A47" s="37"/>
      <c r="B47" s="38"/>
      <c r="C47" s="38"/>
      <c r="D47" s="38"/>
      <c r="E47" s="38"/>
      <c r="F47" s="38"/>
      <c r="G47" s="38"/>
      <c r="H47" s="38"/>
      <c r="I47" s="38"/>
      <c r="J47" s="38"/>
      <c r="K47" s="15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s="16" customFormat="1" ht="24.95" customHeight="1" x14ac:dyDescent="0.2">
      <c r="A48" s="13"/>
      <c r="B48" s="11" t="s">
        <v>75</v>
      </c>
      <c r="C48" s="14"/>
      <c r="D48" s="14"/>
      <c r="E48" s="14"/>
      <c r="F48" s="14"/>
      <c r="G48" s="14"/>
      <c r="H48" s="14"/>
      <c r="I48" s="14"/>
      <c r="J48" s="14"/>
      <c r="K48" s="15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64" s="16" customFormat="1" ht="10.35" customHeight="1" x14ac:dyDescent="0.2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5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64" s="66" customFormat="1" ht="29.25" customHeight="1" x14ac:dyDescent="0.2">
      <c r="A50" s="56"/>
      <c r="B50" s="57" t="s">
        <v>76</v>
      </c>
      <c r="C50" s="58" t="s">
        <v>33</v>
      </c>
      <c r="D50" s="58" t="s">
        <v>30</v>
      </c>
      <c r="E50" s="58" t="s">
        <v>31</v>
      </c>
      <c r="F50" s="58" t="s">
        <v>77</v>
      </c>
      <c r="G50" s="58" t="s">
        <v>78</v>
      </c>
      <c r="H50" s="58" t="s">
        <v>79</v>
      </c>
      <c r="I50" s="59" t="s">
        <v>59</v>
      </c>
      <c r="J50" s="60" t="s">
        <v>80</v>
      </c>
      <c r="K50" s="61"/>
      <c r="L50" s="62" t="s">
        <v>0</v>
      </c>
      <c r="M50" s="63" t="s">
        <v>21</v>
      </c>
      <c r="N50" s="63" t="s">
        <v>81</v>
      </c>
      <c r="O50" s="63" t="s">
        <v>82</v>
      </c>
      <c r="P50" s="63" t="s">
        <v>83</v>
      </c>
      <c r="Q50" s="63" t="s">
        <v>84</v>
      </c>
      <c r="R50" s="63" t="s">
        <v>85</v>
      </c>
      <c r="S50" s="64" t="s">
        <v>86</v>
      </c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</row>
    <row r="51" spans="1:64" s="16" customFormat="1" ht="22.7" customHeight="1" x14ac:dyDescent="0.25">
      <c r="A51" s="13"/>
      <c r="B51" s="67" t="s">
        <v>55</v>
      </c>
      <c r="C51" s="14"/>
      <c r="D51" s="14"/>
      <c r="E51" s="14"/>
      <c r="F51" s="14"/>
      <c r="G51" s="14"/>
      <c r="H51" s="14"/>
      <c r="I51" s="68">
        <f>BJ51</f>
        <v>0</v>
      </c>
      <c r="J51" s="14"/>
      <c r="K51" s="13"/>
      <c r="L51" s="69"/>
      <c r="M51" s="70"/>
      <c r="N51" s="17"/>
      <c r="O51" s="71">
        <f>O52+O369</f>
        <v>0</v>
      </c>
      <c r="P51" s="17"/>
      <c r="Q51" s="71">
        <f>Q52+Q369</f>
        <v>0.10924905000000001</v>
      </c>
      <c r="R51" s="17"/>
      <c r="S51" s="72">
        <f>S52+S369</f>
        <v>81.509281940000008</v>
      </c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S51" s="7" t="s">
        <v>46</v>
      </c>
      <c r="AT51" s="7" t="s">
        <v>61</v>
      </c>
      <c r="BJ51" s="73">
        <f>BJ52+BJ369</f>
        <v>0</v>
      </c>
    </row>
    <row r="52" spans="1:64" s="75" customFormat="1" ht="26.1" customHeight="1" x14ac:dyDescent="0.2">
      <c r="A52" s="74"/>
      <c r="C52" s="76" t="s">
        <v>46</v>
      </c>
      <c r="D52" s="77" t="s">
        <v>87</v>
      </c>
      <c r="E52" s="77" t="s">
        <v>88</v>
      </c>
      <c r="I52" s="78">
        <f>BJ52</f>
        <v>0</v>
      </c>
      <c r="K52" s="74"/>
      <c r="L52" s="79"/>
      <c r="M52" s="80"/>
      <c r="N52" s="80"/>
      <c r="O52" s="81">
        <f>O53</f>
        <v>0</v>
      </c>
      <c r="P52" s="80"/>
      <c r="Q52" s="81">
        <f>Q53</f>
        <v>4.5211950000000001E-2</v>
      </c>
      <c r="R52" s="80"/>
      <c r="S52" s="82">
        <f>S53</f>
        <v>67.406095000000008</v>
      </c>
      <c r="AQ52" s="76" t="s">
        <v>51</v>
      </c>
      <c r="AS52" s="83" t="s">
        <v>46</v>
      </c>
      <c r="AT52" s="83" t="s">
        <v>47</v>
      </c>
      <c r="AX52" s="76" t="s">
        <v>89</v>
      </c>
      <c r="BJ52" s="84">
        <f>BJ53</f>
        <v>0</v>
      </c>
    </row>
    <row r="53" spans="1:64" s="75" customFormat="1" ht="22.7" customHeight="1" x14ac:dyDescent="0.2">
      <c r="A53" s="74"/>
      <c r="C53" s="76" t="s">
        <v>46</v>
      </c>
      <c r="D53" s="85" t="s">
        <v>90</v>
      </c>
      <c r="E53" s="85" t="s">
        <v>91</v>
      </c>
      <c r="I53" s="86">
        <f>BJ53</f>
        <v>0</v>
      </c>
      <c r="K53" s="74"/>
      <c r="L53" s="79"/>
      <c r="M53" s="80"/>
      <c r="N53" s="80"/>
      <c r="O53" s="81">
        <f>SUM(O54:O368)</f>
        <v>0</v>
      </c>
      <c r="P53" s="80"/>
      <c r="Q53" s="81">
        <f>SUM(Q54:Q368)</f>
        <v>4.5211950000000001E-2</v>
      </c>
      <c r="R53" s="80"/>
      <c r="S53" s="82">
        <f>SUM(S54:S368)</f>
        <v>67.406095000000008</v>
      </c>
      <c r="AQ53" s="76" t="s">
        <v>51</v>
      </c>
      <c r="AS53" s="83" t="s">
        <v>46</v>
      </c>
      <c r="AT53" s="83" t="s">
        <v>51</v>
      </c>
      <c r="AX53" s="76" t="s">
        <v>89</v>
      </c>
      <c r="BJ53" s="84">
        <f>SUM(BJ54:BJ368)</f>
        <v>0</v>
      </c>
    </row>
    <row r="54" spans="1:64" s="16" customFormat="1" ht="36" customHeight="1" x14ac:dyDescent="0.2">
      <c r="A54" s="13"/>
      <c r="B54" s="87" t="s">
        <v>51</v>
      </c>
      <c r="C54" s="87" t="s">
        <v>92</v>
      </c>
      <c r="D54" s="88" t="s">
        <v>93</v>
      </c>
      <c r="E54" s="89" t="s">
        <v>94</v>
      </c>
      <c r="F54" s="90" t="s">
        <v>95</v>
      </c>
      <c r="G54" s="91">
        <v>1123</v>
      </c>
      <c r="H54" s="1"/>
      <c r="I54" s="91">
        <f>ROUND(H54*G54,3)</f>
        <v>0</v>
      </c>
      <c r="J54" s="92"/>
      <c r="K54" s="13"/>
      <c r="L54" s="93" t="s">
        <v>0</v>
      </c>
      <c r="M54" s="94" t="s">
        <v>23</v>
      </c>
      <c r="N54" s="95"/>
      <c r="O54" s="96">
        <f>N54*G54</f>
        <v>0</v>
      </c>
      <c r="P54" s="96">
        <v>0</v>
      </c>
      <c r="Q54" s="96">
        <f>P54*G54</f>
        <v>0</v>
      </c>
      <c r="R54" s="96">
        <v>0</v>
      </c>
      <c r="S54" s="97">
        <f>R54*G54</f>
        <v>0</v>
      </c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Q54" s="98" t="s">
        <v>96</v>
      </c>
      <c r="AS54" s="98" t="s">
        <v>92</v>
      </c>
      <c r="AT54" s="98" t="s">
        <v>73</v>
      </c>
      <c r="AX54" s="7" t="s">
        <v>89</v>
      </c>
      <c r="BD54" s="99">
        <f>IF(M54="základná",I54,0)</f>
        <v>0</v>
      </c>
      <c r="BE54" s="99">
        <f>IF(M54="znížená",I54,0)</f>
        <v>0</v>
      </c>
      <c r="BF54" s="99">
        <f>IF(M54="zákl. prenesená",I54,0)</f>
        <v>0</v>
      </c>
      <c r="BG54" s="99">
        <f>IF(M54="zníž. prenesená",I54,0)</f>
        <v>0</v>
      </c>
      <c r="BH54" s="99">
        <f>IF(M54="nulová",I54,0)</f>
        <v>0</v>
      </c>
      <c r="BI54" s="7" t="s">
        <v>73</v>
      </c>
      <c r="BJ54" s="100">
        <f>ROUND(H54*G54,3)</f>
        <v>0</v>
      </c>
      <c r="BK54" s="7" t="s">
        <v>96</v>
      </c>
      <c r="BL54" s="98" t="s">
        <v>97</v>
      </c>
    </row>
    <row r="55" spans="1:64" s="16" customFormat="1" ht="36" customHeight="1" x14ac:dyDescent="0.2">
      <c r="A55" s="13"/>
      <c r="B55" s="87" t="s">
        <v>73</v>
      </c>
      <c r="C55" s="87" t="s">
        <v>92</v>
      </c>
      <c r="D55" s="88" t="s">
        <v>98</v>
      </c>
      <c r="E55" s="89" t="s">
        <v>99</v>
      </c>
      <c r="F55" s="90" t="s">
        <v>100</v>
      </c>
      <c r="G55" s="91">
        <v>1.72</v>
      </c>
      <c r="H55" s="1"/>
      <c r="I55" s="91">
        <f>ROUND(H55*G55,3)</f>
        <v>0</v>
      </c>
      <c r="J55" s="92"/>
      <c r="K55" s="13"/>
      <c r="L55" s="93" t="s">
        <v>0</v>
      </c>
      <c r="M55" s="94" t="s">
        <v>23</v>
      </c>
      <c r="N55" s="95"/>
      <c r="O55" s="96">
        <f>N55*G55</f>
        <v>0</v>
      </c>
      <c r="P55" s="96">
        <v>0</v>
      </c>
      <c r="Q55" s="96">
        <f>P55*G55</f>
        <v>0</v>
      </c>
      <c r="R55" s="96">
        <v>2.2000000000000002</v>
      </c>
      <c r="S55" s="97">
        <f>R55*G55</f>
        <v>3.7840000000000003</v>
      </c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Q55" s="98" t="s">
        <v>96</v>
      </c>
      <c r="AS55" s="98" t="s">
        <v>92</v>
      </c>
      <c r="AT55" s="98" t="s">
        <v>73</v>
      </c>
      <c r="AX55" s="7" t="s">
        <v>89</v>
      </c>
      <c r="BD55" s="99">
        <f>IF(M55="základná",I55,0)</f>
        <v>0</v>
      </c>
      <c r="BE55" s="99">
        <f>IF(M55="znížená",I55,0)</f>
        <v>0</v>
      </c>
      <c r="BF55" s="99">
        <f>IF(M55="zákl. prenesená",I55,0)</f>
        <v>0</v>
      </c>
      <c r="BG55" s="99">
        <f>IF(M55="zníž. prenesená",I55,0)</f>
        <v>0</v>
      </c>
      <c r="BH55" s="99">
        <f>IF(M55="nulová",I55,0)</f>
        <v>0</v>
      </c>
      <c r="BI55" s="7" t="s">
        <v>73</v>
      </c>
      <c r="BJ55" s="100">
        <f>ROUND(H55*G55,3)</f>
        <v>0</v>
      </c>
      <c r="BK55" s="7" t="s">
        <v>96</v>
      </c>
      <c r="BL55" s="98" t="s">
        <v>101</v>
      </c>
    </row>
    <row r="56" spans="1:64" s="102" customFormat="1" x14ac:dyDescent="0.2">
      <c r="A56" s="101"/>
      <c r="C56" s="103" t="s">
        <v>102</v>
      </c>
      <c r="D56" s="104" t="s">
        <v>0</v>
      </c>
      <c r="E56" s="105" t="s">
        <v>103</v>
      </c>
      <c r="G56" s="104" t="s">
        <v>0</v>
      </c>
      <c r="K56" s="101"/>
      <c r="L56" s="106"/>
      <c r="M56" s="107"/>
      <c r="N56" s="107"/>
      <c r="O56" s="107"/>
      <c r="P56" s="107"/>
      <c r="Q56" s="107"/>
      <c r="R56" s="107"/>
      <c r="S56" s="108"/>
      <c r="AS56" s="104" t="s">
        <v>102</v>
      </c>
      <c r="AT56" s="104" t="s">
        <v>73</v>
      </c>
      <c r="AU56" s="102" t="s">
        <v>51</v>
      </c>
      <c r="AV56" s="102" t="s">
        <v>16</v>
      </c>
      <c r="AW56" s="102" t="s">
        <v>47</v>
      </c>
      <c r="AX56" s="104" t="s">
        <v>89</v>
      </c>
    </row>
    <row r="57" spans="1:64" s="110" customFormat="1" x14ac:dyDescent="0.2">
      <c r="A57" s="109"/>
      <c r="C57" s="103" t="s">
        <v>102</v>
      </c>
      <c r="D57" s="111" t="s">
        <v>0</v>
      </c>
      <c r="E57" s="112" t="s">
        <v>104</v>
      </c>
      <c r="G57" s="113">
        <v>1.431</v>
      </c>
      <c r="K57" s="109"/>
      <c r="L57" s="114"/>
      <c r="M57" s="115"/>
      <c r="N57" s="115"/>
      <c r="O57" s="115"/>
      <c r="P57" s="115"/>
      <c r="Q57" s="115"/>
      <c r="R57" s="115"/>
      <c r="S57" s="116"/>
      <c r="AS57" s="111" t="s">
        <v>102</v>
      </c>
      <c r="AT57" s="111" t="s">
        <v>73</v>
      </c>
      <c r="AU57" s="110" t="s">
        <v>73</v>
      </c>
      <c r="AV57" s="110" t="s">
        <v>16</v>
      </c>
      <c r="AW57" s="110" t="s">
        <v>47</v>
      </c>
      <c r="AX57" s="111" t="s">
        <v>89</v>
      </c>
    </row>
    <row r="58" spans="1:64" s="126" customFormat="1" x14ac:dyDescent="0.2">
      <c r="A58" s="125"/>
      <c r="C58" s="103" t="s">
        <v>102</v>
      </c>
      <c r="D58" s="127" t="s">
        <v>0</v>
      </c>
      <c r="E58" s="128" t="s">
        <v>105</v>
      </c>
      <c r="G58" s="129">
        <v>1.431</v>
      </c>
      <c r="K58" s="125"/>
      <c r="L58" s="130"/>
      <c r="M58" s="131"/>
      <c r="N58" s="131"/>
      <c r="O58" s="131"/>
      <c r="P58" s="131"/>
      <c r="Q58" s="131"/>
      <c r="R58" s="131"/>
      <c r="S58" s="132"/>
      <c r="AS58" s="127" t="s">
        <v>102</v>
      </c>
      <c r="AT58" s="127" t="s">
        <v>73</v>
      </c>
      <c r="AU58" s="126" t="s">
        <v>106</v>
      </c>
      <c r="AV58" s="126" t="s">
        <v>16</v>
      </c>
      <c r="AW58" s="126" t="s">
        <v>47</v>
      </c>
      <c r="AX58" s="127" t="s">
        <v>89</v>
      </c>
    </row>
    <row r="59" spans="1:64" s="102" customFormat="1" x14ac:dyDescent="0.2">
      <c r="A59" s="101"/>
      <c r="C59" s="103" t="s">
        <v>102</v>
      </c>
      <c r="D59" s="104" t="s">
        <v>0</v>
      </c>
      <c r="E59" s="105" t="s">
        <v>107</v>
      </c>
      <c r="G59" s="104" t="s">
        <v>0</v>
      </c>
      <c r="K59" s="101"/>
      <c r="L59" s="106"/>
      <c r="M59" s="107"/>
      <c r="N59" s="107"/>
      <c r="O59" s="107"/>
      <c r="P59" s="107"/>
      <c r="Q59" s="107"/>
      <c r="R59" s="107"/>
      <c r="S59" s="108"/>
      <c r="AS59" s="104" t="s">
        <v>102</v>
      </c>
      <c r="AT59" s="104" t="s">
        <v>73</v>
      </c>
      <c r="AU59" s="102" t="s">
        <v>51</v>
      </c>
      <c r="AV59" s="102" t="s">
        <v>16</v>
      </c>
      <c r="AW59" s="102" t="s">
        <v>47</v>
      </c>
      <c r="AX59" s="104" t="s">
        <v>89</v>
      </c>
    </row>
    <row r="60" spans="1:64" s="110" customFormat="1" x14ac:dyDescent="0.2">
      <c r="A60" s="109"/>
      <c r="C60" s="103" t="s">
        <v>102</v>
      </c>
      <c r="D60" s="111" t="s">
        <v>0</v>
      </c>
      <c r="E60" s="112" t="s">
        <v>108</v>
      </c>
      <c r="G60" s="113">
        <v>0.28899999999999998</v>
      </c>
      <c r="K60" s="109"/>
      <c r="L60" s="114"/>
      <c r="M60" s="115"/>
      <c r="N60" s="115"/>
      <c r="O60" s="115"/>
      <c r="P60" s="115"/>
      <c r="Q60" s="115"/>
      <c r="R60" s="115"/>
      <c r="S60" s="116"/>
      <c r="AS60" s="111" t="s">
        <v>102</v>
      </c>
      <c r="AT60" s="111" t="s">
        <v>73</v>
      </c>
      <c r="AU60" s="110" t="s">
        <v>73</v>
      </c>
      <c r="AV60" s="110" t="s">
        <v>16</v>
      </c>
      <c r="AW60" s="110" t="s">
        <v>47</v>
      </c>
      <c r="AX60" s="111" t="s">
        <v>89</v>
      </c>
    </row>
    <row r="61" spans="1:64" s="126" customFormat="1" x14ac:dyDescent="0.2">
      <c r="A61" s="125"/>
      <c r="C61" s="103" t="s">
        <v>102</v>
      </c>
      <c r="D61" s="127" t="s">
        <v>0</v>
      </c>
      <c r="E61" s="128" t="s">
        <v>105</v>
      </c>
      <c r="G61" s="129">
        <v>0.28899999999999998</v>
      </c>
      <c r="K61" s="125"/>
      <c r="L61" s="130"/>
      <c r="M61" s="131"/>
      <c r="N61" s="131"/>
      <c r="O61" s="131"/>
      <c r="P61" s="131"/>
      <c r="Q61" s="131"/>
      <c r="R61" s="131"/>
      <c r="S61" s="132"/>
      <c r="AS61" s="127" t="s">
        <v>102</v>
      </c>
      <c r="AT61" s="127" t="s">
        <v>73</v>
      </c>
      <c r="AU61" s="126" t="s">
        <v>106</v>
      </c>
      <c r="AV61" s="126" t="s">
        <v>16</v>
      </c>
      <c r="AW61" s="126" t="s">
        <v>47</v>
      </c>
      <c r="AX61" s="127" t="s">
        <v>89</v>
      </c>
    </row>
    <row r="62" spans="1:64" s="118" customFormat="1" x14ac:dyDescent="0.2">
      <c r="A62" s="117"/>
      <c r="C62" s="103" t="s">
        <v>102</v>
      </c>
      <c r="D62" s="119" t="s">
        <v>0</v>
      </c>
      <c r="E62" s="120" t="s">
        <v>109</v>
      </c>
      <c r="G62" s="121">
        <v>1.72</v>
      </c>
      <c r="K62" s="117"/>
      <c r="L62" s="122"/>
      <c r="M62" s="123"/>
      <c r="N62" s="123"/>
      <c r="O62" s="123"/>
      <c r="P62" s="123"/>
      <c r="Q62" s="123"/>
      <c r="R62" s="123"/>
      <c r="S62" s="124"/>
      <c r="AS62" s="119" t="s">
        <v>102</v>
      </c>
      <c r="AT62" s="119" t="s">
        <v>73</v>
      </c>
      <c r="AU62" s="118" t="s">
        <v>96</v>
      </c>
      <c r="AV62" s="118" t="s">
        <v>16</v>
      </c>
      <c r="AW62" s="118" t="s">
        <v>51</v>
      </c>
      <c r="AX62" s="119" t="s">
        <v>89</v>
      </c>
    </row>
    <row r="63" spans="1:64" s="16" customFormat="1" ht="36" customHeight="1" x14ac:dyDescent="0.2">
      <c r="A63" s="13"/>
      <c r="B63" s="87" t="s">
        <v>106</v>
      </c>
      <c r="C63" s="87" t="s">
        <v>92</v>
      </c>
      <c r="D63" s="88" t="s">
        <v>110</v>
      </c>
      <c r="E63" s="89" t="s">
        <v>111</v>
      </c>
      <c r="F63" s="90" t="s">
        <v>100</v>
      </c>
      <c r="G63" s="91">
        <v>0.36</v>
      </c>
      <c r="H63" s="1"/>
      <c r="I63" s="91">
        <f>ROUND(H63*G63,3)</f>
        <v>0</v>
      </c>
      <c r="J63" s="92"/>
      <c r="K63" s="13"/>
      <c r="L63" s="93" t="s">
        <v>0</v>
      </c>
      <c r="M63" s="94" t="s">
        <v>23</v>
      </c>
      <c r="N63" s="95"/>
      <c r="O63" s="96">
        <f>N63*G63</f>
        <v>0</v>
      </c>
      <c r="P63" s="96">
        <v>0</v>
      </c>
      <c r="Q63" s="96">
        <f>P63*G63</f>
        <v>0</v>
      </c>
      <c r="R63" s="96">
        <v>2.2000000000000002</v>
      </c>
      <c r="S63" s="97">
        <f>R63*G63</f>
        <v>0.79200000000000004</v>
      </c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Q63" s="98" t="s">
        <v>96</v>
      </c>
      <c r="AS63" s="98" t="s">
        <v>92</v>
      </c>
      <c r="AT63" s="98" t="s">
        <v>73</v>
      </c>
      <c r="AX63" s="7" t="s">
        <v>89</v>
      </c>
      <c r="BD63" s="99">
        <f>IF(M63="základná",I63,0)</f>
        <v>0</v>
      </c>
      <c r="BE63" s="99">
        <f>IF(M63="znížená",I63,0)</f>
        <v>0</v>
      </c>
      <c r="BF63" s="99">
        <f>IF(M63="zákl. prenesená",I63,0)</f>
        <v>0</v>
      </c>
      <c r="BG63" s="99">
        <f>IF(M63="zníž. prenesená",I63,0)</f>
        <v>0</v>
      </c>
      <c r="BH63" s="99">
        <f>IF(M63="nulová",I63,0)</f>
        <v>0</v>
      </c>
      <c r="BI63" s="7" t="s">
        <v>73</v>
      </c>
      <c r="BJ63" s="100">
        <f>ROUND(H63*G63,3)</f>
        <v>0</v>
      </c>
      <c r="BK63" s="7" t="s">
        <v>96</v>
      </c>
      <c r="BL63" s="98" t="s">
        <v>112</v>
      </c>
    </row>
    <row r="64" spans="1:64" s="102" customFormat="1" x14ac:dyDescent="0.2">
      <c r="A64" s="101"/>
      <c r="C64" s="103" t="s">
        <v>102</v>
      </c>
      <c r="D64" s="104" t="s">
        <v>0</v>
      </c>
      <c r="E64" s="105" t="s">
        <v>113</v>
      </c>
      <c r="G64" s="104" t="s">
        <v>0</v>
      </c>
      <c r="K64" s="101"/>
      <c r="L64" s="106"/>
      <c r="M64" s="107"/>
      <c r="N64" s="107"/>
      <c r="O64" s="107"/>
      <c r="P64" s="107"/>
      <c r="Q64" s="107"/>
      <c r="R64" s="107"/>
      <c r="S64" s="108"/>
      <c r="AS64" s="104" t="s">
        <v>102</v>
      </c>
      <c r="AT64" s="104" t="s">
        <v>73</v>
      </c>
      <c r="AU64" s="102" t="s">
        <v>51</v>
      </c>
      <c r="AV64" s="102" t="s">
        <v>16</v>
      </c>
      <c r="AW64" s="102" t="s">
        <v>47</v>
      </c>
      <c r="AX64" s="104" t="s">
        <v>89</v>
      </c>
    </row>
    <row r="65" spans="1:64" s="102" customFormat="1" x14ac:dyDescent="0.2">
      <c r="A65" s="101"/>
      <c r="C65" s="103" t="s">
        <v>102</v>
      </c>
      <c r="D65" s="104" t="s">
        <v>0</v>
      </c>
      <c r="E65" s="105" t="s">
        <v>114</v>
      </c>
      <c r="G65" s="104" t="s">
        <v>0</v>
      </c>
      <c r="K65" s="101"/>
      <c r="L65" s="106"/>
      <c r="M65" s="107"/>
      <c r="N65" s="107"/>
      <c r="O65" s="107"/>
      <c r="P65" s="107"/>
      <c r="Q65" s="107"/>
      <c r="R65" s="107"/>
      <c r="S65" s="108"/>
      <c r="AS65" s="104" t="s">
        <v>102</v>
      </c>
      <c r="AT65" s="104" t="s">
        <v>73</v>
      </c>
      <c r="AU65" s="102" t="s">
        <v>51</v>
      </c>
      <c r="AV65" s="102" t="s">
        <v>16</v>
      </c>
      <c r="AW65" s="102" t="s">
        <v>47</v>
      </c>
      <c r="AX65" s="104" t="s">
        <v>89</v>
      </c>
    </row>
    <row r="66" spans="1:64" s="110" customFormat="1" x14ac:dyDescent="0.2">
      <c r="A66" s="109"/>
      <c r="C66" s="103" t="s">
        <v>102</v>
      </c>
      <c r="D66" s="111" t="s">
        <v>0</v>
      </c>
      <c r="E66" s="112" t="s">
        <v>115</v>
      </c>
      <c r="G66" s="113">
        <v>7.1999999999999995E-2</v>
      </c>
      <c r="K66" s="109"/>
      <c r="L66" s="114"/>
      <c r="M66" s="115"/>
      <c r="N66" s="115"/>
      <c r="O66" s="115"/>
      <c r="P66" s="115"/>
      <c r="Q66" s="115"/>
      <c r="R66" s="115"/>
      <c r="S66" s="116"/>
      <c r="AS66" s="111" t="s">
        <v>102</v>
      </c>
      <c r="AT66" s="111" t="s">
        <v>73</v>
      </c>
      <c r="AU66" s="110" t="s">
        <v>73</v>
      </c>
      <c r="AV66" s="110" t="s">
        <v>16</v>
      </c>
      <c r="AW66" s="110" t="s">
        <v>47</v>
      </c>
      <c r="AX66" s="111" t="s">
        <v>89</v>
      </c>
    </row>
    <row r="67" spans="1:64" s="110" customFormat="1" x14ac:dyDescent="0.2">
      <c r="A67" s="109"/>
      <c r="C67" s="103" t="s">
        <v>102</v>
      </c>
      <c r="D67" s="111" t="s">
        <v>0</v>
      </c>
      <c r="E67" s="112" t="s">
        <v>116</v>
      </c>
      <c r="G67" s="113">
        <v>7.1999999999999995E-2</v>
      </c>
      <c r="K67" s="109"/>
      <c r="L67" s="114"/>
      <c r="M67" s="115"/>
      <c r="N67" s="115"/>
      <c r="O67" s="115"/>
      <c r="P67" s="115"/>
      <c r="Q67" s="115"/>
      <c r="R67" s="115"/>
      <c r="S67" s="116"/>
      <c r="AS67" s="111" t="s">
        <v>102</v>
      </c>
      <c r="AT67" s="111" t="s">
        <v>73</v>
      </c>
      <c r="AU67" s="110" t="s">
        <v>73</v>
      </c>
      <c r="AV67" s="110" t="s">
        <v>16</v>
      </c>
      <c r="AW67" s="110" t="s">
        <v>47</v>
      </c>
      <c r="AX67" s="111" t="s">
        <v>89</v>
      </c>
    </row>
    <row r="68" spans="1:64" s="110" customFormat="1" x14ac:dyDescent="0.2">
      <c r="A68" s="109"/>
      <c r="C68" s="103" t="s">
        <v>102</v>
      </c>
      <c r="D68" s="111" t="s">
        <v>0</v>
      </c>
      <c r="E68" s="112" t="s">
        <v>117</v>
      </c>
      <c r="G68" s="113">
        <v>7.1999999999999995E-2</v>
      </c>
      <c r="K68" s="109"/>
      <c r="L68" s="114"/>
      <c r="M68" s="115"/>
      <c r="N68" s="115"/>
      <c r="O68" s="115"/>
      <c r="P68" s="115"/>
      <c r="Q68" s="115"/>
      <c r="R68" s="115"/>
      <c r="S68" s="116"/>
      <c r="AS68" s="111" t="s">
        <v>102</v>
      </c>
      <c r="AT68" s="111" t="s">
        <v>73</v>
      </c>
      <c r="AU68" s="110" t="s">
        <v>73</v>
      </c>
      <c r="AV68" s="110" t="s">
        <v>16</v>
      </c>
      <c r="AW68" s="110" t="s">
        <v>47</v>
      </c>
      <c r="AX68" s="111" t="s">
        <v>89</v>
      </c>
    </row>
    <row r="69" spans="1:64" s="110" customFormat="1" x14ac:dyDescent="0.2">
      <c r="A69" s="109"/>
      <c r="C69" s="103" t="s">
        <v>102</v>
      </c>
      <c r="D69" s="111" t="s">
        <v>0</v>
      </c>
      <c r="E69" s="112" t="s">
        <v>118</v>
      </c>
      <c r="G69" s="113">
        <v>0.14399999999999999</v>
      </c>
      <c r="K69" s="109"/>
      <c r="L69" s="114"/>
      <c r="M69" s="115"/>
      <c r="N69" s="115"/>
      <c r="O69" s="115"/>
      <c r="P69" s="115"/>
      <c r="Q69" s="115"/>
      <c r="R69" s="115"/>
      <c r="S69" s="116"/>
      <c r="AS69" s="111" t="s">
        <v>102</v>
      </c>
      <c r="AT69" s="111" t="s">
        <v>73</v>
      </c>
      <c r="AU69" s="110" t="s">
        <v>73</v>
      </c>
      <c r="AV69" s="110" t="s">
        <v>16</v>
      </c>
      <c r="AW69" s="110" t="s">
        <v>47</v>
      </c>
      <c r="AX69" s="111" t="s">
        <v>89</v>
      </c>
    </row>
    <row r="70" spans="1:64" s="126" customFormat="1" x14ac:dyDescent="0.2">
      <c r="A70" s="125"/>
      <c r="C70" s="103" t="s">
        <v>102</v>
      </c>
      <c r="D70" s="127" t="s">
        <v>0</v>
      </c>
      <c r="E70" s="128" t="s">
        <v>105</v>
      </c>
      <c r="G70" s="129">
        <v>0.36</v>
      </c>
      <c r="K70" s="125"/>
      <c r="L70" s="130"/>
      <c r="M70" s="131"/>
      <c r="N70" s="131"/>
      <c r="O70" s="131"/>
      <c r="P70" s="131"/>
      <c r="Q70" s="131"/>
      <c r="R70" s="131"/>
      <c r="S70" s="132"/>
      <c r="AS70" s="127" t="s">
        <v>102</v>
      </c>
      <c r="AT70" s="127" t="s">
        <v>73</v>
      </c>
      <c r="AU70" s="126" t="s">
        <v>106</v>
      </c>
      <c r="AV70" s="126" t="s">
        <v>16</v>
      </c>
      <c r="AW70" s="126" t="s">
        <v>47</v>
      </c>
      <c r="AX70" s="127" t="s">
        <v>89</v>
      </c>
    </row>
    <row r="71" spans="1:64" s="118" customFormat="1" x14ac:dyDescent="0.2">
      <c r="A71" s="117"/>
      <c r="C71" s="103" t="s">
        <v>102</v>
      </c>
      <c r="D71" s="119" t="s">
        <v>0</v>
      </c>
      <c r="E71" s="120" t="s">
        <v>109</v>
      </c>
      <c r="G71" s="121">
        <v>0.36</v>
      </c>
      <c r="K71" s="117"/>
      <c r="L71" s="122"/>
      <c r="M71" s="123"/>
      <c r="N71" s="123"/>
      <c r="O71" s="123"/>
      <c r="P71" s="123"/>
      <c r="Q71" s="123"/>
      <c r="R71" s="123"/>
      <c r="S71" s="124"/>
      <c r="AS71" s="119" t="s">
        <v>102</v>
      </c>
      <c r="AT71" s="119" t="s">
        <v>73</v>
      </c>
      <c r="AU71" s="118" t="s">
        <v>96</v>
      </c>
      <c r="AV71" s="118" t="s">
        <v>16</v>
      </c>
      <c r="AW71" s="118" t="s">
        <v>51</v>
      </c>
      <c r="AX71" s="119" t="s">
        <v>89</v>
      </c>
    </row>
    <row r="72" spans="1:64" s="16" customFormat="1" ht="72" customHeight="1" x14ac:dyDescent="0.2">
      <c r="A72" s="13"/>
      <c r="B72" s="87" t="s">
        <v>96</v>
      </c>
      <c r="C72" s="87" t="s">
        <v>92</v>
      </c>
      <c r="D72" s="88" t="s">
        <v>119</v>
      </c>
      <c r="E72" s="89" t="s">
        <v>120</v>
      </c>
      <c r="F72" s="90" t="s">
        <v>121</v>
      </c>
      <c r="G72" s="91">
        <v>75.686999999999998</v>
      </c>
      <c r="H72" s="1"/>
      <c r="I72" s="91">
        <f>ROUND(H72*G72,3)</f>
        <v>0</v>
      </c>
      <c r="J72" s="92"/>
      <c r="K72" s="13"/>
      <c r="L72" s="93" t="s">
        <v>0</v>
      </c>
      <c r="M72" s="94" t="s">
        <v>23</v>
      </c>
      <c r="N72" s="95"/>
      <c r="O72" s="96">
        <f>N72*G72</f>
        <v>0</v>
      </c>
      <c r="P72" s="96">
        <v>0</v>
      </c>
      <c r="Q72" s="96">
        <f>P72*G72</f>
        <v>0</v>
      </c>
      <c r="R72" s="96">
        <v>0.19600000000000001</v>
      </c>
      <c r="S72" s="97">
        <f>R72*G72</f>
        <v>14.834652</v>
      </c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Q72" s="98" t="s">
        <v>96</v>
      </c>
      <c r="AS72" s="98" t="s">
        <v>92</v>
      </c>
      <c r="AT72" s="98" t="s">
        <v>73</v>
      </c>
      <c r="AX72" s="7" t="s">
        <v>89</v>
      </c>
      <c r="BD72" s="99">
        <f>IF(M72="základná",I72,0)</f>
        <v>0</v>
      </c>
      <c r="BE72" s="99">
        <f>IF(M72="znížená",I72,0)</f>
        <v>0</v>
      </c>
      <c r="BF72" s="99">
        <f>IF(M72="zákl. prenesená",I72,0)</f>
        <v>0</v>
      </c>
      <c r="BG72" s="99">
        <f>IF(M72="zníž. prenesená",I72,0)</f>
        <v>0</v>
      </c>
      <c r="BH72" s="99">
        <f>IF(M72="nulová",I72,0)</f>
        <v>0</v>
      </c>
      <c r="BI72" s="7" t="s">
        <v>73</v>
      </c>
      <c r="BJ72" s="100">
        <f>ROUND(H72*G72,3)</f>
        <v>0</v>
      </c>
      <c r="BK72" s="7" t="s">
        <v>96</v>
      </c>
      <c r="BL72" s="98" t="s">
        <v>122</v>
      </c>
    </row>
    <row r="73" spans="1:64" s="102" customFormat="1" x14ac:dyDescent="0.2">
      <c r="A73" s="101"/>
      <c r="C73" s="103" t="s">
        <v>102</v>
      </c>
      <c r="D73" s="104" t="s">
        <v>0</v>
      </c>
      <c r="E73" s="105" t="s">
        <v>123</v>
      </c>
      <c r="G73" s="104" t="s">
        <v>0</v>
      </c>
      <c r="K73" s="101"/>
      <c r="L73" s="106"/>
      <c r="M73" s="107"/>
      <c r="N73" s="107"/>
      <c r="O73" s="107"/>
      <c r="P73" s="107"/>
      <c r="Q73" s="107"/>
      <c r="R73" s="107"/>
      <c r="S73" s="108"/>
      <c r="AS73" s="104" t="s">
        <v>102</v>
      </c>
      <c r="AT73" s="104" t="s">
        <v>73</v>
      </c>
      <c r="AU73" s="102" t="s">
        <v>51</v>
      </c>
      <c r="AV73" s="102" t="s">
        <v>16</v>
      </c>
      <c r="AW73" s="102" t="s">
        <v>47</v>
      </c>
      <c r="AX73" s="104" t="s">
        <v>89</v>
      </c>
    </row>
    <row r="74" spans="1:64" s="102" customFormat="1" x14ac:dyDescent="0.2">
      <c r="A74" s="101"/>
      <c r="C74" s="103" t="s">
        <v>102</v>
      </c>
      <c r="D74" s="104" t="s">
        <v>0</v>
      </c>
      <c r="E74" s="105" t="s">
        <v>124</v>
      </c>
      <c r="G74" s="104" t="s">
        <v>0</v>
      </c>
      <c r="K74" s="101"/>
      <c r="L74" s="106"/>
      <c r="M74" s="107"/>
      <c r="N74" s="107"/>
      <c r="O74" s="107"/>
      <c r="P74" s="107"/>
      <c r="Q74" s="107"/>
      <c r="R74" s="107"/>
      <c r="S74" s="108"/>
      <c r="AS74" s="104" t="s">
        <v>102</v>
      </c>
      <c r="AT74" s="104" t="s">
        <v>73</v>
      </c>
      <c r="AU74" s="102" t="s">
        <v>51</v>
      </c>
      <c r="AV74" s="102" t="s">
        <v>16</v>
      </c>
      <c r="AW74" s="102" t="s">
        <v>47</v>
      </c>
      <c r="AX74" s="104" t="s">
        <v>89</v>
      </c>
    </row>
    <row r="75" spans="1:64" s="110" customFormat="1" x14ac:dyDescent="0.2">
      <c r="A75" s="109"/>
      <c r="C75" s="103" t="s">
        <v>102</v>
      </c>
      <c r="D75" s="111" t="s">
        <v>0</v>
      </c>
      <c r="E75" s="112" t="s">
        <v>125</v>
      </c>
      <c r="G75" s="113">
        <v>3.64</v>
      </c>
      <c r="K75" s="109"/>
      <c r="L75" s="114"/>
      <c r="M75" s="115"/>
      <c r="N75" s="115"/>
      <c r="O75" s="115"/>
      <c r="P75" s="115"/>
      <c r="Q75" s="115"/>
      <c r="R75" s="115"/>
      <c r="S75" s="116"/>
      <c r="AS75" s="111" t="s">
        <v>102</v>
      </c>
      <c r="AT75" s="111" t="s">
        <v>73</v>
      </c>
      <c r="AU75" s="110" t="s">
        <v>73</v>
      </c>
      <c r="AV75" s="110" t="s">
        <v>16</v>
      </c>
      <c r="AW75" s="110" t="s">
        <v>47</v>
      </c>
      <c r="AX75" s="111" t="s">
        <v>89</v>
      </c>
    </row>
    <row r="76" spans="1:64" s="110" customFormat="1" x14ac:dyDescent="0.2">
      <c r="A76" s="109"/>
      <c r="C76" s="103" t="s">
        <v>102</v>
      </c>
      <c r="D76" s="111" t="s">
        <v>0</v>
      </c>
      <c r="E76" s="112" t="s">
        <v>126</v>
      </c>
      <c r="G76" s="113">
        <v>13.772</v>
      </c>
      <c r="K76" s="109"/>
      <c r="L76" s="114"/>
      <c r="M76" s="115"/>
      <c r="N76" s="115"/>
      <c r="O76" s="115"/>
      <c r="P76" s="115"/>
      <c r="Q76" s="115"/>
      <c r="R76" s="115"/>
      <c r="S76" s="116"/>
      <c r="AS76" s="111" t="s">
        <v>102</v>
      </c>
      <c r="AT76" s="111" t="s">
        <v>73</v>
      </c>
      <c r="AU76" s="110" t="s">
        <v>73</v>
      </c>
      <c r="AV76" s="110" t="s">
        <v>16</v>
      </c>
      <c r="AW76" s="110" t="s">
        <v>47</v>
      </c>
      <c r="AX76" s="111" t="s">
        <v>89</v>
      </c>
    </row>
    <row r="77" spans="1:64" s="110" customFormat="1" x14ac:dyDescent="0.2">
      <c r="A77" s="109"/>
      <c r="C77" s="103" t="s">
        <v>102</v>
      </c>
      <c r="D77" s="111" t="s">
        <v>0</v>
      </c>
      <c r="E77" s="112" t="s">
        <v>127</v>
      </c>
      <c r="G77" s="113">
        <v>1.3580000000000001</v>
      </c>
      <c r="K77" s="109"/>
      <c r="L77" s="114"/>
      <c r="M77" s="115"/>
      <c r="N77" s="115"/>
      <c r="O77" s="115"/>
      <c r="P77" s="115"/>
      <c r="Q77" s="115"/>
      <c r="R77" s="115"/>
      <c r="S77" s="116"/>
      <c r="AS77" s="111" t="s">
        <v>102</v>
      </c>
      <c r="AT77" s="111" t="s">
        <v>73</v>
      </c>
      <c r="AU77" s="110" t="s">
        <v>73</v>
      </c>
      <c r="AV77" s="110" t="s">
        <v>16</v>
      </c>
      <c r="AW77" s="110" t="s">
        <v>47</v>
      </c>
      <c r="AX77" s="111" t="s">
        <v>89</v>
      </c>
    </row>
    <row r="78" spans="1:64" s="126" customFormat="1" x14ac:dyDescent="0.2">
      <c r="A78" s="125"/>
      <c r="C78" s="103" t="s">
        <v>102</v>
      </c>
      <c r="D78" s="127" t="s">
        <v>0</v>
      </c>
      <c r="E78" s="128" t="s">
        <v>105</v>
      </c>
      <c r="G78" s="129">
        <v>18.77</v>
      </c>
      <c r="K78" s="125"/>
      <c r="L78" s="130"/>
      <c r="M78" s="131"/>
      <c r="N78" s="131"/>
      <c r="O78" s="131"/>
      <c r="P78" s="131"/>
      <c r="Q78" s="131"/>
      <c r="R78" s="131"/>
      <c r="S78" s="132"/>
      <c r="AS78" s="127" t="s">
        <v>102</v>
      </c>
      <c r="AT78" s="127" t="s">
        <v>73</v>
      </c>
      <c r="AU78" s="126" t="s">
        <v>106</v>
      </c>
      <c r="AV78" s="126" t="s">
        <v>16</v>
      </c>
      <c r="AW78" s="126" t="s">
        <v>47</v>
      </c>
      <c r="AX78" s="127" t="s">
        <v>89</v>
      </c>
    </row>
    <row r="79" spans="1:64" s="102" customFormat="1" x14ac:dyDescent="0.2">
      <c r="A79" s="101"/>
      <c r="C79" s="103" t="s">
        <v>102</v>
      </c>
      <c r="D79" s="104" t="s">
        <v>0</v>
      </c>
      <c r="E79" s="105" t="s">
        <v>114</v>
      </c>
      <c r="G79" s="104" t="s">
        <v>0</v>
      </c>
      <c r="K79" s="101"/>
      <c r="L79" s="106"/>
      <c r="M79" s="107"/>
      <c r="N79" s="107"/>
      <c r="O79" s="107"/>
      <c r="P79" s="107"/>
      <c r="Q79" s="107"/>
      <c r="R79" s="107"/>
      <c r="S79" s="108"/>
      <c r="AS79" s="104" t="s">
        <v>102</v>
      </c>
      <c r="AT79" s="104" t="s">
        <v>73</v>
      </c>
      <c r="AU79" s="102" t="s">
        <v>51</v>
      </c>
      <c r="AV79" s="102" t="s">
        <v>16</v>
      </c>
      <c r="AW79" s="102" t="s">
        <v>47</v>
      </c>
      <c r="AX79" s="104" t="s">
        <v>89</v>
      </c>
    </row>
    <row r="80" spans="1:64" s="102" customFormat="1" x14ac:dyDescent="0.2">
      <c r="A80" s="101"/>
      <c r="C80" s="103" t="s">
        <v>102</v>
      </c>
      <c r="D80" s="104" t="s">
        <v>0</v>
      </c>
      <c r="E80" s="105" t="s">
        <v>128</v>
      </c>
      <c r="G80" s="104" t="s">
        <v>0</v>
      </c>
      <c r="K80" s="101"/>
      <c r="L80" s="106"/>
      <c r="M80" s="107"/>
      <c r="N80" s="107"/>
      <c r="O80" s="107"/>
      <c r="P80" s="107"/>
      <c r="Q80" s="107"/>
      <c r="R80" s="107"/>
      <c r="S80" s="108"/>
      <c r="AS80" s="104" t="s">
        <v>102</v>
      </c>
      <c r="AT80" s="104" t="s">
        <v>73</v>
      </c>
      <c r="AU80" s="102" t="s">
        <v>51</v>
      </c>
      <c r="AV80" s="102" t="s">
        <v>16</v>
      </c>
      <c r="AW80" s="102" t="s">
        <v>47</v>
      </c>
      <c r="AX80" s="104" t="s">
        <v>89</v>
      </c>
    </row>
    <row r="81" spans="1:64" s="110" customFormat="1" x14ac:dyDescent="0.2">
      <c r="A81" s="109"/>
      <c r="C81" s="103" t="s">
        <v>102</v>
      </c>
      <c r="D81" s="111" t="s">
        <v>0</v>
      </c>
      <c r="E81" s="112" t="s">
        <v>129</v>
      </c>
      <c r="G81" s="113">
        <v>16.808</v>
      </c>
      <c r="K81" s="109"/>
      <c r="L81" s="114"/>
      <c r="M81" s="115"/>
      <c r="N81" s="115"/>
      <c r="O81" s="115"/>
      <c r="P81" s="115"/>
      <c r="Q81" s="115"/>
      <c r="R81" s="115"/>
      <c r="S81" s="116"/>
      <c r="AS81" s="111" t="s">
        <v>102</v>
      </c>
      <c r="AT81" s="111" t="s">
        <v>73</v>
      </c>
      <c r="AU81" s="110" t="s">
        <v>73</v>
      </c>
      <c r="AV81" s="110" t="s">
        <v>16</v>
      </c>
      <c r="AW81" s="110" t="s">
        <v>47</v>
      </c>
      <c r="AX81" s="111" t="s">
        <v>89</v>
      </c>
    </row>
    <row r="82" spans="1:64" s="110" customFormat="1" x14ac:dyDescent="0.2">
      <c r="A82" s="109"/>
      <c r="C82" s="103" t="s">
        <v>102</v>
      </c>
      <c r="D82" s="111" t="s">
        <v>0</v>
      </c>
      <c r="E82" s="112" t="s">
        <v>130</v>
      </c>
      <c r="G82" s="113">
        <v>4.3819999999999997</v>
      </c>
      <c r="K82" s="109"/>
      <c r="L82" s="114"/>
      <c r="M82" s="115"/>
      <c r="N82" s="115"/>
      <c r="O82" s="115"/>
      <c r="P82" s="115"/>
      <c r="Q82" s="115"/>
      <c r="R82" s="115"/>
      <c r="S82" s="116"/>
      <c r="AS82" s="111" t="s">
        <v>102</v>
      </c>
      <c r="AT82" s="111" t="s">
        <v>73</v>
      </c>
      <c r="AU82" s="110" t="s">
        <v>73</v>
      </c>
      <c r="AV82" s="110" t="s">
        <v>16</v>
      </c>
      <c r="AW82" s="110" t="s">
        <v>47</v>
      </c>
      <c r="AX82" s="111" t="s">
        <v>89</v>
      </c>
    </row>
    <row r="83" spans="1:64" s="110" customFormat="1" x14ac:dyDescent="0.2">
      <c r="A83" s="109"/>
      <c r="C83" s="103" t="s">
        <v>102</v>
      </c>
      <c r="D83" s="111" t="s">
        <v>0</v>
      </c>
      <c r="E83" s="112" t="s">
        <v>131</v>
      </c>
      <c r="G83" s="113">
        <v>1.659</v>
      </c>
      <c r="K83" s="109"/>
      <c r="L83" s="114"/>
      <c r="M83" s="115"/>
      <c r="N83" s="115"/>
      <c r="O83" s="115"/>
      <c r="P83" s="115"/>
      <c r="Q83" s="115"/>
      <c r="R83" s="115"/>
      <c r="S83" s="116"/>
      <c r="AS83" s="111" t="s">
        <v>102</v>
      </c>
      <c r="AT83" s="111" t="s">
        <v>73</v>
      </c>
      <c r="AU83" s="110" t="s">
        <v>73</v>
      </c>
      <c r="AV83" s="110" t="s">
        <v>16</v>
      </c>
      <c r="AW83" s="110" t="s">
        <v>47</v>
      </c>
      <c r="AX83" s="111" t="s">
        <v>89</v>
      </c>
    </row>
    <row r="84" spans="1:64" s="110" customFormat="1" x14ac:dyDescent="0.2">
      <c r="A84" s="109"/>
      <c r="C84" s="103" t="s">
        <v>102</v>
      </c>
      <c r="D84" s="111" t="s">
        <v>0</v>
      </c>
      <c r="E84" s="112" t="s">
        <v>132</v>
      </c>
      <c r="G84" s="113">
        <v>15.180999999999999</v>
      </c>
      <c r="K84" s="109"/>
      <c r="L84" s="114"/>
      <c r="M84" s="115"/>
      <c r="N84" s="115"/>
      <c r="O84" s="115"/>
      <c r="P84" s="115"/>
      <c r="Q84" s="115"/>
      <c r="R84" s="115"/>
      <c r="S84" s="116"/>
      <c r="AS84" s="111" t="s">
        <v>102</v>
      </c>
      <c r="AT84" s="111" t="s">
        <v>73</v>
      </c>
      <c r="AU84" s="110" t="s">
        <v>73</v>
      </c>
      <c r="AV84" s="110" t="s">
        <v>16</v>
      </c>
      <c r="AW84" s="110" t="s">
        <v>47</v>
      </c>
      <c r="AX84" s="111" t="s">
        <v>89</v>
      </c>
    </row>
    <row r="85" spans="1:64" s="110" customFormat="1" x14ac:dyDescent="0.2">
      <c r="A85" s="109"/>
      <c r="C85" s="103" t="s">
        <v>102</v>
      </c>
      <c r="D85" s="111" t="s">
        <v>0</v>
      </c>
      <c r="E85" s="112" t="s">
        <v>133</v>
      </c>
      <c r="G85" s="113">
        <v>9.7029999999999994</v>
      </c>
      <c r="K85" s="109"/>
      <c r="L85" s="114"/>
      <c r="M85" s="115"/>
      <c r="N85" s="115"/>
      <c r="O85" s="115"/>
      <c r="P85" s="115"/>
      <c r="Q85" s="115"/>
      <c r="R85" s="115"/>
      <c r="S85" s="116"/>
      <c r="AS85" s="111" t="s">
        <v>102</v>
      </c>
      <c r="AT85" s="111" t="s">
        <v>73</v>
      </c>
      <c r="AU85" s="110" t="s">
        <v>73</v>
      </c>
      <c r="AV85" s="110" t="s">
        <v>16</v>
      </c>
      <c r="AW85" s="110" t="s">
        <v>47</v>
      </c>
      <c r="AX85" s="111" t="s">
        <v>89</v>
      </c>
    </row>
    <row r="86" spans="1:64" s="110" customFormat="1" x14ac:dyDescent="0.2">
      <c r="A86" s="109"/>
      <c r="C86" s="103" t="s">
        <v>102</v>
      </c>
      <c r="D86" s="111" t="s">
        <v>0</v>
      </c>
      <c r="E86" s="112" t="s">
        <v>134</v>
      </c>
      <c r="G86" s="113">
        <v>3.2389999999999999</v>
      </c>
      <c r="K86" s="109"/>
      <c r="L86" s="114"/>
      <c r="M86" s="115"/>
      <c r="N86" s="115"/>
      <c r="O86" s="115"/>
      <c r="P86" s="115"/>
      <c r="Q86" s="115"/>
      <c r="R86" s="115"/>
      <c r="S86" s="116"/>
      <c r="AS86" s="111" t="s">
        <v>102</v>
      </c>
      <c r="AT86" s="111" t="s">
        <v>73</v>
      </c>
      <c r="AU86" s="110" t="s">
        <v>73</v>
      </c>
      <c r="AV86" s="110" t="s">
        <v>16</v>
      </c>
      <c r="AW86" s="110" t="s">
        <v>47</v>
      </c>
      <c r="AX86" s="111" t="s">
        <v>89</v>
      </c>
    </row>
    <row r="87" spans="1:64" s="126" customFormat="1" x14ac:dyDescent="0.2">
      <c r="A87" s="125"/>
      <c r="C87" s="103" t="s">
        <v>102</v>
      </c>
      <c r="D87" s="127" t="s">
        <v>0</v>
      </c>
      <c r="E87" s="128" t="s">
        <v>105</v>
      </c>
      <c r="G87" s="129">
        <v>50.972000000000001</v>
      </c>
      <c r="K87" s="125"/>
      <c r="L87" s="130"/>
      <c r="M87" s="131"/>
      <c r="N87" s="131"/>
      <c r="O87" s="131"/>
      <c r="P87" s="131"/>
      <c r="Q87" s="131"/>
      <c r="R87" s="131"/>
      <c r="S87" s="132"/>
      <c r="AS87" s="127" t="s">
        <v>102</v>
      </c>
      <c r="AT87" s="127" t="s">
        <v>73</v>
      </c>
      <c r="AU87" s="126" t="s">
        <v>106</v>
      </c>
      <c r="AV87" s="126" t="s">
        <v>16</v>
      </c>
      <c r="AW87" s="126" t="s">
        <v>47</v>
      </c>
      <c r="AX87" s="127" t="s">
        <v>89</v>
      </c>
    </row>
    <row r="88" spans="1:64" s="102" customFormat="1" x14ac:dyDescent="0.2">
      <c r="A88" s="101"/>
      <c r="C88" s="103" t="s">
        <v>102</v>
      </c>
      <c r="D88" s="104" t="s">
        <v>0</v>
      </c>
      <c r="E88" s="105" t="s">
        <v>135</v>
      </c>
      <c r="G88" s="104" t="s">
        <v>0</v>
      </c>
      <c r="K88" s="101"/>
      <c r="L88" s="106"/>
      <c r="M88" s="107"/>
      <c r="N88" s="107"/>
      <c r="O88" s="107"/>
      <c r="P88" s="107"/>
      <c r="Q88" s="107"/>
      <c r="R88" s="107"/>
      <c r="S88" s="108"/>
      <c r="AS88" s="104" t="s">
        <v>102</v>
      </c>
      <c r="AT88" s="104" t="s">
        <v>73</v>
      </c>
      <c r="AU88" s="102" t="s">
        <v>51</v>
      </c>
      <c r="AV88" s="102" t="s">
        <v>16</v>
      </c>
      <c r="AW88" s="102" t="s">
        <v>47</v>
      </c>
      <c r="AX88" s="104" t="s">
        <v>89</v>
      </c>
    </row>
    <row r="89" spans="1:64" s="110" customFormat="1" x14ac:dyDescent="0.2">
      <c r="A89" s="109"/>
      <c r="C89" s="103" t="s">
        <v>102</v>
      </c>
      <c r="D89" s="111" t="s">
        <v>0</v>
      </c>
      <c r="E89" s="112" t="s">
        <v>136</v>
      </c>
      <c r="G89" s="113">
        <v>2.0499999999999998</v>
      </c>
      <c r="K89" s="109"/>
      <c r="L89" s="114"/>
      <c r="M89" s="115"/>
      <c r="N89" s="115"/>
      <c r="O89" s="115"/>
      <c r="P89" s="115"/>
      <c r="Q89" s="115"/>
      <c r="R89" s="115"/>
      <c r="S89" s="116"/>
      <c r="AS89" s="111" t="s">
        <v>102</v>
      </c>
      <c r="AT89" s="111" t="s">
        <v>73</v>
      </c>
      <c r="AU89" s="110" t="s">
        <v>73</v>
      </c>
      <c r="AV89" s="110" t="s">
        <v>16</v>
      </c>
      <c r="AW89" s="110" t="s">
        <v>47</v>
      </c>
      <c r="AX89" s="111" t="s">
        <v>89</v>
      </c>
    </row>
    <row r="90" spans="1:64" s="126" customFormat="1" x14ac:dyDescent="0.2">
      <c r="A90" s="125"/>
      <c r="C90" s="103" t="s">
        <v>102</v>
      </c>
      <c r="D90" s="127" t="s">
        <v>0</v>
      </c>
      <c r="E90" s="128" t="s">
        <v>105</v>
      </c>
      <c r="G90" s="129">
        <v>2.0499999999999998</v>
      </c>
      <c r="K90" s="125"/>
      <c r="L90" s="130"/>
      <c r="M90" s="131"/>
      <c r="N90" s="131"/>
      <c r="O90" s="131"/>
      <c r="P90" s="131"/>
      <c r="Q90" s="131"/>
      <c r="R90" s="131"/>
      <c r="S90" s="132"/>
      <c r="AS90" s="127" t="s">
        <v>102</v>
      </c>
      <c r="AT90" s="127" t="s">
        <v>73</v>
      </c>
      <c r="AU90" s="126" t="s">
        <v>106</v>
      </c>
      <c r="AV90" s="126" t="s">
        <v>16</v>
      </c>
      <c r="AW90" s="126" t="s">
        <v>47</v>
      </c>
      <c r="AX90" s="127" t="s">
        <v>89</v>
      </c>
    </row>
    <row r="91" spans="1:64" s="110" customFormat="1" x14ac:dyDescent="0.2">
      <c r="A91" s="109"/>
      <c r="C91" s="103" t="s">
        <v>102</v>
      </c>
      <c r="D91" s="111" t="s">
        <v>0</v>
      </c>
      <c r="E91" s="112" t="s">
        <v>137</v>
      </c>
      <c r="G91" s="113">
        <v>1.845</v>
      </c>
      <c r="K91" s="109"/>
      <c r="L91" s="114"/>
      <c r="M91" s="115"/>
      <c r="N91" s="115"/>
      <c r="O91" s="115"/>
      <c r="P91" s="115"/>
      <c r="Q91" s="115"/>
      <c r="R91" s="115"/>
      <c r="S91" s="116"/>
      <c r="AS91" s="111" t="s">
        <v>102</v>
      </c>
      <c r="AT91" s="111" t="s">
        <v>73</v>
      </c>
      <c r="AU91" s="110" t="s">
        <v>73</v>
      </c>
      <c r="AV91" s="110" t="s">
        <v>16</v>
      </c>
      <c r="AW91" s="110" t="s">
        <v>47</v>
      </c>
      <c r="AX91" s="111" t="s">
        <v>89</v>
      </c>
    </row>
    <row r="92" spans="1:64" s="110" customFormat="1" x14ac:dyDescent="0.2">
      <c r="A92" s="109"/>
      <c r="C92" s="103" t="s">
        <v>102</v>
      </c>
      <c r="D92" s="111" t="s">
        <v>0</v>
      </c>
      <c r="E92" s="112" t="s">
        <v>138</v>
      </c>
      <c r="G92" s="113">
        <v>2.0499999999999998</v>
      </c>
      <c r="K92" s="109"/>
      <c r="L92" s="114"/>
      <c r="M92" s="115"/>
      <c r="N92" s="115"/>
      <c r="O92" s="115"/>
      <c r="P92" s="115"/>
      <c r="Q92" s="115"/>
      <c r="R92" s="115"/>
      <c r="S92" s="116"/>
      <c r="AS92" s="111" t="s">
        <v>102</v>
      </c>
      <c r="AT92" s="111" t="s">
        <v>73</v>
      </c>
      <c r="AU92" s="110" t="s">
        <v>73</v>
      </c>
      <c r="AV92" s="110" t="s">
        <v>16</v>
      </c>
      <c r="AW92" s="110" t="s">
        <v>47</v>
      </c>
      <c r="AX92" s="111" t="s">
        <v>89</v>
      </c>
    </row>
    <row r="93" spans="1:64" s="118" customFormat="1" x14ac:dyDescent="0.2">
      <c r="A93" s="117"/>
      <c r="C93" s="103" t="s">
        <v>102</v>
      </c>
      <c r="D93" s="119" t="s">
        <v>0</v>
      </c>
      <c r="E93" s="120" t="s">
        <v>109</v>
      </c>
      <c r="G93" s="121">
        <v>75.686999999999998</v>
      </c>
      <c r="K93" s="117"/>
      <c r="L93" s="122"/>
      <c r="M93" s="123"/>
      <c r="N93" s="123"/>
      <c r="O93" s="123"/>
      <c r="P93" s="123"/>
      <c r="Q93" s="123"/>
      <c r="R93" s="123"/>
      <c r="S93" s="124"/>
      <c r="AS93" s="119" t="s">
        <v>102</v>
      </c>
      <c r="AT93" s="119" t="s">
        <v>73</v>
      </c>
      <c r="AU93" s="118" t="s">
        <v>96</v>
      </c>
      <c r="AV93" s="118" t="s">
        <v>16</v>
      </c>
      <c r="AW93" s="118" t="s">
        <v>51</v>
      </c>
      <c r="AX93" s="119" t="s">
        <v>89</v>
      </c>
    </row>
    <row r="94" spans="1:64" s="16" customFormat="1" ht="24" customHeight="1" x14ac:dyDescent="0.2">
      <c r="A94" s="13"/>
      <c r="B94" s="87" t="s">
        <v>139</v>
      </c>
      <c r="C94" s="87" t="s">
        <v>92</v>
      </c>
      <c r="D94" s="88" t="s">
        <v>140</v>
      </c>
      <c r="E94" s="89" t="s">
        <v>141</v>
      </c>
      <c r="F94" s="90" t="s">
        <v>121</v>
      </c>
      <c r="G94" s="91">
        <v>36.308999999999997</v>
      </c>
      <c r="H94" s="1"/>
      <c r="I94" s="91">
        <f>ROUND(H94*G94,3)</f>
        <v>0</v>
      </c>
      <c r="J94" s="92"/>
      <c r="K94" s="13"/>
      <c r="L94" s="93" t="s">
        <v>0</v>
      </c>
      <c r="M94" s="94" t="s">
        <v>23</v>
      </c>
      <c r="N94" s="95"/>
      <c r="O94" s="96">
        <f>N94*G94</f>
        <v>0</v>
      </c>
      <c r="P94" s="96">
        <v>0</v>
      </c>
      <c r="Q94" s="96">
        <f>P94*G94</f>
        <v>0</v>
      </c>
      <c r="R94" s="96">
        <v>0.19600000000000001</v>
      </c>
      <c r="S94" s="97">
        <f>R94*G94</f>
        <v>7.1165639999999994</v>
      </c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Q94" s="98" t="s">
        <v>96</v>
      </c>
      <c r="AS94" s="98" t="s">
        <v>92</v>
      </c>
      <c r="AT94" s="98" t="s">
        <v>73</v>
      </c>
      <c r="AX94" s="7" t="s">
        <v>89</v>
      </c>
      <c r="BD94" s="99">
        <f>IF(M94="základná",I94,0)</f>
        <v>0</v>
      </c>
      <c r="BE94" s="99">
        <f>IF(M94="znížená",I94,0)</f>
        <v>0</v>
      </c>
      <c r="BF94" s="99">
        <f>IF(M94="zákl. prenesená",I94,0)</f>
        <v>0</v>
      </c>
      <c r="BG94" s="99">
        <f>IF(M94="zníž. prenesená",I94,0)</f>
        <v>0</v>
      </c>
      <c r="BH94" s="99">
        <f>IF(M94="nulová",I94,0)</f>
        <v>0</v>
      </c>
      <c r="BI94" s="7" t="s">
        <v>73</v>
      </c>
      <c r="BJ94" s="100">
        <f>ROUND(H94*G94,3)</f>
        <v>0</v>
      </c>
      <c r="BK94" s="7" t="s">
        <v>96</v>
      </c>
      <c r="BL94" s="98" t="s">
        <v>142</v>
      </c>
    </row>
    <row r="95" spans="1:64" s="102" customFormat="1" x14ac:dyDescent="0.2">
      <c r="A95" s="101"/>
      <c r="C95" s="103" t="s">
        <v>102</v>
      </c>
      <c r="D95" s="104" t="s">
        <v>0</v>
      </c>
      <c r="E95" s="105" t="s">
        <v>143</v>
      </c>
      <c r="G95" s="104" t="s">
        <v>0</v>
      </c>
      <c r="K95" s="101"/>
      <c r="L95" s="106"/>
      <c r="M95" s="107"/>
      <c r="N95" s="107"/>
      <c r="O95" s="107"/>
      <c r="P95" s="107"/>
      <c r="Q95" s="107"/>
      <c r="R95" s="107"/>
      <c r="S95" s="108"/>
      <c r="AS95" s="104" t="s">
        <v>102</v>
      </c>
      <c r="AT95" s="104" t="s">
        <v>73</v>
      </c>
      <c r="AU95" s="102" t="s">
        <v>51</v>
      </c>
      <c r="AV95" s="102" t="s">
        <v>16</v>
      </c>
      <c r="AW95" s="102" t="s">
        <v>47</v>
      </c>
      <c r="AX95" s="104" t="s">
        <v>89</v>
      </c>
    </row>
    <row r="96" spans="1:64" s="110" customFormat="1" x14ac:dyDescent="0.2">
      <c r="A96" s="109"/>
      <c r="C96" s="103" t="s">
        <v>102</v>
      </c>
      <c r="D96" s="111" t="s">
        <v>0</v>
      </c>
      <c r="E96" s="112" t="s">
        <v>144</v>
      </c>
      <c r="G96" s="113">
        <v>25.552</v>
      </c>
      <c r="K96" s="109"/>
      <c r="L96" s="114"/>
      <c r="M96" s="115"/>
      <c r="N96" s="115"/>
      <c r="O96" s="115"/>
      <c r="P96" s="115"/>
      <c r="Q96" s="115"/>
      <c r="R96" s="115"/>
      <c r="S96" s="116"/>
      <c r="AS96" s="111" t="s">
        <v>102</v>
      </c>
      <c r="AT96" s="111" t="s">
        <v>73</v>
      </c>
      <c r="AU96" s="110" t="s">
        <v>73</v>
      </c>
      <c r="AV96" s="110" t="s">
        <v>16</v>
      </c>
      <c r="AW96" s="110" t="s">
        <v>47</v>
      </c>
      <c r="AX96" s="111" t="s">
        <v>89</v>
      </c>
    </row>
    <row r="97" spans="1:64" s="110" customFormat="1" x14ac:dyDescent="0.2">
      <c r="A97" s="109"/>
      <c r="C97" s="103" t="s">
        <v>102</v>
      </c>
      <c r="D97" s="111" t="s">
        <v>0</v>
      </c>
      <c r="E97" s="112" t="s">
        <v>145</v>
      </c>
      <c r="G97" s="113">
        <v>1.3640000000000001</v>
      </c>
      <c r="K97" s="109"/>
      <c r="L97" s="114"/>
      <c r="M97" s="115"/>
      <c r="N97" s="115"/>
      <c r="O97" s="115"/>
      <c r="P97" s="115"/>
      <c r="Q97" s="115"/>
      <c r="R97" s="115"/>
      <c r="S97" s="116"/>
      <c r="AS97" s="111" t="s">
        <v>102</v>
      </c>
      <c r="AT97" s="111" t="s">
        <v>73</v>
      </c>
      <c r="AU97" s="110" t="s">
        <v>73</v>
      </c>
      <c r="AV97" s="110" t="s">
        <v>16</v>
      </c>
      <c r="AW97" s="110" t="s">
        <v>47</v>
      </c>
      <c r="AX97" s="111" t="s">
        <v>89</v>
      </c>
    </row>
    <row r="98" spans="1:64" s="110" customFormat="1" x14ac:dyDescent="0.2">
      <c r="A98" s="109"/>
      <c r="C98" s="103" t="s">
        <v>102</v>
      </c>
      <c r="D98" s="111" t="s">
        <v>0</v>
      </c>
      <c r="E98" s="112" t="s">
        <v>146</v>
      </c>
      <c r="G98" s="113">
        <v>9.3930000000000007</v>
      </c>
      <c r="K98" s="109"/>
      <c r="L98" s="114"/>
      <c r="M98" s="115"/>
      <c r="N98" s="115"/>
      <c r="O98" s="115"/>
      <c r="P98" s="115"/>
      <c r="Q98" s="115"/>
      <c r="R98" s="115"/>
      <c r="S98" s="116"/>
      <c r="AS98" s="111" t="s">
        <v>102</v>
      </c>
      <c r="AT98" s="111" t="s">
        <v>73</v>
      </c>
      <c r="AU98" s="110" t="s">
        <v>73</v>
      </c>
      <c r="AV98" s="110" t="s">
        <v>16</v>
      </c>
      <c r="AW98" s="110" t="s">
        <v>47</v>
      </c>
      <c r="AX98" s="111" t="s">
        <v>89</v>
      </c>
    </row>
    <row r="99" spans="1:64" s="118" customFormat="1" x14ac:dyDescent="0.2">
      <c r="A99" s="117"/>
      <c r="C99" s="103" t="s">
        <v>102</v>
      </c>
      <c r="D99" s="119" t="s">
        <v>0</v>
      </c>
      <c r="E99" s="120" t="s">
        <v>109</v>
      </c>
      <c r="G99" s="121">
        <v>36.308999999999997</v>
      </c>
      <c r="K99" s="117"/>
      <c r="L99" s="122"/>
      <c r="M99" s="123"/>
      <c r="N99" s="123"/>
      <c r="O99" s="123"/>
      <c r="P99" s="123"/>
      <c r="Q99" s="123"/>
      <c r="R99" s="123"/>
      <c r="S99" s="124"/>
      <c r="AS99" s="119" t="s">
        <v>102</v>
      </c>
      <c r="AT99" s="119" t="s">
        <v>73</v>
      </c>
      <c r="AU99" s="118" t="s">
        <v>96</v>
      </c>
      <c r="AV99" s="118" t="s">
        <v>16</v>
      </c>
      <c r="AW99" s="118" t="s">
        <v>51</v>
      </c>
      <c r="AX99" s="119" t="s">
        <v>89</v>
      </c>
    </row>
    <row r="100" spans="1:64" s="16" customFormat="1" ht="48" customHeight="1" x14ac:dyDescent="0.2">
      <c r="A100" s="13"/>
      <c r="B100" s="87" t="s">
        <v>147</v>
      </c>
      <c r="C100" s="87" t="s">
        <v>92</v>
      </c>
      <c r="D100" s="88" t="s">
        <v>148</v>
      </c>
      <c r="E100" s="89" t="s">
        <v>149</v>
      </c>
      <c r="F100" s="90" t="s">
        <v>121</v>
      </c>
      <c r="G100" s="91">
        <v>9.5269999999999992</v>
      </c>
      <c r="H100" s="1"/>
      <c r="I100" s="91">
        <f>ROUND(H100*G100,3)</f>
        <v>0</v>
      </c>
      <c r="J100" s="92"/>
      <c r="K100" s="13"/>
      <c r="L100" s="93" t="s">
        <v>0</v>
      </c>
      <c r="M100" s="94" t="s">
        <v>23</v>
      </c>
      <c r="N100" s="95"/>
      <c r="O100" s="96">
        <f>N100*G100</f>
        <v>0</v>
      </c>
      <c r="P100" s="96">
        <v>0</v>
      </c>
      <c r="Q100" s="96">
        <f>P100*G100</f>
        <v>0</v>
      </c>
      <c r="R100" s="96">
        <v>0.19600000000000001</v>
      </c>
      <c r="S100" s="97">
        <f>R100*G100</f>
        <v>1.867292</v>
      </c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Q100" s="98" t="s">
        <v>96</v>
      </c>
      <c r="AS100" s="98" t="s">
        <v>92</v>
      </c>
      <c r="AT100" s="98" t="s">
        <v>73</v>
      </c>
      <c r="AX100" s="7" t="s">
        <v>89</v>
      </c>
      <c r="BD100" s="99">
        <f>IF(M100="základná",I100,0)</f>
        <v>0</v>
      </c>
      <c r="BE100" s="99">
        <f>IF(M100="znížená",I100,0)</f>
        <v>0</v>
      </c>
      <c r="BF100" s="99">
        <f>IF(M100="zákl. prenesená",I100,0)</f>
        <v>0</v>
      </c>
      <c r="BG100" s="99">
        <f>IF(M100="zníž. prenesená",I100,0)</f>
        <v>0</v>
      </c>
      <c r="BH100" s="99">
        <f>IF(M100="nulová",I100,0)</f>
        <v>0</v>
      </c>
      <c r="BI100" s="7" t="s">
        <v>73</v>
      </c>
      <c r="BJ100" s="100">
        <f>ROUND(H100*G100,3)</f>
        <v>0</v>
      </c>
      <c r="BK100" s="7" t="s">
        <v>96</v>
      </c>
      <c r="BL100" s="98" t="s">
        <v>150</v>
      </c>
    </row>
    <row r="101" spans="1:64" s="102" customFormat="1" x14ac:dyDescent="0.2">
      <c r="A101" s="101"/>
      <c r="C101" s="103" t="s">
        <v>102</v>
      </c>
      <c r="D101" s="104" t="s">
        <v>0</v>
      </c>
      <c r="E101" s="105" t="s">
        <v>143</v>
      </c>
      <c r="G101" s="104" t="s">
        <v>0</v>
      </c>
      <c r="K101" s="101"/>
      <c r="L101" s="106"/>
      <c r="M101" s="107"/>
      <c r="N101" s="107"/>
      <c r="O101" s="107"/>
      <c r="P101" s="107"/>
      <c r="Q101" s="107"/>
      <c r="R101" s="107"/>
      <c r="S101" s="108"/>
      <c r="AS101" s="104" t="s">
        <v>102</v>
      </c>
      <c r="AT101" s="104" t="s">
        <v>73</v>
      </c>
      <c r="AU101" s="102" t="s">
        <v>51</v>
      </c>
      <c r="AV101" s="102" t="s">
        <v>16</v>
      </c>
      <c r="AW101" s="102" t="s">
        <v>47</v>
      </c>
      <c r="AX101" s="104" t="s">
        <v>89</v>
      </c>
    </row>
    <row r="102" spans="1:64" s="102" customFormat="1" x14ac:dyDescent="0.2">
      <c r="A102" s="101"/>
      <c r="C102" s="103" t="s">
        <v>102</v>
      </c>
      <c r="D102" s="104" t="s">
        <v>0</v>
      </c>
      <c r="E102" s="105" t="s">
        <v>151</v>
      </c>
      <c r="G102" s="104" t="s">
        <v>0</v>
      </c>
      <c r="K102" s="101"/>
      <c r="L102" s="106"/>
      <c r="M102" s="107"/>
      <c r="N102" s="107"/>
      <c r="O102" s="107"/>
      <c r="P102" s="107"/>
      <c r="Q102" s="107"/>
      <c r="R102" s="107"/>
      <c r="S102" s="108"/>
      <c r="AS102" s="104" t="s">
        <v>102</v>
      </c>
      <c r="AT102" s="104" t="s">
        <v>73</v>
      </c>
      <c r="AU102" s="102" t="s">
        <v>51</v>
      </c>
      <c r="AV102" s="102" t="s">
        <v>16</v>
      </c>
      <c r="AW102" s="102" t="s">
        <v>47</v>
      </c>
      <c r="AX102" s="104" t="s">
        <v>89</v>
      </c>
    </row>
    <row r="103" spans="1:64" s="110" customFormat="1" x14ac:dyDescent="0.2">
      <c r="A103" s="109"/>
      <c r="C103" s="103" t="s">
        <v>102</v>
      </c>
      <c r="D103" s="111" t="s">
        <v>0</v>
      </c>
      <c r="E103" s="112" t="s">
        <v>152</v>
      </c>
      <c r="G103" s="113">
        <v>5.0999999999999996</v>
      </c>
      <c r="K103" s="109"/>
      <c r="L103" s="114"/>
      <c r="M103" s="115"/>
      <c r="N103" s="115"/>
      <c r="O103" s="115"/>
      <c r="P103" s="115"/>
      <c r="Q103" s="115"/>
      <c r="R103" s="115"/>
      <c r="S103" s="116"/>
      <c r="AS103" s="111" t="s">
        <v>102</v>
      </c>
      <c r="AT103" s="111" t="s">
        <v>73</v>
      </c>
      <c r="AU103" s="110" t="s">
        <v>73</v>
      </c>
      <c r="AV103" s="110" t="s">
        <v>16</v>
      </c>
      <c r="AW103" s="110" t="s">
        <v>47</v>
      </c>
      <c r="AX103" s="111" t="s">
        <v>89</v>
      </c>
    </row>
    <row r="104" spans="1:64" s="102" customFormat="1" x14ac:dyDescent="0.2">
      <c r="A104" s="101"/>
      <c r="C104" s="103" t="s">
        <v>102</v>
      </c>
      <c r="D104" s="104" t="s">
        <v>0</v>
      </c>
      <c r="E104" s="105" t="s">
        <v>153</v>
      </c>
      <c r="G104" s="104" t="s">
        <v>0</v>
      </c>
      <c r="K104" s="101"/>
      <c r="L104" s="106"/>
      <c r="M104" s="107"/>
      <c r="N104" s="107"/>
      <c r="O104" s="107"/>
      <c r="P104" s="107"/>
      <c r="Q104" s="107"/>
      <c r="R104" s="107"/>
      <c r="S104" s="108"/>
      <c r="AS104" s="104" t="s">
        <v>102</v>
      </c>
      <c r="AT104" s="104" t="s">
        <v>73</v>
      </c>
      <c r="AU104" s="102" t="s">
        <v>51</v>
      </c>
      <c r="AV104" s="102" t="s">
        <v>16</v>
      </c>
      <c r="AW104" s="102" t="s">
        <v>47</v>
      </c>
      <c r="AX104" s="104" t="s">
        <v>89</v>
      </c>
    </row>
    <row r="105" spans="1:64" s="110" customFormat="1" x14ac:dyDescent="0.2">
      <c r="A105" s="109"/>
      <c r="C105" s="103" t="s">
        <v>102</v>
      </c>
      <c r="D105" s="111" t="s">
        <v>0</v>
      </c>
      <c r="E105" s="112" t="s">
        <v>154</v>
      </c>
      <c r="G105" s="113">
        <v>3.8</v>
      </c>
      <c r="K105" s="109"/>
      <c r="L105" s="114"/>
      <c r="M105" s="115"/>
      <c r="N105" s="115"/>
      <c r="O105" s="115"/>
      <c r="P105" s="115"/>
      <c r="Q105" s="115"/>
      <c r="R105" s="115"/>
      <c r="S105" s="116"/>
      <c r="AS105" s="111" t="s">
        <v>102</v>
      </c>
      <c r="AT105" s="111" t="s">
        <v>73</v>
      </c>
      <c r="AU105" s="110" t="s">
        <v>73</v>
      </c>
      <c r="AV105" s="110" t="s">
        <v>16</v>
      </c>
      <c r="AW105" s="110" t="s">
        <v>47</v>
      </c>
      <c r="AX105" s="111" t="s">
        <v>89</v>
      </c>
    </row>
    <row r="106" spans="1:64" s="102" customFormat="1" x14ac:dyDescent="0.2">
      <c r="A106" s="101"/>
      <c r="C106" s="103" t="s">
        <v>102</v>
      </c>
      <c r="D106" s="104" t="s">
        <v>0</v>
      </c>
      <c r="E106" s="105" t="s">
        <v>155</v>
      </c>
      <c r="G106" s="104" t="s">
        <v>0</v>
      </c>
      <c r="K106" s="101"/>
      <c r="L106" s="106"/>
      <c r="M106" s="107"/>
      <c r="N106" s="107"/>
      <c r="O106" s="107"/>
      <c r="P106" s="107"/>
      <c r="Q106" s="107"/>
      <c r="R106" s="107"/>
      <c r="S106" s="108"/>
      <c r="AS106" s="104" t="s">
        <v>102</v>
      </c>
      <c r="AT106" s="104" t="s">
        <v>73</v>
      </c>
      <c r="AU106" s="102" t="s">
        <v>51</v>
      </c>
      <c r="AV106" s="102" t="s">
        <v>16</v>
      </c>
      <c r="AW106" s="102" t="s">
        <v>47</v>
      </c>
      <c r="AX106" s="104" t="s">
        <v>89</v>
      </c>
    </row>
    <row r="107" spans="1:64" s="110" customFormat="1" x14ac:dyDescent="0.2">
      <c r="A107" s="109"/>
      <c r="C107" s="103" t="s">
        <v>102</v>
      </c>
      <c r="D107" s="111" t="s">
        <v>0</v>
      </c>
      <c r="E107" s="112" t="s">
        <v>156</v>
      </c>
      <c r="G107" s="113">
        <v>0.627</v>
      </c>
      <c r="K107" s="109"/>
      <c r="L107" s="114"/>
      <c r="M107" s="115"/>
      <c r="N107" s="115"/>
      <c r="O107" s="115"/>
      <c r="P107" s="115"/>
      <c r="Q107" s="115"/>
      <c r="R107" s="115"/>
      <c r="S107" s="116"/>
      <c r="AS107" s="111" t="s">
        <v>102</v>
      </c>
      <c r="AT107" s="111" t="s">
        <v>73</v>
      </c>
      <c r="AU107" s="110" t="s">
        <v>73</v>
      </c>
      <c r="AV107" s="110" t="s">
        <v>16</v>
      </c>
      <c r="AW107" s="110" t="s">
        <v>47</v>
      </c>
      <c r="AX107" s="111" t="s">
        <v>89</v>
      </c>
    </row>
    <row r="108" spans="1:64" s="118" customFormat="1" x14ac:dyDescent="0.2">
      <c r="A108" s="117"/>
      <c r="C108" s="103" t="s">
        <v>102</v>
      </c>
      <c r="D108" s="119" t="s">
        <v>0</v>
      </c>
      <c r="E108" s="120" t="s">
        <v>109</v>
      </c>
      <c r="G108" s="121">
        <v>9.5269999999999992</v>
      </c>
      <c r="K108" s="117"/>
      <c r="L108" s="122"/>
      <c r="M108" s="123"/>
      <c r="N108" s="123"/>
      <c r="O108" s="123"/>
      <c r="P108" s="123"/>
      <c r="Q108" s="123"/>
      <c r="R108" s="123"/>
      <c r="S108" s="124"/>
      <c r="AS108" s="119" t="s">
        <v>102</v>
      </c>
      <c r="AT108" s="119" t="s">
        <v>73</v>
      </c>
      <c r="AU108" s="118" t="s">
        <v>96</v>
      </c>
      <c r="AV108" s="118" t="s">
        <v>16</v>
      </c>
      <c r="AW108" s="118" t="s">
        <v>51</v>
      </c>
      <c r="AX108" s="119" t="s">
        <v>89</v>
      </c>
    </row>
    <row r="109" spans="1:64" s="16" customFormat="1" ht="24" customHeight="1" x14ac:dyDescent="0.2">
      <c r="A109" s="13"/>
      <c r="B109" s="87" t="s">
        <v>157</v>
      </c>
      <c r="C109" s="87" t="s">
        <v>92</v>
      </c>
      <c r="D109" s="88" t="s">
        <v>158</v>
      </c>
      <c r="E109" s="89" t="s">
        <v>159</v>
      </c>
      <c r="F109" s="90" t="s">
        <v>121</v>
      </c>
      <c r="G109" s="91">
        <v>21.945</v>
      </c>
      <c r="H109" s="1"/>
      <c r="I109" s="91">
        <f>ROUND(H109*G109,3)</f>
        <v>0</v>
      </c>
      <c r="J109" s="92"/>
      <c r="K109" s="13"/>
      <c r="L109" s="93" t="s">
        <v>0</v>
      </c>
      <c r="M109" s="94" t="s">
        <v>23</v>
      </c>
      <c r="N109" s="95"/>
      <c r="O109" s="96">
        <f>N109*G109</f>
        <v>0</v>
      </c>
      <c r="P109" s="96">
        <v>0</v>
      </c>
      <c r="Q109" s="96">
        <f>P109*G109</f>
        <v>0</v>
      </c>
      <c r="R109" s="96">
        <v>0.19600000000000001</v>
      </c>
      <c r="S109" s="97">
        <f>R109*G109</f>
        <v>4.3012199999999998</v>
      </c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Q109" s="98" t="s">
        <v>96</v>
      </c>
      <c r="AS109" s="98" t="s">
        <v>92</v>
      </c>
      <c r="AT109" s="98" t="s">
        <v>73</v>
      </c>
      <c r="AX109" s="7" t="s">
        <v>89</v>
      </c>
      <c r="BD109" s="99">
        <f>IF(M109="základná",I109,0)</f>
        <v>0</v>
      </c>
      <c r="BE109" s="99">
        <f>IF(M109="znížená",I109,0)</f>
        <v>0</v>
      </c>
      <c r="BF109" s="99">
        <f>IF(M109="zákl. prenesená",I109,0)</f>
        <v>0</v>
      </c>
      <c r="BG109" s="99">
        <f>IF(M109="zníž. prenesená",I109,0)</f>
        <v>0</v>
      </c>
      <c r="BH109" s="99">
        <f>IF(M109="nulová",I109,0)</f>
        <v>0</v>
      </c>
      <c r="BI109" s="7" t="s">
        <v>73</v>
      </c>
      <c r="BJ109" s="100">
        <f>ROUND(H109*G109,3)</f>
        <v>0</v>
      </c>
      <c r="BK109" s="7" t="s">
        <v>96</v>
      </c>
      <c r="BL109" s="98" t="s">
        <v>160</v>
      </c>
    </row>
    <row r="110" spans="1:64" s="102" customFormat="1" x14ac:dyDescent="0.2">
      <c r="A110" s="101"/>
      <c r="C110" s="103" t="s">
        <v>102</v>
      </c>
      <c r="D110" s="104" t="s">
        <v>0</v>
      </c>
      <c r="E110" s="105" t="s">
        <v>143</v>
      </c>
      <c r="G110" s="104" t="s">
        <v>0</v>
      </c>
      <c r="K110" s="101"/>
      <c r="L110" s="106"/>
      <c r="M110" s="107"/>
      <c r="N110" s="107"/>
      <c r="O110" s="107"/>
      <c r="P110" s="107"/>
      <c r="Q110" s="107"/>
      <c r="R110" s="107"/>
      <c r="S110" s="108"/>
      <c r="AS110" s="104" t="s">
        <v>102</v>
      </c>
      <c r="AT110" s="104" t="s">
        <v>73</v>
      </c>
      <c r="AU110" s="102" t="s">
        <v>51</v>
      </c>
      <c r="AV110" s="102" t="s">
        <v>16</v>
      </c>
      <c r="AW110" s="102" t="s">
        <v>47</v>
      </c>
      <c r="AX110" s="104" t="s">
        <v>89</v>
      </c>
    </row>
    <row r="111" spans="1:64" s="110" customFormat="1" x14ac:dyDescent="0.2">
      <c r="A111" s="109"/>
      <c r="C111" s="103" t="s">
        <v>102</v>
      </c>
      <c r="D111" s="111" t="s">
        <v>0</v>
      </c>
      <c r="E111" s="112" t="s">
        <v>161</v>
      </c>
      <c r="G111" s="113">
        <v>1.9950000000000001</v>
      </c>
      <c r="K111" s="109"/>
      <c r="L111" s="114"/>
      <c r="M111" s="115"/>
      <c r="N111" s="115"/>
      <c r="O111" s="115"/>
      <c r="P111" s="115"/>
      <c r="Q111" s="115"/>
      <c r="R111" s="115"/>
      <c r="S111" s="116"/>
      <c r="AS111" s="111" t="s">
        <v>102</v>
      </c>
      <c r="AT111" s="111" t="s">
        <v>73</v>
      </c>
      <c r="AU111" s="110" t="s">
        <v>73</v>
      </c>
      <c r="AV111" s="110" t="s">
        <v>16</v>
      </c>
      <c r="AW111" s="110" t="s">
        <v>47</v>
      </c>
      <c r="AX111" s="111" t="s">
        <v>89</v>
      </c>
    </row>
    <row r="112" spans="1:64" s="110" customFormat="1" x14ac:dyDescent="0.2">
      <c r="A112" s="109"/>
      <c r="C112" s="103" t="s">
        <v>102</v>
      </c>
      <c r="D112" s="111" t="s">
        <v>0</v>
      </c>
      <c r="E112" s="112" t="s">
        <v>162</v>
      </c>
      <c r="G112" s="113">
        <v>6.3</v>
      </c>
      <c r="K112" s="109"/>
      <c r="L112" s="114"/>
      <c r="M112" s="115"/>
      <c r="N112" s="115"/>
      <c r="O112" s="115"/>
      <c r="P112" s="115"/>
      <c r="Q112" s="115"/>
      <c r="R112" s="115"/>
      <c r="S112" s="116"/>
      <c r="AS112" s="111" t="s">
        <v>102</v>
      </c>
      <c r="AT112" s="111" t="s">
        <v>73</v>
      </c>
      <c r="AU112" s="110" t="s">
        <v>73</v>
      </c>
      <c r="AV112" s="110" t="s">
        <v>16</v>
      </c>
      <c r="AW112" s="110" t="s">
        <v>47</v>
      </c>
      <c r="AX112" s="111" t="s">
        <v>89</v>
      </c>
    </row>
    <row r="113" spans="1:64" s="110" customFormat="1" x14ac:dyDescent="0.2">
      <c r="A113" s="109"/>
      <c r="C113" s="103" t="s">
        <v>102</v>
      </c>
      <c r="D113" s="111" t="s">
        <v>0</v>
      </c>
      <c r="E113" s="112" t="s">
        <v>163</v>
      </c>
      <c r="G113" s="113">
        <v>5.67</v>
      </c>
      <c r="K113" s="109"/>
      <c r="L113" s="114"/>
      <c r="M113" s="115"/>
      <c r="N113" s="115"/>
      <c r="O113" s="115"/>
      <c r="P113" s="115"/>
      <c r="Q113" s="115"/>
      <c r="R113" s="115"/>
      <c r="S113" s="116"/>
      <c r="AS113" s="111" t="s">
        <v>102</v>
      </c>
      <c r="AT113" s="111" t="s">
        <v>73</v>
      </c>
      <c r="AU113" s="110" t="s">
        <v>73</v>
      </c>
      <c r="AV113" s="110" t="s">
        <v>16</v>
      </c>
      <c r="AW113" s="110" t="s">
        <v>47</v>
      </c>
      <c r="AX113" s="111" t="s">
        <v>89</v>
      </c>
    </row>
    <row r="114" spans="1:64" s="110" customFormat="1" x14ac:dyDescent="0.2">
      <c r="A114" s="109"/>
      <c r="C114" s="103" t="s">
        <v>102</v>
      </c>
      <c r="D114" s="111" t="s">
        <v>0</v>
      </c>
      <c r="E114" s="112" t="s">
        <v>164</v>
      </c>
      <c r="G114" s="113">
        <v>4.9349999999999996</v>
      </c>
      <c r="K114" s="109"/>
      <c r="L114" s="114"/>
      <c r="M114" s="115"/>
      <c r="N114" s="115"/>
      <c r="O114" s="115"/>
      <c r="P114" s="115"/>
      <c r="Q114" s="115"/>
      <c r="R114" s="115"/>
      <c r="S114" s="116"/>
      <c r="AS114" s="111" t="s">
        <v>102</v>
      </c>
      <c r="AT114" s="111" t="s">
        <v>73</v>
      </c>
      <c r="AU114" s="110" t="s">
        <v>73</v>
      </c>
      <c r="AV114" s="110" t="s">
        <v>16</v>
      </c>
      <c r="AW114" s="110" t="s">
        <v>47</v>
      </c>
      <c r="AX114" s="111" t="s">
        <v>89</v>
      </c>
    </row>
    <row r="115" spans="1:64" s="110" customFormat="1" x14ac:dyDescent="0.2">
      <c r="A115" s="109"/>
      <c r="C115" s="103" t="s">
        <v>102</v>
      </c>
      <c r="D115" s="111" t="s">
        <v>0</v>
      </c>
      <c r="E115" s="112" t="s">
        <v>165</v>
      </c>
      <c r="G115" s="113">
        <v>3.0449999999999999</v>
      </c>
      <c r="K115" s="109"/>
      <c r="L115" s="114"/>
      <c r="M115" s="115"/>
      <c r="N115" s="115"/>
      <c r="O115" s="115"/>
      <c r="P115" s="115"/>
      <c r="Q115" s="115"/>
      <c r="R115" s="115"/>
      <c r="S115" s="116"/>
      <c r="AS115" s="111" t="s">
        <v>102</v>
      </c>
      <c r="AT115" s="111" t="s">
        <v>73</v>
      </c>
      <c r="AU115" s="110" t="s">
        <v>73</v>
      </c>
      <c r="AV115" s="110" t="s">
        <v>16</v>
      </c>
      <c r="AW115" s="110" t="s">
        <v>47</v>
      </c>
      <c r="AX115" s="111" t="s">
        <v>89</v>
      </c>
    </row>
    <row r="116" spans="1:64" s="118" customFormat="1" x14ac:dyDescent="0.2">
      <c r="A116" s="117"/>
      <c r="C116" s="103" t="s">
        <v>102</v>
      </c>
      <c r="D116" s="119" t="s">
        <v>0</v>
      </c>
      <c r="E116" s="120" t="s">
        <v>109</v>
      </c>
      <c r="G116" s="121">
        <v>21.945</v>
      </c>
      <c r="K116" s="117"/>
      <c r="L116" s="122"/>
      <c r="M116" s="123"/>
      <c r="N116" s="123"/>
      <c r="O116" s="123"/>
      <c r="P116" s="123"/>
      <c r="Q116" s="123"/>
      <c r="R116" s="123"/>
      <c r="S116" s="124"/>
      <c r="AS116" s="119" t="s">
        <v>102</v>
      </c>
      <c r="AT116" s="119" t="s">
        <v>73</v>
      </c>
      <c r="AU116" s="118" t="s">
        <v>96</v>
      </c>
      <c r="AV116" s="118" t="s">
        <v>16</v>
      </c>
      <c r="AW116" s="118" t="s">
        <v>51</v>
      </c>
      <c r="AX116" s="119" t="s">
        <v>89</v>
      </c>
    </row>
    <row r="117" spans="1:64" s="16" customFormat="1" ht="72" customHeight="1" x14ac:dyDescent="0.2">
      <c r="A117" s="13"/>
      <c r="B117" s="87" t="s">
        <v>166</v>
      </c>
      <c r="C117" s="87" t="s">
        <v>92</v>
      </c>
      <c r="D117" s="88" t="s">
        <v>167</v>
      </c>
      <c r="E117" s="89" t="s">
        <v>168</v>
      </c>
      <c r="F117" s="90" t="s">
        <v>121</v>
      </c>
      <c r="G117" s="91">
        <v>4.0999999999999996</v>
      </c>
      <c r="H117" s="1"/>
      <c r="I117" s="91">
        <f>ROUND(H117*G117,3)</f>
        <v>0</v>
      </c>
      <c r="J117" s="92"/>
      <c r="K117" s="13"/>
      <c r="L117" s="93" t="s">
        <v>0</v>
      </c>
      <c r="M117" s="94" t="s">
        <v>23</v>
      </c>
      <c r="N117" s="95"/>
      <c r="O117" s="96">
        <f>N117*G117</f>
        <v>0</v>
      </c>
      <c r="P117" s="96">
        <v>0</v>
      </c>
      <c r="Q117" s="96">
        <f>P117*G117</f>
        <v>0</v>
      </c>
      <c r="R117" s="96">
        <v>0.19600000000000001</v>
      </c>
      <c r="S117" s="97">
        <f>R117*G117</f>
        <v>0.80359999999999998</v>
      </c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Q117" s="98" t="s">
        <v>96</v>
      </c>
      <c r="AS117" s="98" t="s">
        <v>92</v>
      </c>
      <c r="AT117" s="98" t="s">
        <v>73</v>
      </c>
      <c r="AX117" s="7" t="s">
        <v>89</v>
      </c>
      <c r="BD117" s="99">
        <f>IF(M117="základná",I117,0)</f>
        <v>0</v>
      </c>
      <c r="BE117" s="99">
        <f>IF(M117="znížená",I117,0)</f>
        <v>0</v>
      </c>
      <c r="BF117" s="99">
        <f>IF(M117="zákl. prenesená",I117,0)</f>
        <v>0</v>
      </c>
      <c r="BG117" s="99">
        <f>IF(M117="zníž. prenesená",I117,0)</f>
        <v>0</v>
      </c>
      <c r="BH117" s="99">
        <f>IF(M117="nulová",I117,0)</f>
        <v>0</v>
      </c>
      <c r="BI117" s="7" t="s">
        <v>73</v>
      </c>
      <c r="BJ117" s="100">
        <f>ROUND(H117*G117,3)</f>
        <v>0</v>
      </c>
      <c r="BK117" s="7" t="s">
        <v>96</v>
      </c>
      <c r="BL117" s="98" t="s">
        <v>169</v>
      </c>
    </row>
    <row r="118" spans="1:64" s="102" customFormat="1" x14ac:dyDescent="0.2">
      <c r="A118" s="101"/>
      <c r="C118" s="103" t="s">
        <v>102</v>
      </c>
      <c r="D118" s="104" t="s">
        <v>0</v>
      </c>
      <c r="E118" s="105" t="s">
        <v>143</v>
      </c>
      <c r="G118" s="104" t="s">
        <v>0</v>
      </c>
      <c r="K118" s="101"/>
      <c r="L118" s="106"/>
      <c r="M118" s="107"/>
      <c r="N118" s="107"/>
      <c r="O118" s="107"/>
      <c r="P118" s="107"/>
      <c r="Q118" s="107"/>
      <c r="R118" s="107"/>
      <c r="S118" s="108"/>
      <c r="AS118" s="104" t="s">
        <v>102</v>
      </c>
      <c r="AT118" s="104" t="s">
        <v>73</v>
      </c>
      <c r="AU118" s="102" t="s">
        <v>51</v>
      </c>
      <c r="AV118" s="102" t="s">
        <v>16</v>
      </c>
      <c r="AW118" s="102" t="s">
        <v>47</v>
      </c>
      <c r="AX118" s="104" t="s">
        <v>89</v>
      </c>
    </row>
    <row r="119" spans="1:64" s="102" customFormat="1" x14ac:dyDescent="0.2">
      <c r="A119" s="101"/>
      <c r="C119" s="103" t="s">
        <v>102</v>
      </c>
      <c r="D119" s="104" t="s">
        <v>0</v>
      </c>
      <c r="E119" s="105" t="s">
        <v>170</v>
      </c>
      <c r="G119" s="104" t="s">
        <v>0</v>
      </c>
      <c r="K119" s="101"/>
      <c r="L119" s="106"/>
      <c r="M119" s="107"/>
      <c r="N119" s="107"/>
      <c r="O119" s="107"/>
      <c r="P119" s="107"/>
      <c r="Q119" s="107"/>
      <c r="R119" s="107"/>
      <c r="S119" s="108"/>
      <c r="AS119" s="104" t="s">
        <v>102</v>
      </c>
      <c r="AT119" s="104" t="s">
        <v>73</v>
      </c>
      <c r="AU119" s="102" t="s">
        <v>51</v>
      </c>
      <c r="AV119" s="102" t="s">
        <v>16</v>
      </c>
      <c r="AW119" s="102" t="s">
        <v>47</v>
      </c>
      <c r="AX119" s="104" t="s">
        <v>89</v>
      </c>
    </row>
    <row r="120" spans="1:64" s="110" customFormat="1" x14ac:dyDescent="0.2">
      <c r="A120" s="109"/>
      <c r="C120" s="103" t="s">
        <v>102</v>
      </c>
      <c r="D120" s="111" t="s">
        <v>0</v>
      </c>
      <c r="E120" s="112" t="s">
        <v>171</v>
      </c>
      <c r="G120" s="113">
        <v>4.0999999999999996</v>
      </c>
      <c r="K120" s="109"/>
      <c r="L120" s="114"/>
      <c r="M120" s="115"/>
      <c r="N120" s="115"/>
      <c r="O120" s="115"/>
      <c r="P120" s="115"/>
      <c r="Q120" s="115"/>
      <c r="R120" s="115"/>
      <c r="S120" s="116"/>
      <c r="AS120" s="111" t="s">
        <v>102</v>
      </c>
      <c r="AT120" s="111" t="s">
        <v>73</v>
      </c>
      <c r="AU120" s="110" t="s">
        <v>73</v>
      </c>
      <c r="AV120" s="110" t="s">
        <v>16</v>
      </c>
      <c r="AW120" s="110" t="s">
        <v>47</v>
      </c>
      <c r="AX120" s="111" t="s">
        <v>89</v>
      </c>
    </row>
    <row r="121" spans="1:64" s="118" customFormat="1" x14ac:dyDescent="0.2">
      <c r="A121" s="117"/>
      <c r="C121" s="103" t="s">
        <v>102</v>
      </c>
      <c r="D121" s="119" t="s">
        <v>0</v>
      </c>
      <c r="E121" s="120" t="s">
        <v>109</v>
      </c>
      <c r="G121" s="121">
        <v>4.0999999999999996</v>
      </c>
      <c r="K121" s="117"/>
      <c r="L121" s="122"/>
      <c r="M121" s="123"/>
      <c r="N121" s="123"/>
      <c r="O121" s="123"/>
      <c r="P121" s="123"/>
      <c r="Q121" s="123"/>
      <c r="R121" s="123"/>
      <c r="S121" s="124"/>
      <c r="AS121" s="119" t="s">
        <v>102</v>
      </c>
      <c r="AT121" s="119" t="s">
        <v>73</v>
      </c>
      <c r="AU121" s="118" t="s">
        <v>96</v>
      </c>
      <c r="AV121" s="118" t="s">
        <v>16</v>
      </c>
      <c r="AW121" s="118" t="s">
        <v>51</v>
      </c>
      <c r="AX121" s="119" t="s">
        <v>89</v>
      </c>
    </row>
    <row r="122" spans="1:64" s="16" customFormat="1" ht="48" customHeight="1" x14ac:dyDescent="0.2">
      <c r="A122" s="13"/>
      <c r="B122" s="87" t="s">
        <v>90</v>
      </c>
      <c r="C122" s="87" t="s">
        <v>92</v>
      </c>
      <c r="D122" s="88" t="s">
        <v>172</v>
      </c>
      <c r="E122" s="89" t="s">
        <v>173</v>
      </c>
      <c r="F122" s="90" t="s">
        <v>121</v>
      </c>
      <c r="G122" s="91">
        <v>5.391</v>
      </c>
      <c r="H122" s="1"/>
      <c r="I122" s="91">
        <f>ROUND(H122*G122,3)</f>
        <v>0</v>
      </c>
      <c r="J122" s="92"/>
      <c r="K122" s="13"/>
      <c r="L122" s="93" t="s">
        <v>0</v>
      </c>
      <c r="M122" s="94" t="s">
        <v>23</v>
      </c>
      <c r="N122" s="95"/>
      <c r="O122" s="96">
        <f>N122*G122</f>
        <v>0</v>
      </c>
      <c r="P122" s="96">
        <v>0</v>
      </c>
      <c r="Q122" s="96">
        <f>P122*G122</f>
        <v>0</v>
      </c>
      <c r="R122" s="96">
        <v>0.19600000000000001</v>
      </c>
      <c r="S122" s="97">
        <f>R122*G122</f>
        <v>1.0566360000000001</v>
      </c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Q122" s="98" t="s">
        <v>96</v>
      </c>
      <c r="AS122" s="98" t="s">
        <v>92</v>
      </c>
      <c r="AT122" s="98" t="s">
        <v>73</v>
      </c>
      <c r="AX122" s="7" t="s">
        <v>89</v>
      </c>
      <c r="BD122" s="99">
        <f>IF(M122="základná",I122,0)</f>
        <v>0</v>
      </c>
      <c r="BE122" s="99">
        <f>IF(M122="znížená",I122,0)</f>
        <v>0</v>
      </c>
      <c r="BF122" s="99">
        <f>IF(M122="zákl. prenesená",I122,0)</f>
        <v>0</v>
      </c>
      <c r="BG122" s="99">
        <f>IF(M122="zníž. prenesená",I122,0)</f>
        <v>0</v>
      </c>
      <c r="BH122" s="99">
        <f>IF(M122="nulová",I122,0)</f>
        <v>0</v>
      </c>
      <c r="BI122" s="7" t="s">
        <v>73</v>
      </c>
      <c r="BJ122" s="100">
        <f>ROUND(H122*G122,3)</f>
        <v>0</v>
      </c>
      <c r="BK122" s="7" t="s">
        <v>96</v>
      </c>
      <c r="BL122" s="98" t="s">
        <v>174</v>
      </c>
    </row>
    <row r="123" spans="1:64" s="102" customFormat="1" x14ac:dyDescent="0.2">
      <c r="A123" s="101"/>
      <c r="C123" s="103" t="s">
        <v>102</v>
      </c>
      <c r="D123" s="104" t="s">
        <v>0</v>
      </c>
      <c r="E123" s="105" t="s">
        <v>143</v>
      </c>
      <c r="G123" s="104" t="s">
        <v>0</v>
      </c>
      <c r="K123" s="101"/>
      <c r="L123" s="106"/>
      <c r="M123" s="107"/>
      <c r="N123" s="107"/>
      <c r="O123" s="107"/>
      <c r="P123" s="107"/>
      <c r="Q123" s="107"/>
      <c r="R123" s="107"/>
      <c r="S123" s="108"/>
      <c r="AS123" s="104" t="s">
        <v>102</v>
      </c>
      <c r="AT123" s="104" t="s">
        <v>73</v>
      </c>
      <c r="AU123" s="102" t="s">
        <v>51</v>
      </c>
      <c r="AV123" s="102" t="s">
        <v>16</v>
      </c>
      <c r="AW123" s="102" t="s">
        <v>47</v>
      </c>
      <c r="AX123" s="104" t="s">
        <v>89</v>
      </c>
    </row>
    <row r="124" spans="1:64" s="102" customFormat="1" x14ac:dyDescent="0.2">
      <c r="A124" s="101"/>
      <c r="C124" s="103" t="s">
        <v>102</v>
      </c>
      <c r="D124" s="104" t="s">
        <v>0</v>
      </c>
      <c r="E124" s="105" t="s">
        <v>175</v>
      </c>
      <c r="G124" s="104" t="s">
        <v>0</v>
      </c>
      <c r="K124" s="101"/>
      <c r="L124" s="106"/>
      <c r="M124" s="107"/>
      <c r="N124" s="107"/>
      <c r="O124" s="107"/>
      <c r="P124" s="107"/>
      <c r="Q124" s="107"/>
      <c r="R124" s="107"/>
      <c r="S124" s="108"/>
      <c r="AS124" s="104" t="s">
        <v>102</v>
      </c>
      <c r="AT124" s="104" t="s">
        <v>73</v>
      </c>
      <c r="AU124" s="102" t="s">
        <v>51</v>
      </c>
      <c r="AV124" s="102" t="s">
        <v>16</v>
      </c>
      <c r="AW124" s="102" t="s">
        <v>47</v>
      </c>
      <c r="AX124" s="104" t="s">
        <v>89</v>
      </c>
    </row>
    <row r="125" spans="1:64" s="110" customFormat="1" x14ac:dyDescent="0.2">
      <c r="A125" s="109"/>
      <c r="C125" s="103" t="s">
        <v>102</v>
      </c>
      <c r="D125" s="111" t="s">
        <v>0</v>
      </c>
      <c r="E125" s="112" t="s">
        <v>176</v>
      </c>
      <c r="G125" s="113">
        <v>6.5730000000000004</v>
      </c>
      <c r="K125" s="109"/>
      <c r="L125" s="114"/>
      <c r="M125" s="115"/>
      <c r="N125" s="115"/>
      <c r="O125" s="115"/>
      <c r="P125" s="115"/>
      <c r="Q125" s="115"/>
      <c r="R125" s="115"/>
      <c r="S125" s="116"/>
      <c r="AS125" s="111" t="s">
        <v>102</v>
      </c>
      <c r="AT125" s="111" t="s">
        <v>73</v>
      </c>
      <c r="AU125" s="110" t="s">
        <v>73</v>
      </c>
      <c r="AV125" s="110" t="s">
        <v>16</v>
      </c>
      <c r="AW125" s="110" t="s">
        <v>47</v>
      </c>
      <c r="AX125" s="111" t="s">
        <v>89</v>
      </c>
    </row>
    <row r="126" spans="1:64" s="102" customFormat="1" x14ac:dyDescent="0.2">
      <c r="A126" s="101"/>
      <c r="C126" s="103" t="s">
        <v>102</v>
      </c>
      <c r="D126" s="104" t="s">
        <v>0</v>
      </c>
      <c r="E126" s="105" t="s">
        <v>177</v>
      </c>
      <c r="G126" s="104" t="s">
        <v>0</v>
      </c>
      <c r="K126" s="101"/>
      <c r="L126" s="106"/>
      <c r="M126" s="107"/>
      <c r="N126" s="107"/>
      <c r="O126" s="107"/>
      <c r="P126" s="107"/>
      <c r="Q126" s="107"/>
      <c r="R126" s="107"/>
      <c r="S126" s="108"/>
      <c r="AS126" s="104" t="s">
        <v>102</v>
      </c>
      <c r="AT126" s="104" t="s">
        <v>73</v>
      </c>
      <c r="AU126" s="102" t="s">
        <v>51</v>
      </c>
      <c r="AV126" s="102" t="s">
        <v>16</v>
      </c>
      <c r="AW126" s="102" t="s">
        <v>47</v>
      </c>
      <c r="AX126" s="104" t="s">
        <v>89</v>
      </c>
    </row>
    <row r="127" spans="1:64" s="110" customFormat="1" x14ac:dyDescent="0.2">
      <c r="A127" s="109"/>
      <c r="C127" s="103" t="s">
        <v>102</v>
      </c>
      <c r="D127" s="111" t="s">
        <v>0</v>
      </c>
      <c r="E127" s="112" t="s">
        <v>178</v>
      </c>
      <c r="G127" s="113">
        <v>-1.1819999999999999</v>
      </c>
      <c r="K127" s="109"/>
      <c r="L127" s="114"/>
      <c r="M127" s="115"/>
      <c r="N127" s="115"/>
      <c r="O127" s="115"/>
      <c r="P127" s="115"/>
      <c r="Q127" s="115"/>
      <c r="R127" s="115"/>
      <c r="S127" s="116"/>
      <c r="AS127" s="111" t="s">
        <v>102</v>
      </c>
      <c r="AT127" s="111" t="s">
        <v>73</v>
      </c>
      <c r="AU127" s="110" t="s">
        <v>73</v>
      </c>
      <c r="AV127" s="110" t="s">
        <v>16</v>
      </c>
      <c r="AW127" s="110" t="s">
        <v>47</v>
      </c>
      <c r="AX127" s="111" t="s">
        <v>89</v>
      </c>
    </row>
    <row r="128" spans="1:64" s="118" customFormat="1" x14ac:dyDescent="0.2">
      <c r="A128" s="117"/>
      <c r="C128" s="103" t="s">
        <v>102</v>
      </c>
      <c r="D128" s="119" t="s">
        <v>0</v>
      </c>
      <c r="E128" s="120" t="s">
        <v>109</v>
      </c>
      <c r="G128" s="121">
        <v>5.391</v>
      </c>
      <c r="K128" s="117"/>
      <c r="L128" s="122"/>
      <c r="M128" s="123"/>
      <c r="N128" s="123"/>
      <c r="O128" s="123"/>
      <c r="P128" s="123"/>
      <c r="Q128" s="123"/>
      <c r="R128" s="123"/>
      <c r="S128" s="124"/>
      <c r="AS128" s="119" t="s">
        <v>102</v>
      </c>
      <c r="AT128" s="119" t="s">
        <v>73</v>
      </c>
      <c r="AU128" s="118" t="s">
        <v>96</v>
      </c>
      <c r="AV128" s="118" t="s">
        <v>16</v>
      </c>
      <c r="AW128" s="118" t="s">
        <v>51</v>
      </c>
      <c r="AX128" s="119" t="s">
        <v>89</v>
      </c>
    </row>
    <row r="129" spans="1:64" s="16" customFormat="1" ht="24" customHeight="1" x14ac:dyDescent="0.2">
      <c r="A129" s="13"/>
      <c r="B129" s="87" t="s">
        <v>179</v>
      </c>
      <c r="C129" s="87" t="s">
        <v>92</v>
      </c>
      <c r="D129" s="88" t="s">
        <v>180</v>
      </c>
      <c r="E129" s="89" t="s">
        <v>181</v>
      </c>
      <c r="F129" s="90" t="s">
        <v>100</v>
      </c>
      <c r="G129" s="91">
        <v>3.456</v>
      </c>
      <c r="H129" s="1"/>
      <c r="I129" s="91">
        <f>ROUND(H129*G129,3)</f>
        <v>0</v>
      </c>
      <c r="J129" s="92"/>
      <c r="K129" s="13"/>
      <c r="L129" s="93" t="s">
        <v>0</v>
      </c>
      <c r="M129" s="94" t="s">
        <v>23</v>
      </c>
      <c r="N129" s="95"/>
      <c r="O129" s="96">
        <f>N129*G129</f>
        <v>0</v>
      </c>
      <c r="P129" s="96">
        <v>0</v>
      </c>
      <c r="Q129" s="96">
        <f>P129*G129</f>
        <v>0</v>
      </c>
      <c r="R129" s="96">
        <v>2.2000000000000002</v>
      </c>
      <c r="S129" s="97">
        <f>R129*G129</f>
        <v>7.6032000000000002</v>
      </c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Q129" s="98" t="s">
        <v>96</v>
      </c>
      <c r="AS129" s="98" t="s">
        <v>92</v>
      </c>
      <c r="AT129" s="98" t="s">
        <v>73</v>
      </c>
      <c r="AX129" s="7" t="s">
        <v>89</v>
      </c>
      <c r="BD129" s="99">
        <f>IF(M129="základná",I129,0)</f>
        <v>0</v>
      </c>
      <c r="BE129" s="99">
        <f>IF(M129="znížená",I129,0)</f>
        <v>0</v>
      </c>
      <c r="BF129" s="99">
        <f>IF(M129="zákl. prenesená",I129,0)</f>
        <v>0</v>
      </c>
      <c r="BG129" s="99">
        <f>IF(M129="zníž. prenesená",I129,0)</f>
        <v>0</v>
      </c>
      <c r="BH129" s="99">
        <f>IF(M129="nulová",I129,0)</f>
        <v>0</v>
      </c>
      <c r="BI129" s="7" t="s">
        <v>73</v>
      </c>
      <c r="BJ129" s="100">
        <f>ROUND(H129*G129,3)</f>
        <v>0</v>
      </c>
      <c r="BK129" s="7" t="s">
        <v>96</v>
      </c>
      <c r="BL129" s="98" t="s">
        <v>182</v>
      </c>
    </row>
    <row r="130" spans="1:64" s="102" customFormat="1" x14ac:dyDescent="0.2">
      <c r="A130" s="101"/>
      <c r="C130" s="103" t="s">
        <v>102</v>
      </c>
      <c r="D130" s="104" t="s">
        <v>0</v>
      </c>
      <c r="E130" s="105" t="s">
        <v>183</v>
      </c>
      <c r="G130" s="104" t="s">
        <v>0</v>
      </c>
      <c r="K130" s="101"/>
      <c r="L130" s="106"/>
      <c r="M130" s="107"/>
      <c r="N130" s="107"/>
      <c r="O130" s="107"/>
      <c r="P130" s="107"/>
      <c r="Q130" s="107"/>
      <c r="R130" s="107"/>
      <c r="S130" s="108"/>
      <c r="AS130" s="104" t="s">
        <v>102</v>
      </c>
      <c r="AT130" s="104" t="s">
        <v>73</v>
      </c>
      <c r="AU130" s="102" t="s">
        <v>51</v>
      </c>
      <c r="AV130" s="102" t="s">
        <v>16</v>
      </c>
      <c r="AW130" s="102" t="s">
        <v>47</v>
      </c>
      <c r="AX130" s="104" t="s">
        <v>89</v>
      </c>
    </row>
    <row r="131" spans="1:64" s="110" customFormat="1" x14ac:dyDescent="0.2">
      <c r="A131" s="109"/>
      <c r="C131" s="103" t="s">
        <v>102</v>
      </c>
      <c r="D131" s="111" t="s">
        <v>0</v>
      </c>
      <c r="E131" s="112" t="s">
        <v>184</v>
      </c>
      <c r="G131" s="113">
        <v>1.4830000000000001</v>
      </c>
      <c r="K131" s="109"/>
      <c r="L131" s="114"/>
      <c r="M131" s="115"/>
      <c r="N131" s="115"/>
      <c r="O131" s="115"/>
      <c r="P131" s="115"/>
      <c r="Q131" s="115"/>
      <c r="R131" s="115"/>
      <c r="S131" s="116"/>
      <c r="AS131" s="111" t="s">
        <v>102</v>
      </c>
      <c r="AT131" s="111" t="s">
        <v>73</v>
      </c>
      <c r="AU131" s="110" t="s">
        <v>73</v>
      </c>
      <c r="AV131" s="110" t="s">
        <v>16</v>
      </c>
      <c r="AW131" s="110" t="s">
        <v>47</v>
      </c>
      <c r="AX131" s="111" t="s">
        <v>89</v>
      </c>
    </row>
    <row r="132" spans="1:64" s="110" customFormat="1" x14ac:dyDescent="0.2">
      <c r="A132" s="109"/>
      <c r="C132" s="103" t="s">
        <v>102</v>
      </c>
      <c r="D132" s="111" t="s">
        <v>0</v>
      </c>
      <c r="E132" s="112" t="s">
        <v>185</v>
      </c>
      <c r="G132" s="113">
        <v>0.63900000000000001</v>
      </c>
      <c r="K132" s="109"/>
      <c r="L132" s="114"/>
      <c r="M132" s="115"/>
      <c r="N132" s="115"/>
      <c r="O132" s="115"/>
      <c r="P132" s="115"/>
      <c r="Q132" s="115"/>
      <c r="R132" s="115"/>
      <c r="S132" s="116"/>
      <c r="AS132" s="111" t="s">
        <v>102</v>
      </c>
      <c r="AT132" s="111" t="s">
        <v>73</v>
      </c>
      <c r="AU132" s="110" t="s">
        <v>73</v>
      </c>
      <c r="AV132" s="110" t="s">
        <v>16</v>
      </c>
      <c r="AW132" s="110" t="s">
        <v>47</v>
      </c>
      <c r="AX132" s="111" t="s">
        <v>89</v>
      </c>
    </row>
    <row r="133" spans="1:64" s="126" customFormat="1" x14ac:dyDescent="0.2">
      <c r="A133" s="125"/>
      <c r="C133" s="103" t="s">
        <v>102</v>
      </c>
      <c r="D133" s="127" t="s">
        <v>0</v>
      </c>
      <c r="E133" s="128" t="s">
        <v>105</v>
      </c>
      <c r="G133" s="129">
        <v>2.1219999999999999</v>
      </c>
      <c r="K133" s="125"/>
      <c r="L133" s="130"/>
      <c r="M133" s="131"/>
      <c r="N133" s="131"/>
      <c r="O133" s="131"/>
      <c r="P133" s="131"/>
      <c r="Q133" s="131"/>
      <c r="R133" s="131"/>
      <c r="S133" s="132"/>
      <c r="AS133" s="127" t="s">
        <v>102</v>
      </c>
      <c r="AT133" s="127" t="s">
        <v>73</v>
      </c>
      <c r="AU133" s="126" t="s">
        <v>106</v>
      </c>
      <c r="AV133" s="126" t="s">
        <v>16</v>
      </c>
      <c r="AW133" s="126" t="s">
        <v>47</v>
      </c>
      <c r="AX133" s="127" t="s">
        <v>89</v>
      </c>
    </row>
    <row r="134" spans="1:64" s="102" customFormat="1" x14ac:dyDescent="0.2">
      <c r="A134" s="101"/>
      <c r="C134" s="103" t="s">
        <v>102</v>
      </c>
      <c r="D134" s="104" t="s">
        <v>0</v>
      </c>
      <c r="E134" s="105" t="s">
        <v>186</v>
      </c>
      <c r="G134" s="104" t="s">
        <v>0</v>
      </c>
      <c r="K134" s="101"/>
      <c r="L134" s="106"/>
      <c r="M134" s="107"/>
      <c r="N134" s="107"/>
      <c r="O134" s="107"/>
      <c r="P134" s="107"/>
      <c r="Q134" s="107"/>
      <c r="R134" s="107"/>
      <c r="S134" s="108"/>
      <c r="AS134" s="104" t="s">
        <v>102</v>
      </c>
      <c r="AT134" s="104" t="s">
        <v>73</v>
      </c>
      <c r="AU134" s="102" t="s">
        <v>51</v>
      </c>
      <c r="AV134" s="102" t="s">
        <v>16</v>
      </c>
      <c r="AW134" s="102" t="s">
        <v>47</v>
      </c>
      <c r="AX134" s="104" t="s">
        <v>89</v>
      </c>
    </row>
    <row r="135" spans="1:64" s="110" customFormat="1" x14ac:dyDescent="0.2">
      <c r="A135" s="109"/>
      <c r="C135" s="103" t="s">
        <v>102</v>
      </c>
      <c r="D135" s="111" t="s">
        <v>0</v>
      </c>
      <c r="E135" s="112" t="s">
        <v>187</v>
      </c>
      <c r="G135" s="113">
        <v>0.95</v>
      </c>
      <c r="K135" s="109"/>
      <c r="L135" s="114"/>
      <c r="M135" s="115"/>
      <c r="N135" s="115"/>
      <c r="O135" s="115"/>
      <c r="P135" s="115"/>
      <c r="Q135" s="115"/>
      <c r="R135" s="115"/>
      <c r="S135" s="116"/>
      <c r="AS135" s="111" t="s">
        <v>102</v>
      </c>
      <c r="AT135" s="111" t="s">
        <v>73</v>
      </c>
      <c r="AU135" s="110" t="s">
        <v>73</v>
      </c>
      <c r="AV135" s="110" t="s">
        <v>16</v>
      </c>
      <c r="AW135" s="110" t="s">
        <v>47</v>
      </c>
      <c r="AX135" s="111" t="s">
        <v>89</v>
      </c>
    </row>
    <row r="136" spans="1:64" s="110" customFormat="1" x14ac:dyDescent="0.2">
      <c r="A136" s="109"/>
      <c r="C136" s="103" t="s">
        <v>102</v>
      </c>
      <c r="D136" s="111" t="s">
        <v>0</v>
      </c>
      <c r="E136" s="112" t="s">
        <v>188</v>
      </c>
      <c r="G136" s="113">
        <v>0.38400000000000001</v>
      </c>
      <c r="K136" s="109"/>
      <c r="L136" s="114"/>
      <c r="M136" s="115"/>
      <c r="N136" s="115"/>
      <c r="O136" s="115"/>
      <c r="P136" s="115"/>
      <c r="Q136" s="115"/>
      <c r="R136" s="115"/>
      <c r="S136" s="116"/>
      <c r="AS136" s="111" t="s">
        <v>102</v>
      </c>
      <c r="AT136" s="111" t="s">
        <v>73</v>
      </c>
      <c r="AU136" s="110" t="s">
        <v>73</v>
      </c>
      <c r="AV136" s="110" t="s">
        <v>16</v>
      </c>
      <c r="AW136" s="110" t="s">
        <v>47</v>
      </c>
      <c r="AX136" s="111" t="s">
        <v>89</v>
      </c>
    </row>
    <row r="137" spans="1:64" s="126" customFormat="1" x14ac:dyDescent="0.2">
      <c r="A137" s="125"/>
      <c r="C137" s="103" t="s">
        <v>102</v>
      </c>
      <c r="D137" s="127" t="s">
        <v>0</v>
      </c>
      <c r="E137" s="128" t="s">
        <v>105</v>
      </c>
      <c r="G137" s="129">
        <v>1.3340000000000001</v>
      </c>
      <c r="K137" s="125"/>
      <c r="L137" s="130"/>
      <c r="M137" s="131"/>
      <c r="N137" s="131"/>
      <c r="O137" s="131"/>
      <c r="P137" s="131"/>
      <c r="Q137" s="131"/>
      <c r="R137" s="131"/>
      <c r="S137" s="132"/>
      <c r="AS137" s="127" t="s">
        <v>102</v>
      </c>
      <c r="AT137" s="127" t="s">
        <v>73</v>
      </c>
      <c r="AU137" s="126" t="s">
        <v>106</v>
      </c>
      <c r="AV137" s="126" t="s">
        <v>16</v>
      </c>
      <c r="AW137" s="126" t="s">
        <v>47</v>
      </c>
      <c r="AX137" s="127" t="s">
        <v>89</v>
      </c>
    </row>
    <row r="138" spans="1:64" s="118" customFormat="1" x14ac:dyDescent="0.2">
      <c r="A138" s="117"/>
      <c r="C138" s="103" t="s">
        <v>102</v>
      </c>
      <c r="D138" s="119" t="s">
        <v>0</v>
      </c>
      <c r="E138" s="120" t="s">
        <v>109</v>
      </c>
      <c r="G138" s="121">
        <v>3.456</v>
      </c>
      <c r="K138" s="117"/>
      <c r="L138" s="122"/>
      <c r="M138" s="123"/>
      <c r="N138" s="123"/>
      <c r="O138" s="123"/>
      <c r="P138" s="123"/>
      <c r="Q138" s="123"/>
      <c r="R138" s="123"/>
      <c r="S138" s="124"/>
      <c r="AS138" s="119" t="s">
        <v>102</v>
      </c>
      <c r="AT138" s="119" t="s">
        <v>73</v>
      </c>
      <c r="AU138" s="118" t="s">
        <v>96</v>
      </c>
      <c r="AV138" s="118" t="s">
        <v>16</v>
      </c>
      <c r="AW138" s="118" t="s">
        <v>51</v>
      </c>
      <c r="AX138" s="119" t="s">
        <v>89</v>
      </c>
    </row>
    <row r="139" spans="1:64" s="16" customFormat="1" ht="36" customHeight="1" x14ac:dyDescent="0.2">
      <c r="A139" s="13"/>
      <c r="B139" s="87" t="s">
        <v>189</v>
      </c>
      <c r="C139" s="87" t="s">
        <v>92</v>
      </c>
      <c r="D139" s="88" t="s">
        <v>190</v>
      </c>
      <c r="E139" s="89" t="s">
        <v>191</v>
      </c>
      <c r="F139" s="90" t="s">
        <v>100</v>
      </c>
      <c r="G139" s="91">
        <v>4.4999999999999998E-2</v>
      </c>
      <c r="H139" s="1"/>
      <c r="I139" s="91">
        <f>ROUND(H139*G139,3)</f>
        <v>0</v>
      </c>
      <c r="J139" s="92"/>
      <c r="K139" s="13"/>
      <c r="L139" s="93" t="s">
        <v>0</v>
      </c>
      <c r="M139" s="94" t="s">
        <v>23</v>
      </c>
      <c r="N139" s="95"/>
      <c r="O139" s="96">
        <f>N139*G139</f>
        <v>0</v>
      </c>
      <c r="P139" s="96">
        <v>0</v>
      </c>
      <c r="Q139" s="96">
        <f>P139*G139</f>
        <v>0</v>
      </c>
      <c r="R139" s="96">
        <v>2.2000000000000002</v>
      </c>
      <c r="S139" s="97">
        <f>R139*G139</f>
        <v>9.9000000000000005E-2</v>
      </c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Q139" s="98" t="s">
        <v>96</v>
      </c>
      <c r="AS139" s="98" t="s">
        <v>92</v>
      </c>
      <c r="AT139" s="98" t="s">
        <v>73</v>
      </c>
      <c r="AX139" s="7" t="s">
        <v>89</v>
      </c>
      <c r="BD139" s="99">
        <f>IF(M139="základná",I139,0)</f>
        <v>0</v>
      </c>
      <c r="BE139" s="99">
        <f>IF(M139="znížená",I139,0)</f>
        <v>0</v>
      </c>
      <c r="BF139" s="99">
        <f>IF(M139="zákl. prenesená",I139,0)</f>
        <v>0</v>
      </c>
      <c r="BG139" s="99">
        <f>IF(M139="zníž. prenesená",I139,0)</f>
        <v>0</v>
      </c>
      <c r="BH139" s="99">
        <f>IF(M139="nulová",I139,0)</f>
        <v>0</v>
      </c>
      <c r="BI139" s="7" t="s">
        <v>73</v>
      </c>
      <c r="BJ139" s="100">
        <f>ROUND(H139*G139,3)</f>
        <v>0</v>
      </c>
      <c r="BK139" s="7" t="s">
        <v>96</v>
      </c>
      <c r="BL139" s="98" t="s">
        <v>192</v>
      </c>
    </row>
    <row r="140" spans="1:64" s="110" customFormat="1" x14ac:dyDescent="0.2">
      <c r="A140" s="109"/>
      <c r="C140" s="103" t="s">
        <v>102</v>
      </c>
      <c r="D140" s="111" t="s">
        <v>0</v>
      </c>
      <c r="E140" s="112" t="s">
        <v>193</v>
      </c>
      <c r="G140" s="113">
        <v>0.02</v>
      </c>
      <c r="K140" s="109"/>
      <c r="L140" s="114"/>
      <c r="M140" s="115"/>
      <c r="N140" s="115"/>
      <c r="O140" s="115"/>
      <c r="P140" s="115"/>
      <c r="Q140" s="115"/>
      <c r="R140" s="115"/>
      <c r="S140" s="116"/>
      <c r="AS140" s="111" t="s">
        <v>102</v>
      </c>
      <c r="AT140" s="111" t="s">
        <v>73</v>
      </c>
      <c r="AU140" s="110" t="s">
        <v>73</v>
      </c>
      <c r="AV140" s="110" t="s">
        <v>16</v>
      </c>
      <c r="AW140" s="110" t="s">
        <v>47</v>
      </c>
      <c r="AX140" s="111" t="s">
        <v>89</v>
      </c>
    </row>
    <row r="141" spans="1:64" s="110" customFormat="1" x14ac:dyDescent="0.2">
      <c r="A141" s="109"/>
      <c r="C141" s="103" t="s">
        <v>102</v>
      </c>
      <c r="D141" s="111" t="s">
        <v>0</v>
      </c>
      <c r="E141" s="112" t="s">
        <v>194</v>
      </c>
      <c r="G141" s="113">
        <v>2.5000000000000001E-2</v>
      </c>
      <c r="K141" s="109"/>
      <c r="L141" s="114"/>
      <c r="M141" s="115"/>
      <c r="N141" s="115"/>
      <c r="O141" s="115"/>
      <c r="P141" s="115"/>
      <c r="Q141" s="115"/>
      <c r="R141" s="115"/>
      <c r="S141" s="116"/>
      <c r="AS141" s="111" t="s">
        <v>102</v>
      </c>
      <c r="AT141" s="111" t="s">
        <v>73</v>
      </c>
      <c r="AU141" s="110" t="s">
        <v>73</v>
      </c>
      <c r="AV141" s="110" t="s">
        <v>16</v>
      </c>
      <c r="AW141" s="110" t="s">
        <v>47</v>
      </c>
      <c r="AX141" s="111" t="s">
        <v>89</v>
      </c>
    </row>
    <row r="142" spans="1:64" s="118" customFormat="1" x14ac:dyDescent="0.2">
      <c r="A142" s="117"/>
      <c r="C142" s="103" t="s">
        <v>102</v>
      </c>
      <c r="D142" s="119" t="s">
        <v>0</v>
      </c>
      <c r="E142" s="120" t="s">
        <v>109</v>
      </c>
      <c r="G142" s="121">
        <v>4.4999999999999998E-2</v>
      </c>
      <c r="K142" s="117"/>
      <c r="L142" s="122"/>
      <c r="M142" s="123"/>
      <c r="N142" s="123"/>
      <c r="O142" s="123"/>
      <c r="P142" s="123"/>
      <c r="Q142" s="123"/>
      <c r="R142" s="123"/>
      <c r="S142" s="124"/>
      <c r="AS142" s="119" t="s">
        <v>102</v>
      </c>
      <c r="AT142" s="119" t="s">
        <v>73</v>
      </c>
      <c r="AU142" s="118" t="s">
        <v>96</v>
      </c>
      <c r="AV142" s="118" t="s">
        <v>16</v>
      </c>
      <c r="AW142" s="118" t="s">
        <v>51</v>
      </c>
      <c r="AX142" s="119" t="s">
        <v>89</v>
      </c>
    </row>
    <row r="143" spans="1:64" s="16" customFormat="1" ht="24" customHeight="1" x14ac:dyDescent="0.2">
      <c r="A143" s="13"/>
      <c r="B143" s="87" t="s">
        <v>195</v>
      </c>
      <c r="C143" s="87" t="s">
        <v>92</v>
      </c>
      <c r="D143" s="88" t="s">
        <v>196</v>
      </c>
      <c r="E143" s="89" t="s">
        <v>197</v>
      </c>
      <c r="F143" s="90" t="s">
        <v>121</v>
      </c>
      <c r="G143" s="91">
        <v>112.49</v>
      </c>
      <c r="H143" s="1"/>
      <c r="I143" s="91">
        <f>ROUND(H143*G143,3)</f>
        <v>0</v>
      </c>
      <c r="J143" s="92"/>
      <c r="K143" s="13"/>
      <c r="L143" s="93" t="s">
        <v>0</v>
      </c>
      <c r="M143" s="94" t="s">
        <v>23</v>
      </c>
      <c r="N143" s="95"/>
      <c r="O143" s="96">
        <f>N143*G143</f>
        <v>0</v>
      </c>
      <c r="P143" s="96">
        <v>0</v>
      </c>
      <c r="Q143" s="96">
        <f>P143*G143</f>
        <v>0</v>
      </c>
      <c r="R143" s="96">
        <v>0.02</v>
      </c>
      <c r="S143" s="97">
        <f>R143*G143</f>
        <v>2.2498</v>
      </c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Q143" s="98" t="s">
        <v>96</v>
      </c>
      <c r="AS143" s="98" t="s">
        <v>92</v>
      </c>
      <c r="AT143" s="98" t="s">
        <v>73</v>
      </c>
      <c r="AX143" s="7" t="s">
        <v>89</v>
      </c>
      <c r="BD143" s="99">
        <f>IF(M143="základná",I143,0)</f>
        <v>0</v>
      </c>
      <c r="BE143" s="99">
        <f>IF(M143="znížená",I143,0)</f>
        <v>0</v>
      </c>
      <c r="BF143" s="99">
        <f>IF(M143="zákl. prenesená",I143,0)</f>
        <v>0</v>
      </c>
      <c r="BG143" s="99">
        <f>IF(M143="zníž. prenesená",I143,0)</f>
        <v>0</v>
      </c>
      <c r="BH143" s="99">
        <f>IF(M143="nulová",I143,0)</f>
        <v>0</v>
      </c>
      <c r="BI143" s="7" t="s">
        <v>73</v>
      </c>
      <c r="BJ143" s="100">
        <f>ROUND(H143*G143,3)</f>
        <v>0</v>
      </c>
      <c r="BK143" s="7" t="s">
        <v>96</v>
      </c>
      <c r="BL143" s="98" t="s">
        <v>198</v>
      </c>
    </row>
    <row r="144" spans="1:64" s="102" customFormat="1" x14ac:dyDescent="0.2">
      <c r="A144" s="101"/>
      <c r="C144" s="103" t="s">
        <v>102</v>
      </c>
      <c r="D144" s="104" t="s">
        <v>0</v>
      </c>
      <c r="E144" s="105" t="s">
        <v>199</v>
      </c>
      <c r="G144" s="104" t="s">
        <v>0</v>
      </c>
      <c r="K144" s="101"/>
      <c r="L144" s="106"/>
      <c r="M144" s="107"/>
      <c r="N144" s="107"/>
      <c r="O144" s="107"/>
      <c r="P144" s="107"/>
      <c r="Q144" s="107"/>
      <c r="R144" s="107"/>
      <c r="S144" s="108"/>
      <c r="AS144" s="104" t="s">
        <v>102</v>
      </c>
      <c r="AT144" s="104" t="s">
        <v>73</v>
      </c>
      <c r="AU144" s="102" t="s">
        <v>51</v>
      </c>
      <c r="AV144" s="102" t="s">
        <v>16</v>
      </c>
      <c r="AW144" s="102" t="s">
        <v>47</v>
      </c>
      <c r="AX144" s="104" t="s">
        <v>89</v>
      </c>
    </row>
    <row r="145" spans="1:50" s="102" customFormat="1" x14ac:dyDescent="0.2">
      <c r="A145" s="101"/>
      <c r="C145" s="103" t="s">
        <v>102</v>
      </c>
      <c r="D145" s="104" t="s">
        <v>0</v>
      </c>
      <c r="E145" s="105" t="s">
        <v>123</v>
      </c>
      <c r="G145" s="104" t="s">
        <v>0</v>
      </c>
      <c r="K145" s="101"/>
      <c r="L145" s="106"/>
      <c r="M145" s="107"/>
      <c r="N145" s="107"/>
      <c r="O145" s="107"/>
      <c r="P145" s="107"/>
      <c r="Q145" s="107"/>
      <c r="R145" s="107"/>
      <c r="S145" s="108"/>
      <c r="AS145" s="104" t="s">
        <v>102</v>
      </c>
      <c r="AT145" s="104" t="s">
        <v>73</v>
      </c>
      <c r="AU145" s="102" t="s">
        <v>51</v>
      </c>
      <c r="AV145" s="102" t="s">
        <v>16</v>
      </c>
      <c r="AW145" s="102" t="s">
        <v>47</v>
      </c>
      <c r="AX145" s="104" t="s">
        <v>89</v>
      </c>
    </row>
    <row r="146" spans="1:50" s="110" customFormat="1" x14ac:dyDescent="0.2">
      <c r="A146" s="109"/>
      <c r="C146" s="103" t="s">
        <v>102</v>
      </c>
      <c r="D146" s="111" t="s">
        <v>0</v>
      </c>
      <c r="E146" s="112" t="s">
        <v>200</v>
      </c>
      <c r="G146" s="113">
        <v>46.23</v>
      </c>
      <c r="K146" s="109"/>
      <c r="L146" s="114"/>
      <c r="M146" s="115"/>
      <c r="N146" s="115"/>
      <c r="O146" s="115"/>
      <c r="P146" s="115"/>
      <c r="Q146" s="115"/>
      <c r="R146" s="115"/>
      <c r="S146" s="116"/>
      <c r="AS146" s="111" t="s">
        <v>102</v>
      </c>
      <c r="AT146" s="111" t="s">
        <v>73</v>
      </c>
      <c r="AU146" s="110" t="s">
        <v>73</v>
      </c>
      <c r="AV146" s="110" t="s">
        <v>16</v>
      </c>
      <c r="AW146" s="110" t="s">
        <v>47</v>
      </c>
      <c r="AX146" s="111" t="s">
        <v>89</v>
      </c>
    </row>
    <row r="147" spans="1:50" s="126" customFormat="1" x14ac:dyDescent="0.2">
      <c r="A147" s="125"/>
      <c r="C147" s="103" t="s">
        <v>102</v>
      </c>
      <c r="D147" s="127" t="s">
        <v>0</v>
      </c>
      <c r="E147" s="128" t="s">
        <v>105</v>
      </c>
      <c r="G147" s="129">
        <v>46.23</v>
      </c>
      <c r="K147" s="125"/>
      <c r="L147" s="130"/>
      <c r="M147" s="131"/>
      <c r="N147" s="131"/>
      <c r="O147" s="131"/>
      <c r="P147" s="131"/>
      <c r="Q147" s="131"/>
      <c r="R147" s="131"/>
      <c r="S147" s="132"/>
      <c r="AS147" s="127" t="s">
        <v>102</v>
      </c>
      <c r="AT147" s="127" t="s">
        <v>73</v>
      </c>
      <c r="AU147" s="126" t="s">
        <v>106</v>
      </c>
      <c r="AV147" s="126" t="s">
        <v>16</v>
      </c>
      <c r="AW147" s="126" t="s">
        <v>47</v>
      </c>
      <c r="AX147" s="127" t="s">
        <v>89</v>
      </c>
    </row>
    <row r="148" spans="1:50" s="102" customFormat="1" x14ac:dyDescent="0.2">
      <c r="A148" s="101"/>
      <c r="C148" s="103" t="s">
        <v>102</v>
      </c>
      <c r="D148" s="104" t="s">
        <v>0</v>
      </c>
      <c r="E148" s="105" t="s">
        <v>201</v>
      </c>
      <c r="G148" s="104" t="s">
        <v>0</v>
      </c>
      <c r="K148" s="101"/>
      <c r="L148" s="106"/>
      <c r="M148" s="107"/>
      <c r="N148" s="107"/>
      <c r="O148" s="107"/>
      <c r="P148" s="107"/>
      <c r="Q148" s="107"/>
      <c r="R148" s="107"/>
      <c r="S148" s="108"/>
      <c r="AS148" s="104" t="s">
        <v>102</v>
      </c>
      <c r="AT148" s="104" t="s">
        <v>73</v>
      </c>
      <c r="AU148" s="102" t="s">
        <v>51</v>
      </c>
      <c r="AV148" s="102" t="s">
        <v>16</v>
      </c>
      <c r="AW148" s="102" t="s">
        <v>47</v>
      </c>
      <c r="AX148" s="104" t="s">
        <v>89</v>
      </c>
    </row>
    <row r="149" spans="1:50" s="102" customFormat="1" x14ac:dyDescent="0.2">
      <c r="A149" s="101"/>
      <c r="C149" s="103" t="s">
        <v>102</v>
      </c>
      <c r="D149" s="104" t="s">
        <v>0</v>
      </c>
      <c r="E149" s="105" t="s">
        <v>114</v>
      </c>
      <c r="G149" s="104" t="s">
        <v>0</v>
      </c>
      <c r="K149" s="101"/>
      <c r="L149" s="106"/>
      <c r="M149" s="107"/>
      <c r="N149" s="107"/>
      <c r="O149" s="107"/>
      <c r="P149" s="107"/>
      <c r="Q149" s="107"/>
      <c r="R149" s="107"/>
      <c r="S149" s="108"/>
      <c r="AS149" s="104" t="s">
        <v>102</v>
      </c>
      <c r="AT149" s="104" t="s">
        <v>73</v>
      </c>
      <c r="AU149" s="102" t="s">
        <v>51</v>
      </c>
      <c r="AV149" s="102" t="s">
        <v>16</v>
      </c>
      <c r="AW149" s="102" t="s">
        <v>47</v>
      </c>
      <c r="AX149" s="104" t="s">
        <v>89</v>
      </c>
    </row>
    <row r="150" spans="1:50" s="110" customFormat="1" x14ac:dyDescent="0.2">
      <c r="A150" s="109"/>
      <c r="C150" s="103" t="s">
        <v>102</v>
      </c>
      <c r="D150" s="111" t="s">
        <v>0</v>
      </c>
      <c r="E150" s="112" t="s">
        <v>202</v>
      </c>
      <c r="G150" s="113">
        <v>7.92</v>
      </c>
      <c r="K150" s="109"/>
      <c r="L150" s="114"/>
      <c r="M150" s="115"/>
      <c r="N150" s="115"/>
      <c r="O150" s="115"/>
      <c r="P150" s="115"/>
      <c r="Q150" s="115"/>
      <c r="R150" s="115"/>
      <c r="S150" s="116"/>
      <c r="AS150" s="111" t="s">
        <v>102</v>
      </c>
      <c r="AT150" s="111" t="s">
        <v>73</v>
      </c>
      <c r="AU150" s="110" t="s">
        <v>73</v>
      </c>
      <c r="AV150" s="110" t="s">
        <v>16</v>
      </c>
      <c r="AW150" s="110" t="s">
        <v>47</v>
      </c>
      <c r="AX150" s="111" t="s">
        <v>89</v>
      </c>
    </row>
    <row r="151" spans="1:50" s="110" customFormat="1" x14ac:dyDescent="0.2">
      <c r="A151" s="109"/>
      <c r="C151" s="103" t="s">
        <v>102</v>
      </c>
      <c r="D151" s="111" t="s">
        <v>0</v>
      </c>
      <c r="E151" s="112" t="s">
        <v>203</v>
      </c>
      <c r="G151" s="113">
        <v>10.119999999999999</v>
      </c>
      <c r="K151" s="109"/>
      <c r="L151" s="114"/>
      <c r="M151" s="115"/>
      <c r="N151" s="115"/>
      <c r="O151" s="115"/>
      <c r="P151" s="115"/>
      <c r="Q151" s="115"/>
      <c r="R151" s="115"/>
      <c r="S151" s="116"/>
      <c r="AS151" s="111" t="s">
        <v>102</v>
      </c>
      <c r="AT151" s="111" t="s">
        <v>73</v>
      </c>
      <c r="AU151" s="110" t="s">
        <v>73</v>
      </c>
      <c r="AV151" s="110" t="s">
        <v>16</v>
      </c>
      <c r="AW151" s="110" t="s">
        <v>47</v>
      </c>
      <c r="AX151" s="111" t="s">
        <v>89</v>
      </c>
    </row>
    <row r="152" spans="1:50" s="110" customFormat="1" x14ac:dyDescent="0.2">
      <c r="A152" s="109"/>
      <c r="C152" s="103" t="s">
        <v>102</v>
      </c>
      <c r="D152" s="111" t="s">
        <v>0</v>
      </c>
      <c r="E152" s="112" t="s">
        <v>204</v>
      </c>
      <c r="G152" s="113">
        <v>3.26</v>
      </c>
      <c r="K152" s="109"/>
      <c r="L152" s="114"/>
      <c r="M152" s="115"/>
      <c r="N152" s="115"/>
      <c r="O152" s="115"/>
      <c r="P152" s="115"/>
      <c r="Q152" s="115"/>
      <c r="R152" s="115"/>
      <c r="S152" s="116"/>
      <c r="AS152" s="111" t="s">
        <v>102</v>
      </c>
      <c r="AT152" s="111" t="s">
        <v>73</v>
      </c>
      <c r="AU152" s="110" t="s">
        <v>73</v>
      </c>
      <c r="AV152" s="110" t="s">
        <v>16</v>
      </c>
      <c r="AW152" s="110" t="s">
        <v>47</v>
      </c>
      <c r="AX152" s="111" t="s">
        <v>89</v>
      </c>
    </row>
    <row r="153" spans="1:50" s="110" customFormat="1" x14ac:dyDescent="0.2">
      <c r="A153" s="109"/>
      <c r="C153" s="103" t="s">
        <v>102</v>
      </c>
      <c r="D153" s="111" t="s">
        <v>0</v>
      </c>
      <c r="E153" s="112" t="s">
        <v>205</v>
      </c>
      <c r="G153" s="113">
        <v>1.17</v>
      </c>
      <c r="K153" s="109"/>
      <c r="L153" s="114"/>
      <c r="M153" s="115"/>
      <c r="N153" s="115"/>
      <c r="O153" s="115"/>
      <c r="P153" s="115"/>
      <c r="Q153" s="115"/>
      <c r="R153" s="115"/>
      <c r="S153" s="116"/>
      <c r="AS153" s="111" t="s">
        <v>102</v>
      </c>
      <c r="AT153" s="111" t="s">
        <v>73</v>
      </c>
      <c r="AU153" s="110" t="s">
        <v>73</v>
      </c>
      <c r="AV153" s="110" t="s">
        <v>16</v>
      </c>
      <c r="AW153" s="110" t="s">
        <v>47</v>
      </c>
      <c r="AX153" s="111" t="s">
        <v>89</v>
      </c>
    </row>
    <row r="154" spans="1:50" s="110" customFormat="1" x14ac:dyDescent="0.2">
      <c r="A154" s="109"/>
      <c r="C154" s="103" t="s">
        <v>102</v>
      </c>
      <c r="D154" s="111" t="s">
        <v>0</v>
      </c>
      <c r="E154" s="112" t="s">
        <v>206</v>
      </c>
      <c r="G154" s="113">
        <v>1.1200000000000001</v>
      </c>
      <c r="K154" s="109"/>
      <c r="L154" s="114"/>
      <c r="M154" s="115"/>
      <c r="N154" s="115"/>
      <c r="O154" s="115"/>
      <c r="P154" s="115"/>
      <c r="Q154" s="115"/>
      <c r="R154" s="115"/>
      <c r="S154" s="116"/>
      <c r="AS154" s="111" t="s">
        <v>102</v>
      </c>
      <c r="AT154" s="111" t="s">
        <v>73</v>
      </c>
      <c r="AU154" s="110" t="s">
        <v>73</v>
      </c>
      <c r="AV154" s="110" t="s">
        <v>16</v>
      </c>
      <c r="AW154" s="110" t="s">
        <v>47</v>
      </c>
      <c r="AX154" s="111" t="s">
        <v>89</v>
      </c>
    </row>
    <row r="155" spans="1:50" s="110" customFormat="1" x14ac:dyDescent="0.2">
      <c r="A155" s="109"/>
      <c r="C155" s="103" t="s">
        <v>102</v>
      </c>
      <c r="D155" s="111" t="s">
        <v>0</v>
      </c>
      <c r="E155" s="112" t="s">
        <v>207</v>
      </c>
      <c r="G155" s="113">
        <v>2</v>
      </c>
      <c r="K155" s="109"/>
      <c r="L155" s="114"/>
      <c r="M155" s="115"/>
      <c r="N155" s="115"/>
      <c r="O155" s="115"/>
      <c r="P155" s="115"/>
      <c r="Q155" s="115"/>
      <c r="R155" s="115"/>
      <c r="S155" s="116"/>
      <c r="AS155" s="111" t="s">
        <v>102</v>
      </c>
      <c r="AT155" s="111" t="s">
        <v>73</v>
      </c>
      <c r="AU155" s="110" t="s">
        <v>73</v>
      </c>
      <c r="AV155" s="110" t="s">
        <v>16</v>
      </c>
      <c r="AW155" s="110" t="s">
        <v>47</v>
      </c>
      <c r="AX155" s="111" t="s">
        <v>89</v>
      </c>
    </row>
    <row r="156" spans="1:50" s="110" customFormat="1" x14ac:dyDescent="0.2">
      <c r="A156" s="109"/>
      <c r="C156" s="103" t="s">
        <v>102</v>
      </c>
      <c r="D156" s="111" t="s">
        <v>0</v>
      </c>
      <c r="E156" s="112" t="s">
        <v>208</v>
      </c>
      <c r="G156" s="113">
        <v>1.31</v>
      </c>
      <c r="K156" s="109"/>
      <c r="L156" s="114"/>
      <c r="M156" s="115"/>
      <c r="N156" s="115"/>
      <c r="O156" s="115"/>
      <c r="P156" s="115"/>
      <c r="Q156" s="115"/>
      <c r="R156" s="115"/>
      <c r="S156" s="116"/>
      <c r="AS156" s="111" t="s">
        <v>102</v>
      </c>
      <c r="AT156" s="111" t="s">
        <v>73</v>
      </c>
      <c r="AU156" s="110" t="s">
        <v>73</v>
      </c>
      <c r="AV156" s="110" t="s">
        <v>16</v>
      </c>
      <c r="AW156" s="110" t="s">
        <v>47</v>
      </c>
      <c r="AX156" s="111" t="s">
        <v>89</v>
      </c>
    </row>
    <row r="157" spans="1:50" s="110" customFormat="1" x14ac:dyDescent="0.2">
      <c r="A157" s="109"/>
      <c r="C157" s="103" t="s">
        <v>102</v>
      </c>
      <c r="D157" s="111" t="s">
        <v>0</v>
      </c>
      <c r="E157" s="112" t="s">
        <v>209</v>
      </c>
      <c r="G157" s="113">
        <v>22.38</v>
      </c>
      <c r="K157" s="109"/>
      <c r="L157" s="114"/>
      <c r="M157" s="115"/>
      <c r="N157" s="115"/>
      <c r="O157" s="115"/>
      <c r="P157" s="115"/>
      <c r="Q157" s="115"/>
      <c r="R157" s="115"/>
      <c r="S157" s="116"/>
      <c r="AS157" s="111" t="s">
        <v>102</v>
      </c>
      <c r="AT157" s="111" t="s">
        <v>73</v>
      </c>
      <c r="AU157" s="110" t="s">
        <v>73</v>
      </c>
      <c r="AV157" s="110" t="s">
        <v>16</v>
      </c>
      <c r="AW157" s="110" t="s">
        <v>47</v>
      </c>
      <c r="AX157" s="111" t="s">
        <v>89</v>
      </c>
    </row>
    <row r="158" spans="1:50" s="110" customFormat="1" x14ac:dyDescent="0.2">
      <c r="A158" s="109"/>
      <c r="C158" s="103" t="s">
        <v>102</v>
      </c>
      <c r="D158" s="111" t="s">
        <v>0</v>
      </c>
      <c r="E158" s="112" t="s">
        <v>210</v>
      </c>
      <c r="G158" s="113">
        <v>16.98</v>
      </c>
      <c r="K158" s="109"/>
      <c r="L158" s="114"/>
      <c r="M158" s="115"/>
      <c r="N158" s="115"/>
      <c r="O158" s="115"/>
      <c r="P158" s="115"/>
      <c r="Q158" s="115"/>
      <c r="R158" s="115"/>
      <c r="S158" s="116"/>
      <c r="AS158" s="111" t="s">
        <v>102</v>
      </c>
      <c r="AT158" s="111" t="s">
        <v>73</v>
      </c>
      <c r="AU158" s="110" t="s">
        <v>73</v>
      </c>
      <c r="AV158" s="110" t="s">
        <v>16</v>
      </c>
      <c r="AW158" s="110" t="s">
        <v>47</v>
      </c>
      <c r="AX158" s="111" t="s">
        <v>89</v>
      </c>
    </row>
    <row r="159" spans="1:50" s="126" customFormat="1" x14ac:dyDescent="0.2">
      <c r="A159" s="125"/>
      <c r="C159" s="103" t="s">
        <v>102</v>
      </c>
      <c r="D159" s="127" t="s">
        <v>0</v>
      </c>
      <c r="E159" s="128" t="s">
        <v>105</v>
      </c>
      <c r="G159" s="129">
        <v>66.260000000000005</v>
      </c>
      <c r="K159" s="125"/>
      <c r="L159" s="130"/>
      <c r="M159" s="131"/>
      <c r="N159" s="131"/>
      <c r="O159" s="131"/>
      <c r="P159" s="131"/>
      <c r="Q159" s="131"/>
      <c r="R159" s="131"/>
      <c r="S159" s="132"/>
      <c r="AS159" s="127" t="s">
        <v>102</v>
      </c>
      <c r="AT159" s="127" t="s">
        <v>73</v>
      </c>
      <c r="AU159" s="126" t="s">
        <v>106</v>
      </c>
      <c r="AV159" s="126" t="s">
        <v>16</v>
      </c>
      <c r="AW159" s="126" t="s">
        <v>47</v>
      </c>
      <c r="AX159" s="127" t="s">
        <v>89</v>
      </c>
    </row>
    <row r="160" spans="1:50" s="118" customFormat="1" x14ac:dyDescent="0.2">
      <c r="A160" s="117"/>
      <c r="C160" s="103" t="s">
        <v>102</v>
      </c>
      <c r="D160" s="119" t="s">
        <v>0</v>
      </c>
      <c r="E160" s="120" t="s">
        <v>109</v>
      </c>
      <c r="G160" s="121">
        <v>112.49</v>
      </c>
      <c r="K160" s="117"/>
      <c r="L160" s="122"/>
      <c r="M160" s="123"/>
      <c r="N160" s="123"/>
      <c r="O160" s="123"/>
      <c r="P160" s="123"/>
      <c r="Q160" s="123"/>
      <c r="R160" s="123"/>
      <c r="S160" s="124"/>
      <c r="AS160" s="119" t="s">
        <v>102</v>
      </c>
      <c r="AT160" s="119" t="s">
        <v>73</v>
      </c>
      <c r="AU160" s="118" t="s">
        <v>96</v>
      </c>
      <c r="AV160" s="118" t="s">
        <v>16</v>
      </c>
      <c r="AW160" s="118" t="s">
        <v>51</v>
      </c>
      <c r="AX160" s="119" t="s">
        <v>89</v>
      </c>
    </row>
    <row r="161" spans="1:64" s="16" customFormat="1" ht="16.5" customHeight="1" x14ac:dyDescent="0.2">
      <c r="A161" s="13"/>
      <c r="B161" s="87" t="s">
        <v>211</v>
      </c>
      <c r="C161" s="87" t="s">
        <v>92</v>
      </c>
      <c r="D161" s="88" t="s">
        <v>212</v>
      </c>
      <c r="E161" s="89" t="s">
        <v>213</v>
      </c>
      <c r="F161" s="90" t="s">
        <v>121</v>
      </c>
      <c r="G161" s="91">
        <v>6.3849999999999998</v>
      </c>
      <c r="H161" s="1"/>
      <c r="I161" s="91">
        <f>ROUND(H161*G161,3)</f>
        <v>0</v>
      </c>
      <c r="J161" s="92"/>
      <c r="K161" s="13"/>
      <c r="L161" s="93" t="s">
        <v>0</v>
      </c>
      <c r="M161" s="94" t="s">
        <v>23</v>
      </c>
      <c r="N161" s="95"/>
      <c r="O161" s="96">
        <f>N161*G161</f>
        <v>0</v>
      </c>
      <c r="P161" s="96">
        <v>0</v>
      </c>
      <c r="Q161" s="96">
        <f>P161*G161</f>
        <v>0</v>
      </c>
      <c r="R161" s="96">
        <v>0.108</v>
      </c>
      <c r="S161" s="97">
        <f>R161*G161</f>
        <v>0.68957999999999997</v>
      </c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Q161" s="98" t="s">
        <v>96</v>
      </c>
      <c r="AS161" s="98" t="s">
        <v>92</v>
      </c>
      <c r="AT161" s="98" t="s">
        <v>73</v>
      </c>
      <c r="AX161" s="7" t="s">
        <v>89</v>
      </c>
      <c r="BD161" s="99">
        <f>IF(M161="základná",I161,0)</f>
        <v>0</v>
      </c>
      <c r="BE161" s="99">
        <f>IF(M161="znížená",I161,0)</f>
        <v>0</v>
      </c>
      <c r="BF161" s="99">
        <f>IF(M161="zákl. prenesená",I161,0)</f>
        <v>0</v>
      </c>
      <c r="BG161" s="99">
        <f>IF(M161="zníž. prenesená",I161,0)</f>
        <v>0</v>
      </c>
      <c r="BH161" s="99">
        <f>IF(M161="nulová",I161,0)</f>
        <v>0</v>
      </c>
      <c r="BI161" s="7" t="s">
        <v>73</v>
      </c>
      <c r="BJ161" s="100">
        <f>ROUND(H161*G161,3)</f>
        <v>0</v>
      </c>
      <c r="BK161" s="7" t="s">
        <v>96</v>
      </c>
      <c r="BL161" s="98" t="s">
        <v>214</v>
      </c>
    </row>
    <row r="162" spans="1:64" s="102" customFormat="1" x14ac:dyDescent="0.2">
      <c r="A162" s="101"/>
      <c r="C162" s="103" t="s">
        <v>102</v>
      </c>
      <c r="D162" s="104" t="s">
        <v>0</v>
      </c>
      <c r="E162" s="105" t="s">
        <v>215</v>
      </c>
      <c r="G162" s="104" t="s">
        <v>0</v>
      </c>
      <c r="K162" s="101"/>
      <c r="L162" s="106"/>
      <c r="M162" s="107"/>
      <c r="N162" s="107"/>
      <c r="O162" s="107"/>
      <c r="P162" s="107"/>
      <c r="Q162" s="107"/>
      <c r="R162" s="107"/>
      <c r="S162" s="108"/>
      <c r="AS162" s="104" t="s">
        <v>102</v>
      </c>
      <c r="AT162" s="104" t="s">
        <v>73</v>
      </c>
      <c r="AU162" s="102" t="s">
        <v>51</v>
      </c>
      <c r="AV162" s="102" t="s">
        <v>16</v>
      </c>
      <c r="AW162" s="102" t="s">
        <v>47</v>
      </c>
      <c r="AX162" s="104" t="s">
        <v>89</v>
      </c>
    </row>
    <row r="163" spans="1:64" s="110" customFormat="1" x14ac:dyDescent="0.2">
      <c r="A163" s="109"/>
      <c r="C163" s="103" t="s">
        <v>102</v>
      </c>
      <c r="D163" s="111" t="s">
        <v>0</v>
      </c>
      <c r="E163" s="112" t="s">
        <v>216</v>
      </c>
      <c r="G163" s="113">
        <v>6.3849999999999998</v>
      </c>
      <c r="K163" s="109"/>
      <c r="L163" s="114"/>
      <c r="M163" s="115"/>
      <c r="N163" s="115"/>
      <c r="O163" s="115"/>
      <c r="P163" s="115"/>
      <c r="Q163" s="115"/>
      <c r="R163" s="115"/>
      <c r="S163" s="116"/>
      <c r="AS163" s="111" t="s">
        <v>102</v>
      </c>
      <c r="AT163" s="111" t="s">
        <v>73</v>
      </c>
      <c r="AU163" s="110" t="s">
        <v>73</v>
      </c>
      <c r="AV163" s="110" t="s">
        <v>16</v>
      </c>
      <c r="AW163" s="110" t="s">
        <v>47</v>
      </c>
      <c r="AX163" s="111" t="s">
        <v>89</v>
      </c>
    </row>
    <row r="164" spans="1:64" s="126" customFormat="1" x14ac:dyDescent="0.2">
      <c r="A164" s="125"/>
      <c r="C164" s="103" t="s">
        <v>102</v>
      </c>
      <c r="D164" s="127" t="s">
        <v>0</v>
      </c>
      <c r="E164" s="128" t="s">
        <v>105</v>
      </c>
      <c r="G164" s="129">
        <v>6.3849999999999998</v>
      </c>
      <c r="K164" s="125"/>
      <c r="L164" s="130"/>
      <c r="M164" s="131"/>
      <c r="N164" s="131"/>
      <c r="O164" s="131"/>
      <c r="P164" s="131"/>
      <c r="Q164" s="131"/>
      <c r="R164" s="131"/>
      <c r="S164" s="132"/>
      <c r="AS164" s="127" t="s">
        <v>102</v>
      </c>
      <c r="AT164" s="127" t="s">
        <v>73</v>
      </c>
      <c r="AU164" s="126" t="s">
        <v>106</v>
      </c>
      <c r="AV164" s="126" t="s">
        <v>16</v>
      </c>
      <c r="AW164" s="126" t="s">
        <v>47</v>
      </c>
      <c r="AX164" s="127" t="s">
        <v>89</v>
      </c>
    </row>
    <row r="165" spans="1:64" s="118" customFormat="1" x14ac:dyDescent="0.2">
      <c r="A165" s="117"/>
      <c r="C165" s="103" t="s">
        <v>102</v>
      </c>
      <c r="D165" s="119" t="s">
        <v>0</v>
      </c>
      <c r="E165" s="120" t="s">
        <v>109</v>
      </c>
      <c r="G165" s="121">
        <v>6.3849999999999998</v>
      </c>
      <c r="K165" s="117"/>
      <c r="L165" s="122"/>
      <c r="M165" s="123"/>
      <c r="N165" s="123"/>
      <c r="O165" s="123"/>
      <c r="P165" s="123"/>
      <c r="Q165" s="123"/>
      <c r="R165" s="123"/>
      <c r="S165" s="124"/>
      <c r="AS165" s="119" t="s">
        <v>102</v>
      </c>
      <c r="AT165" s="119" t="s">
        <v>73</v>
      </c>
      <c r="AU165" s="118" t="s">
        <v>96</v>
      </c>
      <c r="AV165" s="118" t="s">
        <v>16</v>
      </c>
      <c r="AW165" s="118" t="s">
        <v>51</v>
      </c>
      <c r="AX165" s="119" t="s">
        <v>89</v>
      </c>
    </row>
    <row r="166" spans="1:64" s="16" customFormat="1" ht="24" customHeight="1" x14ac:dyDescent="0.2">
      <c r="A166" s="13"/>
      <c r="B166" s="87" t="s">
        <v>217</v>
      </c>
      <c r="C166" s="87" t="s">
        <v>92</v>
      </c>
      <c r="D166" s="88" t="s">
        <v>218</v>
      </c>
      <c r="E166" s="89" t="s">
        <v>219</v>
      </c>
      <c r="F166" s="90" t="s">
        <v>220</v>
      </c>
      <c r="G166" s="91">
        <v>1</v>
      </c>
      <c r="H166" s="1"/>
      <c r="I166" s="91">
        <f>ROUND(H166*G166,3)</f>
        <v>0</v>
      </c>
      <c r="J166" s="92"/>
      <c r="K166" s="13"/>
      <c r="L166" s="93" t="s">
        <v>0</v>
      </c>
      <c r="M166" s="94" t="s">
        <v>23</v>
      </c>
      <c r="N166" s="95"/>
      <c r="O166" s="96">
        <f>N166*G166</f>
        <v>0</v>
      </c>
      <c r="P166" s="96">
        <v>0</v>
      </c>
      <c r="Q166" s="96">
        <f>P166*G166</f>
        <v>0</v>
      </c>
      <c r="R166" s="96">
        <v>2.4E-2</v>
      </c>
      <c r="S166" s="97">
        <f>R166*G166</f>
        <v>2.4E-2</v>
      </c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Q166" s="98" t="s">
        <v>96</v>
      </c>
      <c r="AS166" s="98" t="s">
        <v>92</v>
      </c>
      <c r="AT166" s="98" t="s">
        <v>73</v>
      </c>
      <c r="AX166" s="7" t="s">
        <v>89</v>
      </c>
      <c r="BD166" s="99">
        <f>IF(M166="základná",I166,0)</f>
        <v>0</v>
      </c>
      <c r="BE166" s="99">
        <f>IF(M166="znížená",I166,0)</f>
        <v>0</v>
      </c>
      <c r="BF166" s="99">
        <f>IF(M166="zákl. prenesená",I166,0)</f>
        <v>0</v>
      </c>
      <c r="BG166" s="99">
        <f>IF(M166="zníž. prenesená",I166,0)</f>
        <v>0</v>
      </c>
      <c r="BH166" s="99">
        <f>IF(M166="nulová",I166,0)</f>
        <v>0</v>
      </c>
      <c r="BI166" s="7" t="s">
        <v>73</v>
      </c>
      <c r="BJ166" s="100">
        <f>ROUND(H166*G166,3)</f>
        <v>0</v>
      </c>
      <c r="BK166" s="7" t="s">
        <v>96</v>
      </c>
      <c r="BL166" s="98" t="s">
        <v>221</v>
      </c>
    </row>
    <row r="167" spans="1:64" s="102" customFormat="1" x14ac:dyDescent="0.2">
      <c r="A167" s="101"/>
      <c r="C167" s="103" t="s">
        <v>102</v>
      </c>
      <c r="D167" s="104" t="s">
        <v>0</v>
      </c>
      <c r="E167" s="105" t="s">
        <v>222</v>
      </c>
      <c r="G167" s="104" t="s">
        <v>0</v>
      </c>
      <c r="K167" s="101"/>
      <c r="L167" s="106"/>
      <c r="M167" s="107"/>
      <c r="N167" s="107"/>
      <c r="O167" s="107"/>
      <c r="P167" s="107"/>
      <c r="Q167" s="107"/>
      <c r="R167" s="107"/>
      <c r="S167" s="108"/>
      <c r="AS167" s="104" t="s">
        <v>102</v>
      </c>
      <c r="AT167" s="104" t="s">
        <v>73</v>
      </c>
      <c r="AU167" s="102" t="s">
        <v>51</v>
      </c>
      <c r="AV167" s="102" t="s">
        <v>16</v>
      </c>
      <c r="AW167" s="102" t="s">
        <v>47</v>
      </c>
      <c r="AX167" s="104" t="s">
        <v>89</v>
      </c>
    </row>
    <row r="168" spans="1:64" s="110" customFormat="1" x14ac:dyDescent="0.2">
      <c r="A168" s="109"/>
      <c r="C168" s="103" t="s">
        <v>102</v>
      </c>
      <c r="D168" s="111" t="s">
        <v>0</v>
      </c>
      <c r="E168" s="112" t="s">
        <v>51</v>
      </c>
      <c r="G168" s="113">
        <v>1</v>
      </c>
      <c r="K168" s="109"/>
      <c r="L168" s="114"/>
      <c r="M168" s="115"/>
      <c r="N168" s="115"/>
      <c r="O168" s="115"/>
      <c r="P168" s="115"/>
      <c r="Q168" s="115"/>
      <c r="R168" s="115"/>
      <c r="S168" s="116"/>
      <c r="AS168" s="111" t="s">
        <v>102</v>
      </c>
      <c r="AT168" s="111" t="s">
        <v>73</v>
      </c>
      <c r="AU168" s="110" t="s">
        <v>73</v>
      </c>
      <c r="AV168" s="110" t="s">
        <v>16</v>
      </c>
      <c r="AW168" s="110" t="s">
        <v>47</v>
      </c>
      <c r="AX168" s="111" t="s">
        <v>89</v>
      </c>
    </row>
    <row r="169" spans="1:64" s="126" customFormat="1" x14ac:dyDescent="0.2">
      <c r="A169" s="125"/>
      <c r="C169" s="103" t="s">
        <v>102</v>
      </c>
      <c r="D169" s="127" t="s">
        <v>0</v>
      </c>
      <c r="E169" s="128" t="s">
        <v>105</v>
      </c>
      <c r="G169" s="129">
        <v>1</v>
      </c>
      <c r="K169" s="125"/>
      <c r="L169" s="130"/>
      <c r="M169" s="131"/>
      <c r="N169" s="131"/>
      <c r="O169" s="131"/>
      <c r="P169" s="131"/>
      <c r="Q169" s="131"/>
      <c r="R169" s="131"/>
      <c r="S169" s="132"/>
      <c r="AS169" s="127" t="s">
        <v>102</v>
      </c>
      <c r="AT169" s="127" t="s">
        <v>73</v>
      </c>
      <c r="AU169" s="126" t="s">
        <v>106</v>
      </c>
      <c r="AV169" s="126" t="s">
        <v>16</v>
      </c>
      <c r="AW169" s="126" t="s">
        <v>47</v>
      </c>
      <c r="AX169" s="127" t="s">
        <v>89</v>
      </c>
    </row>
    <row r="170" spans="1:64" s="118" customFormat="1" x14ac:dyDescent="0.2">
      <c r="A170" s="117"/>
      <c r="C170" s="103" t="s">
        <v>102</v>
      </c>
      <c r="D170" s="119" t="s">
        <v>0</v>
      </c>
      <c r="E170" s="120" t="s">
        <v>109</v>
      </c>
      <c r="G170" s="121">
        <v>1</v>
      </c>
      <c r="K170" s="117"/>
      <c r="L170" s="122"/>
      <c r="M170" s="123"/>
      <c r="N170" s="123"/>
      <c r="O170" s="123"/>
      <c r="P170" s="123"/>
      <c r="Q170" s="123"/>
      <c r="R170" s="123"/>
      <c r="S170" s="124"/>
      <c r="AS170" s="119" t="s">
        <v>102</v>
      </c>
      <c r="AT170" s="119" t="s">
        <v>73</v>
      </c>
      <c r="AU170" s="118" t="s">
        <v>96</v>
      </c>
      <c r="AV170" s="118" t="s">
        <v>16</v>
      </c>
      <c r="AW170" s="118" t="s">
        <v>51</v>
      </c>
      <c r="AX170" s="119" t="s">
        <v>89</v>
      </c>
    </row>
    <row r="171" spans="1:64" s="16" customFormat="1" ht="24" customHeight="1" x14ac:dyDescent="0.2">
      <c r="A171" s="13"/>
      <c r="B171" s="87" t="s">
        <v>223</v>
      </c>
      <c r="C171" s="87" t="s">
        <v>92</v>
      </c>
      <c r="D171" s="88" t="s">
        <v>224</v>
      </c>
      <c r="E171" s="89" t="s">
        <v>225</v>
      </c>
      <c r="F171" s="90" t="s">
        <v>220</v>
      </c>
      <c r="G171" s="91">
        <v>1</v>
      </c>
      <c r="H171" s="1"/>
      <c r="I171" s="91">
        <f>ROUND(H171*G171,3)</f>
        <v>0</v>
      </c>
      <c r="J171" s="92"/>
      <c r="K171" s="13"/>
      <c r="L171" s="93" t="s">
        <v>0</v>
      </c>
      <c r="M171" s="94" t="s">
        <v>23</v>
      </c>
      <c r="N171" s="95"/>
      <c r="O171" s="96">
        <f>N171*G171</f>
        <v>0</v>
      </c>
      <c r="P171" s="96">
        <v>0</v>
      </c>
      <c r="Q171" s="96">
        <f>P171*G171</f>
        <v>0</v>
      </c>
      <c r="R171" s="96">
        <v>2.7E-2</v>
      </c>
      <c r="S171" s="97">
        <f>R171*G171</f>
        <v>2.7E-2</v>
      </c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Q171" s="98" t="s">
        <v>96</v>
      </c>
      <c r="AS171" s="98" t="s">
        <v>92</v>
      </c>
      <c r="AT171" s="98" t="s">
        <v>73</v>
      </c>
      <c r="AX171" s="7" t="s">
        <v>89</v>
      </c>
      <c r="BD171" s="99">
        <f>IF(M171="základná",I171,0)</f>
        <v>0</v>
      </c>
      <c r="BE171" s="99">
        <f>IF(M171="znížená",I171,0)</f>
        <v>0</v>
      </c>
      <c r="BF171" s="99">
        <f>IF(M171="zákl. prenesená",I171,0)</f>
        <v>0</v>
      </c>
      <c r="BG171" s="99">
        <f>IF(M171="zníž. prenesená",I171,0)</f>
        <v>0</v>
      </c>
      <c r="BH171" s="99">
        <f>IF(M171="nulová",I171,0)</f>
        <v>0</v>
      </c>
      <c r="BI171" s="7" t="s">
        <v>73</v>
      </c>
      <c r="BJ171" s="100">
        <f>ROUND(H171*G171,3)</f>
        <v>0</v>
      </c>
      <c r="BK171" s="7" t="s">
        <v>96</v>
      </c>
      <c r="BL171" s="98" t="s">
        <v>226</v>
      </c>
    </row>
    <row r="172" spans="1:64" s="102" customFormat="1" x14ac:dyDescent="0.2">
      <c r="A172" s="101"/>
      <c r="C172" s="103" t="s">
        <v>102</v>
      </c>
      <c r="D172" s="104" t="s">
        <v>0</v>
      </c>
      <c r="E172" s="105" t="s">
        <v>227</v>
      </c>
      <c r="G172" s="104" t="s">
        <v>0</v>
      </c>
      <c r="K172" s="101"/>
      <c r="L172" s="106"/>
      <c r="M172" s="107"/>
      <c r="N172" s="107"/>
      <c r="O172" s="107"/>
      <c r="P172" s="107"/>
      <c r="Q172" s="107"/>
      <c r="R172" s="107"/>
      <c r="S172" s="108"/>
      <c r="AS172" s="104" t="s">
        <v>102</v>
      </c>
      <c r="AT172" s="104" t="s">
        <v>73</v>
      </c>
      <c r="AU172" s="102" t="s">
        <v>51</v>
      </c>
      <c r="AV172" s="102" t="s">
        <v>16</v>
      </c>
      <c r="AW172" s="102" t="s">
        <v>47</v>
      </c>
      <c r="AX172" s="104" t="s">
        <v>89</v>
      </c>
    </row>
    <row r="173" spans="1:64" s="110" customFormat="1" x14ac:dyDescent="0.2">
      <c r="A173" s="109"/>
      <c r="C173" s="103" t="s">
        <v>102</v>
      </c>
      <c r="D173" s="111" t="s">
        <v>0</v>
      </c>
      <c r="E173" s="112" t="s">
        <v>51</v>
      </c>
      <c r="G173" s="113">
        <v>1</v>
      </c>
      <c r="K173" s="109"/>
      <c r="L173" s="114"/>
      <c r="M173" s="115"/>
      <c r="N173" s="115"/>
      <c r="O173" s="115"/>
      <c r="P173" s="115"/>
      <c r="Q173" s="115"/>
      <c r="R173" s="115"/>
      <c r="S173" s="116"/>
      <c r="AS173" s="111" t="s">
        <v>102</v>
      </c>
      <c r="AT173" s="111" t="s">
        <v>73</v>
      </c>
      <c r="AU173" s="110" t="s">
        <v>73</v>
      </c>
      <c r="AV173" s="110" t="s">
        <v>16</v>
      </c>
      <c r="AW173" s="110" t="s">
        <v>47</v>
      </c>
      <c r="AX173" s="111" t="s">
        <v>89</v>
      </c>
    </row>
    <row r="174" spans="1:64" s="126" customFormat="1" x14ac:dyDescent="0.2">
      <c r="A174" s="125"/>
      <c r="C174" s="103" t="s">
        <v>102</v>
      </c>
      <c r="D174" s="127" t="s">
        <v>0</v>
      </c>
      <c r="E174" s="128" t="s">
        <v>105</v>
      </c>
      <c r="G174" s="129">
        <v>1</v>
      </c>
      <c r="K174" s="125"/>
      <c r="L174" s="130"/>
      <c r="M174" s="131"/>
      <c r="N174" s="131"/>
      <c r="O174" s="131"/>
      <c r="P174" s="131"/>
      <c r="Q174" s="131"/>
      <c r="R174" s="131"/>
      <c r="S174" s="132"/>
      <c r="AS174" s="127" t="s">
        <v>102</v>
      </c>
      <c r="AT174" s="127" t="s">
        <v>73</v>
      </c>
      <c r="AU174" s="126" t="s">
        <v>106</v>
      </c>
      <c r="AV174" s="126" t="s">
        <v>16</v>
      </c>
      <c r="AW174" s="126" t="s">
        <v>47</v>
      </c>
      <c r="AX174" s="127" t="s">
        <v>89</v>
      </c>
    </row>
    <row r="175" spans="1:64" s="118" customFormat="1" x14ac:dyDescent="0.2">
      <c r="A175" s="117"/>
      <c r="C175" s="103" t="s">
        <v>102</v>
      </c>
      <c r="D175" s="119" t="s">
        <v>0</v>
      </c>
      <c r="E175" s="120" t="s">
        <v>109</v>
      </c>
      <c r="G175" s="121">
        <v>1</v>
      </c>
      <c r="K175" s="117"/>
      <c r="L175" s="122"/>
      <c r="M175" s="123"/>
      <c r="N175" s="123"/>
      <c r="O175" s="123"/>
      <c r="P175" s="123"/>
      <c r="Q175" s="123"/>
      <c r="R175" s="123"/>
      <c r="S175" s="124"/>
      <c r="AS175" s="119" t="s">
        <v>102</v>
      </c>
      <c r="AT175" s="119" t="s">
        <v>73</v>
      </c>
      <c r="AU175" s="118" t="s">
        <v>96</v>
      </c>
      <c r="AV175" s="118" t="s">
        <v>16</v>
      </c>
      <c r="AW175" s="118" t="s">
        <v>51</v>
      </c>
      <c r="AX175" s="119" t="s">
        <v>89</v>
      </c>
    </row>
    <row r="176" spans="1:64" s="16" customFormat="1" ht="24" customHeight="1" x14ac:dyDescent="0.2">
      <c r="A176" s="13"/>
      <c r="B176" s="87" t="s">
        <v>228</v>
      </c>
      <c r="C176" s="87" t="s">
        <v>92</v>
      </c>
      <c r="D176" s="88" t="s">
        <v>229</v>
      </c>
      <c r="E176" s="89" t="s">
        <v>230</v>
      </c>
      <c r="F176" s="90" t="s">
        <v>121</v>
      </c>
      <c r="G176" s="91">
        <v>1.5760000000000001</v>
      </c>
      <c r="H176" s="1"/>
      <c r="I176" s="91">
        <f>ROUND(H176*G176,3)</f>
        <v>0</v>
      </c>
      <c r="J176" s="92"/>
      <c r="K176" s="13"/>
      <c r="L176" s="93" t="s">
        <v>0</v>
      </c>
      <c r="M176" s="94" t="s">
        <v>23</v>
      </c>
      <c r="N176" s="95"/>
      <c r="O176" s="96">
        <f>N176*G176</f>
        <v>0</v>
      </c>
      <c r="P176" s="96">
        <v>0</v>
      </c>
      <c r="Q176" s="96">
        <f>P176*G176</f>
        <v>0</v>
      </c>
      <c r="R176" s="96">
        <v>7.5999999999999998E-2</v>
      </c>
      <c r="S176" s="97">
        <f>R176*G176</f>
        <v>0.11977600000000001</v>
      </c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Q176" s="98" t="s">
        <v>96</v>
      </c>
      <c r="AS176" s="98" t="s">
        <v>92</v>
      </c>
      <c r="AT176" s="98" t="s">
        <v>73</v>
      </c>
      <c r="AX176" s="7" t="s">
        <v>89</v>
      </c>
      <c r="BD176" s="99">
        <f>IF(M176="základná",I176,0)</f>
        <v>0</v>
      </c>
      <c r="BE176" s="99">
        <f>IF(M176="znížená",I176,0)</f>
        <v>0</v>
      </c>
      <c r="BF176" s="99">
        <f>IF(M176="zákl. prenesená",I176,0)</f>
        <v>0</v>
      </c>
      <c r="BG176" s="99">
        <f>IF(M176="zníž. prenesená",I176,0)</f>
        <v>0</v>
      </c>
      <c r="BH176" s="99">
        <f>IF(M176="nulová",I176,0)</f>
        <v>0</v>
      </c>
      <c r="BI176" s="7" t="s">
        <v>73</v>
      </c>
      <c r="BJ176" s="100">
        <f>ROUND(H176*G176,3)</f>
        <v>0</v>
      </c>
      <c r="BK176" s="7" t="s">
        <v>96</v>
      </c>
      <c r="BL176" s="98" t="s">
        <v>231</v>
      </c>
    </row>
    <row r="177" spans="1:64" s="102" customFormat="1" x14ac:dyDescent="0.2">
      <c r="A177" s="101"/>
      <c r="C177" s="103" t="s">
        <v>102</v>
      </c>
      <c r="D177" s="104" t="s">
        <v>0</v>
      </c>
      <c r="E177" s="105" t="s">
        <v>222</v>
      </c>
      <c r="G177" s="104" t="s">
        <v>0</v>
      </c>
      <c r="K177" s="101"/>
      <c r="L177" s="106"/>
      <c r="M177" s="107"/>
      <c r="N177" s="107"/>
      <c r="O177" s="107"/>
      <c r="P177" s="107"/>
      <c r="Q177" s="107"/>
      <c r="R177" s="107"/>
      <c r="S177" s="108"/>
      <c r="AS177" s="104" t="s">
        <v>102</v>
      </c>
      <c r="AT177" s="104" t="s">
        <v>73</v>
      </c>
      <c r="AU177" s="102" t="s">
        <v>51</v>
      </c>
      <c r="AV177" s="102" t="s">
        <v>16</v>
      </c>
      <c r="AW177" s="102" t="s">
        <v>47</v>
      </c>
      <c r="AX177" s="104" t="s">
        <v>89</v>
      </c>
    </row>
    <row r="178" spans="1:64" s="110" customFormat="1" x14ac:dyDescent="0.2">
      <c r="A178" s="109"/>
      <c r="C178" s="103" t="s">
        <v>102</v>
      </c>
      <c r="D178" s="111" t="s">
        <v>0</v>
      </c>
      <c r="E178" s="112" t="s">
        <v>232</v>
      </c>
      <c r="G178" s="113">
        <v>1.5760000000000001</v>
      </c>
      <c r="K178" s="109"/>
      <c r="L178" s="114"/>
      <c r="M178" s="115"/>
      <c r="N178" s="115"/>
      <c r="O178" s="115"/>
      <c r="P178" s="115"/>
      <c r="Q178" s="115"/>
      <c r="R178" s="115"/>
      <c r="S178" s="116"/>
      <c r="AS178" s="111" t="s">
        <v>102</v>
      </c>
      <c r="AT178" s="111" t="s">
        <v>73</v>
      </c>
      <c r="AU178" s="110" t="s">
        <v>73</v>
      </c>
      <c r="AV178" s="110" t="s">
        <v>16</v>
      </c>
      <c r="AW178" s="110" t="s">
        <v>47</v>
      </c>
      <c r="AX178" s="111" t="s">
        <v>89</v>
      </c>
    </row>
    <row r="179" spans="1:64" s="126" customFormat="1" x14ac:dyDescent="0.2">
      <c r="A179" s="125"/>
      <c r="C179" s="103" t="s">
        <v>102</v>
      </c>
      <c r="D179" s="127" t="s">
        <v>0</v>
      </c>
      <c r="E179" s="128" t="s">
        <v>105</v>
      </c>
      <c r="G179" s="129">
        <v>1.5760000000000001</v>
      </c>
      <c r="K179" s="125"/>
      <c r="L179" s="130"/>
      <c r="M179" s="131"/>
      <c r="N179" s="131"/>
      <c r="O179" s="131"/>
      <c r="P179" s="131"/>
      <c r="Q179" s="131"/>
      <c r="R179" s="131"/>
      <c r="S179" s="132"/>
      <c r="AS179" s="127" t="s">
        <v>102</v>
      </c>
      <c r="AT179" s="127" t="s">
        <v>73</v>
      </c>
      <c r="AU179" s="126" t="s">
        <v>106</v>
      </c>
      <c r="AV179" s="126" t="s">
        <v>16</v>
      </c>
      <c r="AW179" s="126" t="s">
        <v>47</v>
      </c>
      <c r="AX179" s="127" t="s">
        <v>89</v>
      </c>
    </row>
    <row r="180" spans="1:64" s="118" customFormat="1" x14ac:dyDescent="0.2">
      <c r="A180" s="117"/>
      <c r="C180" s="103" t="s">
        <v>102</v>
      </c>
      <c r="D180" s="119" t="s">
        <v>0</v>
      </c>
      <c r="E180" s="120" t="s">
        <v>109</v>
      </c>
      <c r="G180" s="121">
        <v>1.5760000000000001</v>
      </c>
      <c r="K180" s="117"/>
      <c r="L180" s="122"/>
      <c r="M180" s="123"/>
      <c r="N180" s="123"/>
      <c r="O180" s="123"/>
      <c r="P180" s="123"/>
      <c r="Q180" s="123"/>
      <c r="R180" s="123"/>
      <c r="S180" s="124"/>
      <c r="AS180" s="119" t="s">
        <v>102</v>
      </c>
      <c r="AT180" s="119" t="s">
        <v>73</v>
      </c>
      <c r="AU180" s="118" t="s">
        <v>96</v>
      </c>
      <c r="AV180" s="118" t="s">
        <v>16</v>
      </c>
      <c r="AW180" s="118" t="s">
        <v>51</v>
      </c>
      <c r="AX180" s="119" t="s">
        <v>89</v>
      </c>
    </row>
    <row r="181" spans="1:64" s="16" customFormat="1" ht="24" customHeight="1" x14ac:dyDescent="0.2">
      <c r="A181" s="13"/>
      <c r="B181" s="87" t="s">
        <v>233</v>
      </c>
      <c r="C181" s="87" t="s">
        <v>92</v>
      </c>
      <c r="D181" s="88" t="s">
        <v>234</v>
      </c>
      <c r="E181" s="89" t="s">
        <v>235</v>
      </c>
      <c r="F181" s="90" t="s">
        <v>121</v>
      </c>
      <c r="G181" s="91">
        <v>3.1520000000000001</v>
      </c>
      <c r="H181" s="1"/>
      <c r="I181" s="91">
        <f>ROUND(H181*G181,3)</f>
        <v>0</v>
      </c>
      <c r="J181" s="92"/>
      <c r="K181" s="13"/>
      <c r="L181" s="93" t="s">
        <v>0</v>
      </c>
      <c r="M181" s="94" t="s">
        <v>23</v>
      </c>
      <c r="N181" s="95"/>
      <c r="O181" s="96">
        <f>N181*G181</f>
        <v>0</v>
      </c>
      <c r="P181" s="96">
        <v>0</v>
      </c>
      <c r="Q181" s="96">
        <f>P181*G181</f>
        <v>0</v>
      </c>
      <c r="R181" s="96">
        <v>6.3E-2</v>
      </c>
      <c r="S181" s="97">
        <f>R181*G181</f>
        <v>0.198576</v>
      </c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Q181" s="98" t="s">
        <v>96</v>
      </c>
      <c r="AS181" s="98" t="s">
        <v>92</v>
      </c>
      <c r="AT181" s="98" t="s">
        <v>73</v>
      </c>
      <c r="AX181" s="7" t="s">
        <v>89</v>
      </c>
      <c r="BD181" s="99">
        <f>IF(M181="základná",I181,0)</f>
        <v>0</v>
      </c>
      <c r="BE181" s="99">
        <f>IF(M181="znížená",I181,0)</f>
        <v>0</v>
      </c>
      <c r="BF181" s="99">
        <f>IF(M181="zákl. prenesená",I181,0)</f>
        <v>0</v>
      </c>
      <c r="BG181" s="99">
        <f>IF(M181="zníž. prenesená",I181,0)</f>
        <v>0</v>
      </c>
      <c r="BH181" s="99">
        <f>IF(M181="nulová",I181,0)</f>
        <v>0</v>
      </c>
      <c r="BI181" s="7" t="s">
        <v>73</v>
      </c>
      <c r="BJ181" s="100">
        <f>ROUND(H181*G181,3)</f>
        <v>0</v>
      </c>
      <c r="BK181" s="7" t="s">
        <v>96</v>
      </c>
      <c r="BL181" s="98" t="s">
        <v>236</v>
      </c>
    </row>
    <row r="182" spans="1:64" s="102" customFormat="1" x14ac:dyDescent="0.2">
      <c r="A182" s="101"/>
      <c r="C182" s="103" t="s">
        <v>102</v>
      </c>
      <c r="D182" s="104" t="s">
        <v>0</v>
      </c>
      <c r="E182" s="105" t="s">
        <v>227</v>
      </c>
      <c r="G182" s="104" t="s">
        <v>0</v>
      </c>
      <c r="K182" s="101"/>
      <c r="L182" s="106"/>
      <c r="M182" s="107"/>
      <c r="N182" s="107"/>
      <c r="O182" s="107"/>
      <c r="P182" s="107"/>
      <c r="Q182" s="107"/>
      <c r="R182" s="107"/>
      <c r="S182" s="108"/>
      <c r="AS182" s="104" t="s">
        <v>102</v>
      </c>
      <c r="AT182" s="104" t="s">
        <v>73</v>
      </c>
      <c r="AU182" s="102" t="s">
        <v>51</v>
      </c>
      <c r="AV182" s="102" t="s">
        <v>16</v>
      </c>
      <c r="AW182" s="102" t="s">
        <v>47</v>
      </c>
      <c r="AX182" s="104" t="s">
        <v>89</v>
      </c>
    </row>
    <row r="183" spans="1:64" s="110" customFormat="1" x14ac:dyDescent="0.2">
      <c r="A183" s="109"/>
      <c r="C183" s="103" t="s">
        <v>102</v>
      </c>
      <c r="D183" s="111" t="s">
        <v>0</v>
      </c>
      <c r="E183" s="112" t="s">
        <v>237</v>
      </c>
      <c r="G183" s="113">
        <v>3.1520000000000001</v>
      </c>
      <c r="K183" s="109"/>
      <c r="L183" s="114"/>
      <c r="M183" s="115"/>
      <c r="N183" s="115"/>
      <c r="O183" s="115"/>
      <c r="P183" s="115"/>
      <c r="Q183" s="115"/>
      <c r="R183" s="115"/>
      <c r="S183" s="116"/>
      <c r="AS183" s="111" t="s">
        <v>102</v>
      </c>
      <c r="AT183" s="111" t="s">
        <v>73</v>
      </c>
      <c r="AU183" s="110" t="s">
        <v>73</v>
      </c>
      <c r="AV183" s="110" t="s">
        <v>16</v>
      </c>
      <c r="AW183" s="110" t="s">
        <v>47</v>
      </c>
      <c r="AX183" s="111" t="s">
        <v>89</v>
      </c>
    </row>
    <row r="184" spans="1:64" s="126" customFormat="1" x14ac:dyDescent="0.2">
      <c r="A184" s="125"/>
      <c r="C184" s="103" t="s">
        <v>102</v>
      </c>
      <c r="D184" s="127" t="s">
        <v>0</v>
      </c>
      <c r="E184" s="128" t="s">
        <v>105</v>
      </c>
      <c r="G184" s="129">
        <v>3.1520000000000001</v>
      </c>
      <c r="K184" s="125"/>
      <c r="L184" s="130"/>
      <c r="M184" s="131"/>
      <c r="N184" s="131"/>
      <c r="O184" s="131"/>
      <c r="P184" s="131"/>
      <c r="Q184" s="131"/>
      <c r="R184" s="131"/>
      <c r="S184" s="132"/>
      <c r="AS184" s="127" t="s">
        <v>102</v>
      </c>
      <c r="AT184" s="127" t="s">
        <v>73</v>
      </c>
      <c r="AU184" s="126" t="s">
        <v>106</v>
      </c>
      <c r="AV184" s="126" t="s">
        <v>16</v>
      </c>
      <c r="AW184" s="126" t="s">
        <v>47</v>
      </c>
      <c r="AX184" s="127" t="s">
        <v>89</v>
      </c>
    </row>
    <row r="185" spans="1:64" s="118" customFormat="1" x14ac:dyDescent="0.2">
      <c r="A185" s="117"/>
      <c r="C185" s="103" t="s">
        <v>102</v>
      </c>
      <c r="D185" s="119" t="s">
        <v>0</v>
      </c>
      <c r="E185" s="120" t="s">
        <v>109</v>
      </c>
      <c r="G185" s="121">
        <v>3.1520000000000001</v>
      </c>
      <c r="K185" s="117"/>
      <c r="L185" s="122"/>
      <c r="M185" s="123"/>
      <c r="N185" s="123"/>
      <c r="O185" s="123"/>
      <c r="P185" s="123"/>
      <c r="Q185" s="123"/>
      <c r="R185" s="123"/>
      <c r="S185" s="124"/>
      <c r="AS185" s="119" t="s">
        <v>102</v>
      </c>
      <c r="AT185" s="119" t="s">
        <v>73</v>
      </c>
      <c r="AU185" s="118" t="s">
        <v>96</v>
      </c>
      <c r="AV185" s="118" t="s">
        <v>16</v>
      </c>
      <c r="AW185" s="118" t="s">
        <v>51</v>
      </c>
      <c r="AX185" s="119" t="s">
        <v>89</v>
      </c>
    </row>
    <row r="186" spans="1:64" s="16" customFormat="1" ht="24" customHeight="1" x14ac:dyDescent="0.2">
      <c r="A186" s="13"/>
      <c r="B186" s="87" t="s">
        <v>238</v>
      </c>
      <c r="C186" s="87" t="s">
        <v>92</v>
      </c>
      <c r="D186" s="88" t="s">
        <v>239</v>
      </c>
      <c r="E186" s="89" t="s">
        <v>240</v>
      </c>
      <c r="F186" s="90" t="s">
        <v>95</v>
      </c>
      <c r="G186" s="91">
        <v>5.14</v>
      </c>
      <c r="H186" s="1"/>
      <c r="I186" s="91">
        <f>ROUND(H186*G186,3)</f>
        <v>0</v>
      </c>
      <c r="J186" s="92"/>
      <c r="K186" s="13"/>
      <c r="L186" s="93" t="s">
        <v>0</v>
      </c>
      <c r="M186" s="94" t="s">
        <v>23</v>
      </c>
      <c r="N186" s="95"/>
      <c r="O186" s="96">
        <f>N186*G186</f>
        <v>0</v>
      </c>
      <c r="P186" s="96">
        <v>0</v>
      </c>
      <c r="Q186" s="96">
        <f>P186*G186</f>
        <v>0</v>
      </c>
      <c r="R186" s="96">
        <v>5.0000000000000001E-3</v>
      </c>
      <c r="S186" s="97">
        <f>R186*G186</f>
        <v>2.5700000000000001E-2</v>
      </c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Q186" s="98" t="s">
        <v>96</v>
      </c>
      <c r="AS186" s="98" t="s">
        <v>92</v>
      </c>
      <c r="AT186" s="98" t="s">
        <v>73</v>
      </c>
      <c r="AX186" s="7" t="s">
        <v>89</v>
      </c>
      <c r="BD186" s="99">
        <f>IF(M186="základná",I186,0)</f>
        <v>0</v>
      </c>
      <c r="BE186" s="99">
        <f>IF(M186="znížená",I186,0)</f>
        <v>0</v>
      </c>
      <c r="BF186" s="99">
        <f>IF(M186="zákl. prenesená",I186,0)</f>
        <v>0</v>
      </c>
      <c r="BG186" s="99">
        <f>IF(M186="zníž. prenesená",I186,0)</f>
        <v>0</v>
      </c>
      <c r="BH186" s="99">
        <f>IF(M186="nulová",I186,0)</f>
        <v>0</v>
      </c>
      <c r="BI186" s="7" t="s">
        <v>73</v>
      </c>
      <c r="BJ186" s="100">
        <f>ROUND(H186*G186,3)</f>
        <v>0</v>
      </c>
      <c r="BK186" s="7" t="s">
        <v>96</v>
      </c>
      <c r="BL186" s="98" t="s">
        <v>241</v>
      </c>
    </row>
    <row r="187" spans="1:64" s="102" customFormat="1" x14ac:dyDescent="0.2">
      <c r="A187" s="101"/>
      <c r="C187" s="103" t="s">
        <v>102</v>
      </c>
      <c r="D187" s="104" t="s">
        <v>0</v>
      </c>
      <c r="E187" s="105" t="s">
        <v>114</v>
      </c>
      <c r="G187" s="104" t="s">
        <v>0</v>
      </c>
      <c r="K187" s="101"/>
      <c r="L187" s="106"/>
      <c r="M187" s="107"/>
      <c r="N187" s="107"/>
      <c r="O187" s="107"/>
      <c r="P187" s="107"/>
      <c r="Q187" s="107"/>
      <c r="R187" s="107"/>
      <c r="S187" s="108"/>
      <c r="AS187" s="104" t="s">
        <v>102</v>
      </c>
      <c r="AT187" s="104" t="s">
        <v>73</v>
      </c>
      <c r="AU187" s="102" t="s">
        <v>51</v>
      </c>
      <c r="AV187" s="102" t="s">
        <v>16</v>
      </c>
      <c r="AW187" s="102" t="s">
        <v>47</v>
      </c>
      <c r="AX187" s="104" t="s">
        <v>89</v>
      </c>
    </row>
    <row r="188" spans="1:64" s="110" customFormat="1" x14ac:dyDescent="0.2">
      <c r="A188" s="109"/>
      <c r="C188" s="103" t="s">
        <v>102</v>
      </c>
      <c r="D188" s="111" t="s">
        <v>0</v>
      </c>
      <c r="E188" s="112" t="s">
        <v>242</v>
      </c>
      <c r="G188" s="113">
        <v>5.14</v>
      </c>
      <c r="K188" s="109"/>
      <c r="L188" s="114"/>
      <c r="M188" s="115"/>
      <c r="N188" s="115"/>
      <c r="O188" s="115"/>
      <c r="P188" s="115"/>
      <c r="Q188" s="115"/>
      <c r="R188" s="115"/>
      <c r="S188" s="116"/>
      <c r="AS188" s="111" t="s">
        <v>102</v>
      </c>
      <c r="AT188" s="111" t="s">
        <v>73</v>
      </c>
      <c r="AU188" s="110" t="s">
        <v>73</v>
      </c>
      <c r="AV188" s="110" t="s">
        <v>16</v>
      </c>
      <c r="AW188" s="110" t="s">
        <v>47</v>
      </c>
      <c r="AX188" s="111" t="s">
        <v>89</v>
      </c>
    </row>
    <row r="189" spans="1:64" s="126" customFormat="1" x14ac:dyDescent="0.2">
      <c r="A189" s="125"/>
      <c r="C189" s="103" t="s">
        <v>102</v>
      </c>
      <c r="D189" s="127" t="s">
        <v>0</v>
      </c>
      <c r="E189" s="128" t="s">
        <v>105</v>
      </c>
      <c r="G189" s="129">
        <v>5.14</v>
      </c>
      <c r="K189" s="125"/>
      <c r="L189" s="130"/>
      <c r="M189" s="131"/>
      <c r="N189" s="131"/>
      <c r="O189" s="131"/>
      <c r="P189" s="131"/>
      <c r="Q189" s="131"/>
      <c r="R189" s="131"/>
      <c r="S189" s="132"/>
      <c r="AS189" s="127" t="s">
        <v>102</v>
      </c>
      <c r="AT189" s="127" t="s">
        <v>73</v>
      </c>
      <c r="AU189" s="126" t="s">
        <v>106</v>
      </c>
      <c r="AV189" s="126" t="s">
        <v>16</v>
      </c>
      <c r="AW189" s="126" t="s">
        <v>47</v>
      </c>
      <c r="AX189" s="127" t="s">
        <v>89</v>
      </c>
    </row>
    <row r="190" spans="1:64" s="118" customFormat="1" x14ac:dyDescent="0.2">
      <c r="A190" s="117"/>
      <c r="C190" s="103" t="s">
        <v>102</v>
      </c>
      <c r="D190" s="119" t="s">
        <v>0</v>
      </c>
      <c r="E190" s="120" t="s">
        <v>109</v>
      </c>
      <c r="G190" s="121">
        <v>5.14</v>
      </c>
      <c r="K190" s="117"/>
      <c r="L190" s="122"/>
      <c r="M190" s="123"/>
      <c r="N190" s="123"/>
      <c r="O190" s="123"/>
      <c r="P190" s="123"/>
      <c r="Q190" s="123"/>
      <c r="R190" s="123"/>
      <c r="S190" s="124"/>
      <c r="AS190" s="119" t="s">
        <v>102</v>
      </c>
      <c r="AT190" s="119" t="s">
        <v>73</v>
      </c>
      <c r="AU190" s="118" t="s">
        <v>96</v>
      </c>
      <c r="AV190" s="118" t="s">
        <v>16</v>
      </c>
      <c r="AW190" s="118" t="s">
        <v>51</v>
      </c>
      <c r="AX190" s="119" t="s">
        <v>89</v>
      </c>
    </row>
    <row r="191" spans="1:64" s="16" customFormat="1" ht="36" customHeight="1" x14ac:dyDescent="0.2">
      <c r="A191" s="13"/>
      <c r="B191" s="87" t="s">
        <v>243</v>
      </c>
      <c r="C191" s="87" t="s">
        <v>92</v>
      </c>
      <c r="D191" s="88" t="s">
        <v>244</v>
      </c>
      <c r="E191" s="89" t="s">
        <v>245</v>
      </c>
      <c r="F191" s="90" t="s">
        <v>121</v>
      </c>
      <c r="G191" s="91">
        <v>6.3040000000000003</v>
      </c>
      <c r="H191" s="1"/>
      <c r="I191" s="91">
        <f>ROUND(H191*G191,3)</f>
        <v>0</v>
      </c>
      <c r="J191" s="92"/>
      <c r="K191" s="13"/>
      <c r="L191" s="93" t="s">
        <v>0</v>
      </c>
      <c r="M191" s="94" t="s">
        <v>23</v>
      </c>
      <c r="N191" s="95"/>
      <c r="O191" s="96">
        <f>N191*G191</f>
        <v>0</v>
      </c>
      <c r="P191" s="96">
        <v>0</v>
      </c>
      <c r="Q191" s="96">
        <f>P191*G191</f>
        <v>0</v>
      </c>
      <c r="R191" s="96">
        <v>7.5999999999999998E-2</v>
      </c>
      <c r="S191" s="97">
        <f>R191*G191</f>
        <v>0.47910400000000003</v>
      </c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Q191" s="98" t="s">
        <v>96</v>
      </c>
      <c r="AS191" s="98" t="s">
        <v>92</v>
      </c>
      <c r="AT191" s="98" t="s">
        <v>73</v>
      </c>
      <c r="AX191" s="7" t="s">
        <v>89</v>
      </c>
      <c r="BD191" s="99">
        <f>IF(M191="základná",I191,0)</f>
        <v>0</v>
      </c>
      <c r="BE191" s="99">
        <f>IF(M191="znížená",I191,0)</f>
        <v>0</v>
      </c>
      <c r="BF191" s="99">
        <f>IF(M191="zákl. prenesená",I191,0)</f>
        <v>0</v>
      </c>
      <c r="BG191" s="99">
        <f>IF(M191="zníž. prenesená",I191,0)</f>
        <v>0</v>
      </c>
      <c r="BH191" s="99">
        <f>IF(M191="nulová",I191,0)</f>
        <v>0</v>
      </c>
      <c r="BI191" s="7" t="s">
        <v>73</v>
      </c>
      <c r="BJ191" s="100">
        <f>ROUND(H191*G191,3)</f>
        <v>0</v>
      </c>
      <c r="BK191" s="7" t="s">
        <v>96</v>
      </c>
      <c r="BL191" s="98" t="s">
        <v>246</v>
      </c>
    </row>
    <row r="192" spans="1:64" s="102" customFormat="1" x14ac:dyDescent="0.2">
      <c r="A192" s="101"/>
      <c r="C192" s="103" t="s">
        <v>102</v>
      </c>
      <c r="D192" s="104" t="s">
        <v>0</v>
      </c>
      <c r="E192" s="105" t="s">
        <v>247</v>
      </c>
      <c r="G192" s="104" t="s">
        <v>0</v>
      </c>
      <c r="K192" s="101"/>
      <c r="L192" s="106"/>
      <c r="M192" s="107"/>
      <c r="N192" s="107"/>
      <c r="O192" s="107"/>
      <c r="P192" s="107"/>
      <c r="Q192" s="107"/>
      <c r="R192" s="107"/>
      <c r="S192" s="108"/>
      <c r="AS192" s="104" t="s">
        <v>102</v>
      </c>
      <c r="AT192" s="104" t="s">
        <v>73</v>
      </c>
      <c r="AU192" s="102" t="s">
        <v>51</v>
      </c>
      <c r="AV192" s="102" t="s">
        <v>16</v>
      </c>
      <c r="AW192" s="102" t="s">
        <v>47</v>
      </c>
      <c r="AX192" s="104" t="s">
        <v>89</v>
      </c>
    </row>
    <row r="193" spans="1:64" s="102" customFormat="1" x14ac:dyDescent="0.2">
      <c r="A193" s="101"/>
      <c r="C193" s="103" t="s">
        <v>102</v>
      </c>
      <c r="D193" s="104" t="s">
        <v>0</v>
      </c>
      <c r="E193" s="105" t="s">
        <v>114</v>
      </c>
      <c r="G193" s="104" t="s">
        <v>0</v>
      </c>
      <c r="K193" s="101"/>
      <c r="L193" s="106"/>
      <c r="M193" s="107"/>
      <c r="N193" s="107"/>
      <c r="O193" s="107"/>
      <c r="P193" s="107"/>
      <c r="Q193" s="107"/>
      <c r="R193" s="107"/>
      <c r="S193" s="108"/>
      <c r="AS193" s="104" t="s">
        <v>102</v>
      </c>
      <c r="AT193" s="104" t="s">
        <v>73</v>
      </c>
      <c r="AU193" s="102" t="s">
        <v>51</v>
      </c>
      <c r="AV193" s="102" t="s">
        <v>16</v>
      </c>
      <c r="AW193" s="102" t="s">
        <v>47</v>
      </c>
      <c r="AX193" s="104" t="s">
        <v>89</v>
      </c>
    </row>
    <row r="194" spans="1:64" s="110" customFormat="1" x14ac:dyDescent="0.2">
      <c r="A194" s="109"/>
      <c r="C194" s="103" t="s">
        <v>102</v>
      </c>
      <c r="D194" s="111" t="s">
        <v>0</v>
      </c>
      <c r="E194" s="112" t="s">
        <v>248</v>
      </c>
      <c r="G194" s="113">
        <v>1.5760000000000001</v>
      </c>
      <c r="K194" s="109"/>
      <c r="L194" s="114"/>
      <c r="M194" s="115"/>
      <c r="N194" s="115"/>
      <c r="O194" s="115"/>
      <c r="P194" s="115"/>
      <c r="Q194" s="115"/>
      <c r="R194" s="115"/>
      <c r="S194" s="116"/>
      <c r="AS194" s="111" t="s">
        <v>102</v>
      </c>
      <c r="AT194" s="111" t="s">
        <v>73</v>
      </c>
      <c r="AU194" s="110" t="s">
        <v>73</v>
      </c>
      <c r="AV194" s="110" t="s">
        <v>16</v>
      </c>
      <c r="AW194" s="110" t="s">
        <v>47</v>
      </c>
      <c r="AX194" s="111" t="s">
        <v>89</v>
      </c>
    </row>
    <row r="195" spans="1:64" s="126" customFormat="1" x14ac:dyDescent="0.2">
      <c r="A195" s="125"/>
      <c r="C195" s="103" t="s">
        <v>102</v>
      </c>
      <c r="D195" s="127" t="s">
        <v>0</v>
      </c>
      <c r="E195" s="128" t="s">
        <v>105</v>
      </c>
      <c r="G195" s="129">
        <v>1.5760000000000001</v>
      </c>
      <c r="K195" s="125"/>
      <c r="L195" s="130"/>
      <c r="M195" s="131"/>
      <c r="N195" s="131"/>
      <c r="O195" s="131"/>
      <c r="P195" s="131"/>
      <c r="Q195" s="131"/>
      <c r="R195" s="131"/>
      <c r="S195" s="132"/>
      <c r="AS195" s="127" t="s">
        <v>102</v>
      </c>
      <c r="AT195" s="127" t="s">
        <v>73</v>
      </c>
      <c r="AU195" s="126" t="s">
        <v>106</v>
      </c>
      <c r="AV195" s="126" t="s">
        <v>16</v>
      </c>
      <c r="AW195" s="126" t="s">
        <v>47</v>
      </c>
      <c r="AX195" s="127" t="s">
        <v>89</v>
      </c>
    </row>
    <row r="196" spans="1:64" s="110" customFormat="1" x14ac:dyDescent="0.2">
      <c r="A196" s="109"/>
      <c r="C196" s="103" t="s">
        <v>102</v>
      </c>
      <c r="D196" s="111" t="s">
        <v>0</v>
      </c>
      <c r="E196" s="112" t="s">
        <v>249</v>
      </c>
      <c r="G196" s="113">
        <v>1.5760000000000001</v>
      </c>
      <c r="K196" s="109"/>
      <c r="L196" s="114"/>
      <c r="M196" s="115"/>
      <c r="N196" s="115"/>
      <c r="O196" s="115"/>
      <c r="P196" s="115"/>
      <c r="Q196" s="115"/>
      <c r="R196" s="115"/>
      <c r="S196" s="116"/>
      <c r="AS196" s="111" t="s">
        <v>102</v>
      </c>
      <c r="AT196" s="111" t="s">
        <v>73</v>
      </c>
      <c r="AU196" s="110" t="s">
        <v>73</v>
      </c>
      <c r="AV196" s="110" t="s">
        <v>16</v>
      </c>
      <c r="AW196" s="110" t="s">
        <v>47</v>
      </c>
      <c r="AX196" s="111" t="s">
        <v>89</v>
      </c>
    </row>
    <row r="197" spans="1:64" s="126" customFormat="1" x14ac:dyDescent="0.2">
      <c r="A197" s="125"/>
      <c r="C197" s="103" t="s">
        <v>102</v>
      </c>
      <c r="D197" s="127" t="s">
        <v>0</v>
      </c>
      <c r="E197" s="128" t="s">
        <v>105</v>
      </c>
      <c r="G197" s="129">
        <v>1.5760000000000001</v>
      </c>
      <c r="K197" s="125"/>
      <c r="L197" s="130"/>
      <c r="M197" s="131"/>
      <c r="N197" s="131"/>
      <c r="O197" s="131"/>
      <c r="P197" s="131"/>
      <c r="Q197" s="131"/>
      <c r="R197" s="131"/>
      <c r="S197" s="132"/>
      <c r="AS197" s="127" t="s">
        <v>102</v>
      </c>
      <c r="AT197" s="127" t="s">
        <v>73</v>
      </c>
      <c r="AU197" s="126" t="s">
        <v>106</v>
      </c>
      <c r="AV197" s="126" t="s">
        <v>16</v>
      </c>
      <c r="AW197" s="126" t="s">
        <v>47</v>
      </c>
      <c r="AX197" s="127" t="s">
        <v>89</v>
      </c>
    </row>
    <row r="198" spans="1:64" s="110" customFormat="1" x14ac:dyDescent="0.2">
      <c r="A198" s="109"/>
      <c r="C198" s="103" t="s">
        <v>102</v>
      </c>
      <c r="D198" s="111" t="s">
        <v>0</v>
      </c>
      <c r="E198" s="112" t="s">
        <v>250</v>
      </c>
      <c r="G198" s="113">
        <v>1.5760000000000001</v>
      </c>
      <c r="K198" s="109"/>
      <c r="L198" s="114"/>
      <c r="M198" s="115"/>
      <c r="N198" s="115"/>
      <c r="O198" s="115"/>
      <c r="P198" s="115"/>
      <c r="Q198" s="115"/>
      <c r="R198" s="115"/>
      <c r="S198" s="116"/>
      <c r="AS198" s="111" t="s">
        <v>102</v>
      </c>
      <c r="AT198" s="111" t="s">
        <v>73</v>
      </c>
      <c r="AU198" s="110" t="s">
        <v>73</v>
      </c>
      <c r="AV198" s="110" t="s">
        <v>16</v>
      </c>
      <c r="AW198" s="110" t="s">
        <v>47</v>
      </c>
      <c r="AX198" s="111" t="s">
        <v>89</v>
      </c>
    </row>
    <row r="199" spans="1:64" s="126" customFormat="1" x14ac:dyDescent="0.2">
      <c r="A199" s="125"/>
      <c r="C199" s="103" t="s">
        <v>102</v>
      </c>
      <c r="D199" s="127" t="s">
        <v>0</v>
      </c>
      <c r="E199" s="128" t="s">
        <v>105</v>
      </c>
      <c r="G199" s="129">
        <v>1.5760000000000001</v>
      </c>
      <c r="K199" s="125"/>
      <c r="L199" s="130"/>
      <c r="M199" s="131"/>
      <c r="N199" s="131"/>
      <c r="O199" s="131"/>
      <c r="P199" s="131"/>
      <c r="Q199" s="131"/>
      <c r="R199" s="131"/>
      <c r="S199" s="132"/>
      <c r="AS199" s="127" t="s">
        <v>102</v>
      </c>
      <c r="AT199" s="127" t="s">
        <v>73</v>
      </c>
      <c r="AU199" s="126" t="s">
        <v>106</v>
      </c>
      <c r="AV199" s="126" t="s">
        <v>16</v>
      </c>
      <c r="AW199" s="126" t="s">
        <v>47</v>
      </c>
      <c r="AX199" s="127" t="s">
        <v>89</v>
      </c>
    </row>
    <row r="200" spans="1:64" s="110" customFormat="1" x14ac:dyDescent="0.2">
      <c r="A200" s="109"/>
      <c r="C200" s="103" t="s">
        <v>102</v>
      </c>
      <c r="D200" s="111" t="s">
        <v>0</v>
      </c>
      <c r="E200" s="112" t="s">
        <v>251</v>
      </c>
      <c r="G200" s="113">
        <v>1.5760000000000001</v>
      </c>
      <c r="K200" s="109"/>
      <c r="L200" s="114"/>
      <c r="M200" s="115"/>
      <c r="N200" s="115"/>
      <c r="O200" s="115"/>
      <c r="P200" s="115"/>
      <c r="Q200" s="115"/>
      <c r="R200" s="115"/>
      <c r="S200" s="116"/>
      <c r="AS200" s="111" t="s">
        <v>102</v>
      </c>
      <c r="AT200" s="111" t="s">
        <v>73</v>
      </c>
      <c r="AU200" s="110" t="s">
        <v>73</v>
      </c>
      <c r="AV200" s="110" t="s">
        <v>16</v>
      </c>
      <c r="AW200" s="110" t="s">
        <v>47</v>
      </c>
      <c r="AX200" s="111" t="s">
        <v>89</v>
      </c>
    </row>
    <row r="201" spans="1:64" s="118" customFormat="1" x14ac:dyDescent="0.2">
      <c r="A201" s="117"/>
      <c r="C201" s="103" t="s">
        <v>102</v>
      </c>
      <c r="D201" s="119" t="s">
        <v>0</v>
      </c>
      <c r="E201" s="120" t="s">
        <v>109</v>
      </c>
      <c r="G201" s="121">
        <v>6.3040000000000003</v>
      </c>
      <c r="K201" s="117"/>
      <c r="L201" s="122"/>
      <c r="M201" s="123"/>
      <c r="N201" s="123"/>
      <c r="O201" s="123"/>
      <c r="P201" s="123"/>
      <c r="Q201" s="123"/>
      <c r="R201" s="123"/>
      <c r="S201" s="124"/>
      <c r="AS201" s="119" t="s">
        <v>102</v>
      </c>
      <c r="AT201" s="119" t="s">
        <v>73</v>
      </c>
      <c r="AU201" s="118" t="s">
        <v>96</v>
      </c>
      <c r="AV201" s="118" t="s">
        <v>16</v>
      </c>
      <c r="AW201" s="118" t="s">
        <v>51</v>
      </c>
      <c r="AX201" s="119" t="s">
        <v>89</v>
      </c>
    </row>
    <row r="202" spans="1:64" s="16" customFormat="1" ht="36" customHeight="1" x14ac:dyDescent="0.2">
      <c r="A202" s="13"/>
      <c r="B202" s="87" t="s">
        <v>6</v>
      </c>
      <c r="C202" s="87" t="s">
        <v>92</v>
      </c>
      <c r="D202" s="88" t="s">
        <v>252</v>
      </c>
      <c r="E202" s="89" t="s">
        <v>253</v>
      </c>
      <c r="F202" s="90" t="s">
        <v>121</v>
      </c>
      <c r="G202" s="91">
        <v>1</v>
      </c>
      <c r="H202" s="1"/>
      <c r="I202" s="91">
        <f>ROUND(H202*G202,3)</f>
        <v>0</v>
      </c>
      <c r="J202" s="92"/>
      <c r="K202" s="13"/>
      <c r="L202" s="93" t="s">
        <v>0</v>
      </c>
      <c r="M202" s="94" t="s">
        <v>23</v>
      </c>
      <c r="N202" s="95"/>
      <c r="O202" s="96">
        <f>N202*G202</f>
        <v>0</v>
      </c>
      <c r="P202" s="96">
        <v>0</v>
      </c>
      <c r="Q202" s="96">
        <f>P202*G202</f>
        <v>0</v>
      </c>
      <c r="R202" s="96">
        <v>7.5999999999999998E-2</v>
      </c>
      <c r="S202" s="97">
        <f>R202*G202</f>
        <v>7.5999999999999998E-2</v>
      </c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Q202" s="98" t="s">
        <v>96</v>
      </c>
      <c r="AS202" s="98" t="s">
        <v>92</v>
      </c>
      <c r="AT202" s="98" t="s">
        <v>73</v>
      </c>
      <c r="AX202" s="7" t="s">
        <v>89</v>
      </c>
      <c r="BD202" s="99">
        <f>IF(M202="základná",I202,0)</f>
        <v>0</v>
      </c>
      <c r="BE202" s="99">
        <f>IF(M202="znížená",I202,0)</f>
        <v>0</v>
      </c>
      <c r="BF202" s="99">
        <f>IF(M202="zákl. prenesená",I202,0)</f>
        <v>0</v>
      </c>
      <c r="BG202" s="99">
        <f>IF(M202="zníž. prenesená",I202,0)</f>
        <v>0</v>
      </c>
      <c r="BH202" s="99">
        <f>IF(M202="nulová",I202,0)</f>
        <v>0</v>
      </c>
      <c r="BI202" s="7" t="s">
        <v>73</v>
      </c>
      <c r="BJ202" s="100">
        <f>ROUND(H202*G202,3)</f>
        <v>0</v>
      </c>
      <c r="BK202" s="7" t="s">
        <v>96</v>
      </c>
      <c r="BL202" s="98" t="s">
        <v>254</v>
      </c>
    </row>
    <row r="203" spans="1:64" s="102" customFormat="1" x14ac:dyDescent="0.2">
      <c r="A203" s="101"/>
      <c r="C203" s="103" t="s">
        <v>102</v>
      </c>
      <c r="D203" s="104" t="s">
        <v>0</v>
      </c>
      <c r="E203" s="105" t="s">
        <v>255</v>
      </c>
      <c r="G203" s="104" t="s">
        <v>0</v>
      </c>
      <c r="K203" s="101"/>
      <c r="L203" s="106"/>
      <c r="M203" s="107"/>
      <c r="N203" s="107"/>
      <c r="O203" s="107"/>
      <c r="P203" s="107"/>
      <c r="Q203" s="107"/>
      <c r="R203" s="107"/>
      <c r="S203" s="108"/>
      <c r="AS203" s="104" t="s">
        <v>102</v>
      </c>
      <c r="AT203" s="104" t="s">
        <v>73</v>
      </c>
      <c r="AU203" s="102" t="s">
        <v>51</v>
      </c>
      <c r="AV203" s="102" t="s">
        <v>16</v>
      </c>
      <c r="AW203" s="102" t="s">
        <v>47</v>
      </c>
      <c r="AX203" s="104" t="s">
        <v>89</v>
      </c>
    </row>
    <row r="204" spans="1:64" s="102" customFormat="1" x14ac:dyDescent="0.2">
      <c r="A204" s="101"/>
      <c r="C204" s="103" t="s">
        <v>102</v>
      </c>
      <c r="D204" s="104" t="s">
        <v>0</v>
      </c>
      <c r="E204" s="105" t="s">
        <v>114</v>
      </c>
      <c r="G204" s="104" t="s">
        <v>0</v>
      </c>
      <c r="K204" s="101"/>
      <c r="L204" s="106"/>
      <c r="M204" s="107"/>
      <c r="N204" s="107"/>
      <c r="O204" s="107"/>
      <c r="P204" s="107"/>
      <c r="Q204" s="107"/>
      <c r="R204" s="107"/>
      <c r="S204" s="108"/>
      <c r="AS204" s="104" t="s">
        <v>102</v>
      </c>
      <c r="AT204" s="104" t="s">
        <v>73</v>
      </c>
      <c r="AU204" s="102" t="s">
        <v>51</v>
      </c>
      <c r="AV204" s="102" t="s">
        <v>16</v>
      </c>
      <c r="AW204" s="102" t="s">
        <v>47</v>
      </c>
      <c r="AX204" s="104" t="s">
        <v>89</v>
      </c>
    </row>
    <row r="205" spans="1:64" s="110" customFormat="1" x14ac:dyDescent="0.2">
      <c r="A205" s="109"/>
      <c r="C205" s="103" t="s">
        <v>102</v>
      </c>
      <c r="D205" s="111" t="s">
        <v>0</v>
      </c>
      <c r="E205" s="112" t="s">
        <v>256</v>
      </c>
      <c r="G205" s="113">
        <v>1</v>
      </c>
      <c r="K205" s="109"/>
      <c r="L205" s="114"/>
      <c r="M205" s="115"/>
      <c r="N205" s="115"/>
      <c r="O205" s="115"/>
      <c r="P205" s="115"/>
      <c r="Q205" s="115"/>
      <c r="R205" s="115"/>
      <c r="S205" s="116"/>
      <c r="AS205" s="111" t="s">
        <v>102</v>
      </c>
      <c r="AT205" s="111" t="s">
        <v>73</v>
      </c>
      <c r="AU205" s="110" t="s">
        <v>73</v>
      </c>
      <c r="AV205" s="110" t="s">
        <v>16</v>
      </c>
      <c r="AW205" s="110" t="s">
        <v>47</v>
      </c>
      <c r="AX205" s="111" t="s">
        <v>89</v>
      </c>
    </row>
    <row r="206" spans="1:64" s="126" customFormat="1" x14ac:dyDescent="0.2">
      <c r="A206" s="125"/>
      <c r="C206" s="103" t="s">
        <v>102</v>
      </c>
      <c r="D206" s="127" t="s">
        <v>0</v>
      </c>
      <c r="E206" s="128" t="s">
        <v>105</v>
      </c>
      <c r="G206" s="129">
        <v>1</v>
      </c>
      <c r="K206" s="125"/>
      <c r="L206" s="130"/>
      <c r="M206" s="131"/>
      <c r="N206" s="131"/>
      <c r="O206" s="131"/>
      <c r="P206" s="131"/>
      <c r="Q206" s="131"/>
      <c r="R206" s="131"/>
      <c r="S206" s="132"/>
      <c r="AS206" s="127" t="s">
        <v>102</v>
      </c>
      <c r="AT206" s="127" t="s">
        <v>73</v>
      </c>
      <c r="AU206" s="126" t="s">
        <v>106</v>
      </c>
      <c r="AV206" s="126" t="s">
        <v>16</v>
      </c>
      <c r="AW206" s="126" t="s">
        <v>47</v>
      </c>
      <c r="AX206" s="127" t="s">
        <v>89</v>
      </c>
    </row>
    <row r="207" spans="1:64" s="118" customFormat="1" x14ac:dyDescent="0.2">
      <c r="A207" s="117"/>
      <c r="C207" s="103" t="s">
        <v>102</v>
      </c>
      <c r="D207" s="119" t="s">
        <v>0</v>
      </c>
      <c r="E207" s="120" t="s">
        <v>109</v>
      </c>
      <c r="G207" s="121">
        <v>1</v>
      </c>
      <c r="K207" s="117"/>
      <c r="L207" s="122"/>
      <c r="M207" s="123"/>
      <c r="N207" s="123"/>
      <c r="O207" s="123"/>
      <c r="P207" s="123"/>
      <c r="Q207" s="123"/>
      <c r="R207" s="123"/>
      <c r="S207" s="124"/>
      <c r="AS207" s="119" t="s">
        <v>102</v>
      </c>
      <c r="AT207" s="119" t="s">
        <v>73</v>
      </c>
      <c r="AU207" s="118" t="s">
        <v>96</v>
      </c>
      <c r="AV207" s="118" t="s">
        <v>16</v>
      </c>
      <c r="AW207" s="118" t="s">
        <v>51</v>
      </c>
      <c r="AX207" s="119" t="s">
        <v>89</v>
      </c>
    </row>
    <row r="208" spans="1:64" s="16" customFormat="1" ht="36" customHeight="1" x14ac:dyDescent="0.2">
      <c r="A208" s="13"/>
      <c r="B208" s="87" t="s">
        <v>257</v>
      </c>
      <c r="C208" s="87" t="s">
        <v>92</v>
      </c>
      <c r="D208" s="88" t="s">
        <v>258</v>
      </c>
      <c r="E208" s="89" t="s">
        <v>259</v>
      </c>
      <c r="F208" s="90" t="s">
        <v>121</v>
      </c>
      <c r="G208" s="91">
        <v>2.3639999999999999</v>
      </c>
      <c r="H208" s="1"/>
      <c r="I208" s="91">
        <f>ROUND(H208*G208,3)</f>
        <v>0</v>
      </c>
      <c r="J208" s="92"/>
      <c r="K208" s="13"/>
      <c r="L208" s="93" t="s">
        <v>0</v>
      </c>
      <c r="M208" s="94" t="s">
        <v>23</v>
      </c>
      <c r="N208" s="95"/>
      <c r="O208" s="96">
        <f>N208*G208</f>
        <v>0</v>
      </c>
      <c r="P208" s="96">
        <v>0</v>
      </c>
      <c r="Q208" s="96">
        <f>P208*G208</f>
        <v>0</v>
      </c>
      <c r="R208" s="96">
        <v>7.5999999999999998E-2</v>
      </c>
      <c r="S208" s="97">
        <f>R208*G208</f>
        <v>0.17966399999999999</v>
      </c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Q208" s="98" t="s">
        <v>96</v>
      </c>
      <c r="AS208" s="98" t="s">
        <v>92</v>
      </c>
      <c r="AT208" s="98" t="s">
        <v>73</v>
      </c>
      <c r="AX208" s="7" t="s">
        <v>89</v>
      </c>
      <c r="BD208" s="99">
        <f>IF(M208="základná",I208,0)</f>
        <v>0</v>
      </c>
      <c r="BE208" s="99">
        <f>IF(M208="znížená",I208,0)</f>
        <v>0</v>
      </c>
      <c r="BF208" s="99">
        <f>IF(M208="zákl. prenesená",I208,0)</f>
        <v>0</v>
      </c>
      <c r="BG208" s="99">
        <f>IF(M208="zníž. prenesená",I208,0)</f>
        <v>0</v>
      </c>
      <c r="BH208" s="99">
        <f>IF(M208="nulová",I208,0)</f>
        <v>0</v>
      </c>
      <c r="BI208" s="7" t="s">
        <v>73</v>
      </c>
      <c r="BJ208" s="100">
        <f>ROUND(H208*G208,3)</f>
        <v>0</v>
      </c>
      <c r="BK208" s="7" t="s">
        <v>96</v>
      </c>
      <c r="BL208" s="98" t="s">
        <v>260</v>
      </c>
    </row>
    <row r="209" spans="1:64" s="102" customFormat="1" x14ac:dyDescent="0.2">
      <c r="A209" s="101"/>
      <c r="C209" s="103" t="s">
        <v>102</v>
      </c>
      <c r="D209" s="104" t="s">
        <v>0</v>
      </c>
      <c r="E209" s="105" t="s">
        <v>261</v>
      </c>
      <c r="G209" s="104" t="s">
        <v>0</v>
      </c>
      <c r="K209" s="101"/>
      <c r="L209" s="106"/>
      <c r="M209" s="107"/>
      <c r="N209" s="107"/>
      <c r="O209" s="107"/>
      <c r="P209" s="107"/>
      <c r="Q209" s="107"/>
      <c r="R209" s="107"/>
      <c r="S209" s="108"/>
      <c r="AS209" s="104" t="s">
        <v>102</v>
      </c>
      <c r="AT209" s="104" t="s">
        <v>73</v>
      </c>
      <c r="AU209" s="102" t="s">
        <v>51</v>
      </c>
      <c r="AV209" s="102" t="s">
        <v>16</v>
      </c>
      <c r="AW209" s="102" t="s">
        <v>47</v>
      </c>
      <c r="AX209" s="104" t="s">
        <v>89</v>
      </c>
    </row>
    <row r="210" spans="1:64" s="102" customFormat="1" x14ac:dyDescent="0.2">
      <c r="A210" s="101"/>
      <c r="C210" s="103" t="s">
        <v>102</v>
      </c>
      <c r="D210" s="104" t="s">
        <v>0</v>
      </c>
      <c r="E210" s="105" t="s">
        <v>114</v>
      </c>
      <c r="G210" s="104" t="s">
        <v>0</v>
      </c>
      <c r="K210" s="101"/>
      <c r="L210" s="106"/>
      <c r="M210" s="107"/>
      <c r="N210" s="107"/>
      <c r="O210" s="107"/>
      <c r="P210" s="107"/>
      <c r="Q210" s="107"/>
      <c r="R210" s="107"/>
      <c r="S210" s="108"/>
      <c r="AS210" s="104" t="s">
        <v>102</v>
      </c>
      <c r="AT210" s="104" t="s">
        <v>73</v>
      </c>
      <c r="AU210" s="102" t="s">
        <v>51</v>
      </c>
      <c r="AV210" s="102" t="s">
        <v>16</v>
      </c>
      <c r="AW210" s="102" t="s">
        <v>47</v>
      </c>
      <c r="AX210" s="104" t="s">
        <v>89</v>
      </c>
    </row>
    <row r="211" spans="1:64" s="110" customFormat="1" x14ac:dyDescent="0.2">
      <c r="A211" s="109"/>
      <c r="C211" s="103" t="s">
        <v>102</v>
      </c>
      <c r="D211" s="111" t="s">
        <v>0</v>
      </c>
      <c r="E211" s="112" t="s">
        <v>262</v>
      </c>
      <c r="G211" s="113">
        <v>2.3639999999999999</v>
      </c>
      <c r="K211" s="109"/>
      <c r="L211" s="114"/>
      <c r="M211" s="115"/>
      <c r="N211" s="115"/>
      <c r="O211" s="115"/>
      <c r="P211" s="115"/>
      <c r="Q211" s="115"/>
      <c r="R211" s="115"/>
      <c r="S211" s="116"/>
      <c r="AS211" s="111" t="s">
        <v>102</v>
      </c>
      <c r="AT211" s="111" t="s">
        <v>73</v>
      </c>
      <c r="AU211" s="110" t="s">
        <v>73</v>
      </c>
      <c r="AV211" s="110" t="s">
        <v>16</v>
      </c>
      <c r="AW211" s="110" t="s">
        <v>47</v>
      </c>
      <c r="AX211" s="111" t="s">
        <v>89</v>
      </c>
    </row>
    <row r="212" spans="1:64" s="126" customFormat="1" x14ac:dyDescent="0.2">
      <c r="A212" s="125"/>
      <c r="C212" s="103" t="s">
        <v>102</v>
      </c>
      <c r="D212" s="127" t="s">
        <v>0</v>
      </c>
      <c r="E212" s="128" t="s">
        <v>105</v>
      </c>
      <c r="G212" s="129">
        <v>2.3639999999999999</v>
      </c>
      <c r="K212" s="125"/>
      <c r="L212" s="130"/>
      <c r="M212" s="131"/>
      <c r="N212" s="131"/>
      <c r="O212" s="131"/>
      <c r="P212" s="131"/>
      <c r="Q212" s="131"/>
      <c r="R212" s="131"/>
      <c r="S212" s="132"/>
      <c r="AS212" s="127" t="s">
        <v>102</v>
      </c>
      <c r="AT212" s="127" t="s">
        <v>73</v>
      </c>
      <c r="AU212" s="126" t="s">
        <v>106</v>
      </c>
      <c r="AV212" s="126" t="s">
        <v>16</v>
      </c>
      <c r="AW212" s="126" t="s">
        <v>47</v>
      </c>
      <c r="AX212" s="127" t="s">
        <v>89</v>
      </c>
    </row>
    <row r="213" spans="1:64" s="118" customFormat="1" x14ac:dyDescent="0.2">
      <c r="A213" s="117"/>
      <c r="C213" s="103" t="s">
        <v>102</v>
      </c>
      <c r="D213" s="119" t="s">
        <v>0</v>
      </c>
      <c r="E213" s="120" t="s">
        <v>109</v>
      </c>
      <c r="G213" s="121">
        <v>2.3639999999999999</v>
      </c>
      <c r="K213" s="117"/>
      <c r="L213" s="122"/>
      <c r="M213" s="123"/>
      <c r="N213" s="123"/>
      <c r="O213" s="123"/>
      <c r="P213" s="123"/>
      <c r="Q213" s="123"/>
      <c r="R213" s="123"/>
      <c r="S213" s="124"/>
      <c r="AS213" s="119" t="s">
        <v>102</v>
      </c>
      <c r="AT213" s="119" t="s">
        <v>73</v>
      </c>
      <c r="AU213" s="118" t="s">
        <v>96</v>
      </c>
      <c r="AV213" s="118" t="s">
        <v>16</v>
      </c>
      <c r="AW213" s="118" t="s">
        <v>51</v>
      </c>
      <c r="AX213" s="119" t="s">
        <v>89</v>
      </c>
    </row>
    <row r="214" spans="1:64" s="16" customFormat="1" ht="24" customHeight="1" x14ac:dyDescent="0.2">
      <c r="A214" s="13"/>
      <c r="B214" s="87" t="s">
        <v>263</v>
      </c>
      <c r="C214" s="87" t="s">
        <v>92</v>
      </c>
      <c r="D214" s="88" t="s">
        <v>264</v>
      </c>
      <c r="E214" s="89" t="s">
        <v>265</v>
      </c>
      <c r="F214" s="90" t="s">
        <v>121</v>
      </c>
      <c r="G214" s="91">
        <v>5.1219999999999999</v>
      </c>
      <c r="H214" s="1"/>
      <c r="I214" s="91">
        <f>ROUND(H214*G214,3)</f>
        <v>0</v>
      </c>
      <c r="J214" s="92"/>
      <c r="K214" s="13"/>
      <c r="L214" s="93" t="s">
        <v>0</v>
      </c>
      <c r="M214" s="94" t="s">
        <v>23</v>
      </c>
      <c r="N214" s="95"/>
      <c r="O214" s="96">
        <f>N214*G214</f>
        <v>0</v>
      </c>
      <c r="P214" s="96">
        <v>0</v>
      </c>
      <c r="Q214" s="96">
        <f>P214*G214</f>
        <v>0</v>
      </c>
      <c r="R214" s="96">
        <v>7.5999999999999998E-2</v>
      </c>
      <c r="S214" s="97">
        <f>R214*G214</f>
        <v>0.38927200000000001</v>
      </c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Q214" s="98" t="s">
        <v>96</v>
      </c>
      <c r="AS214" s="98" t="s">
        <v>92</v>
      </c>
      <c r="AT214" s="98" t="s">
        <v>73</v>
      </c>
      <c r="AX214" s="7" t="s">
        <v>89</v>
      </c>
      <c r="BD214" s="99">
        <f>IF(M214="základná",I214,0)</f>
        <v>0</v>
      </c>
      <c r="BE214" s="99">
        <f>IF(M214="znížená",I214,0)</f>
        <v>0</v>
      </c>
      <c r="BF214" s="99">
        <f>IF(M214="zákl. prenesená",I214,0)</f>
        <v>0</v>
      </c>
      <c r="BG214" s="99">
        <f>IF(M214="zníž. prenesená",I214,0)</f>
        <v>0</v>
      </c>
      <c r="BH214" s="99">
        <f>IF(M214="nulová",I214,0)</f>
        <v>0</v>
      </c>
      <c r="BI214" s="7" t="s">
        <v>73</v>
      </c>
      <c r="BJ214" s="100">
        <f>ROUND(H214*G214,3)</f>
        <v>0</v>
      </c>
      <c r="BK214" s="7" t="s">
        <v>96</v>
      </c>
      <c r="BL214" s="98" t="s">
        <v>266</v>
      </c>
    </row>
    <row r="215" spans="1:64" s="102" customFormat="1" x14ac:dyDescent="0.2">
      <c r="A215" s="101"/>
      <c r="C215" s="103" t="s">
        <v>102</v>
      </c>
      <c r="D215" s="104" t="s">
        <v>0</v>
      </c>
      <c r="E215" s="105" t="s">
        <v>114</v>
      </c>
      <c r="G215" s="104" t="s">
        <v>0</v>
      </c>
      <c r="K215" s="101"/>
      <c r="L215" s="106"/>
      <c r="M215" s="107"/>
      <c r="N215" s="107"/>
      <c r="O215" s="107"/>
      <c r="P215" s="107"/>
      <c r="Q215" s="107"/>
      <c r="R215" s="107"/>
      <c r="S215" s="108"/>
      <c r="AS215" s="104" t="s">
        <v>102</v>
      </c>
      <c r="AT215" s="104" t="s">
        <v>73</v>
      </c>
      <c r="AU215" s="102" t="s">
        <v>51</v>
      </c>
      <c r="AV215" s="102" t="s">
        <v>16</v>
      </c>
      <c r="AW215" s="102" t="s">
        <v>47</v>
      </c>
      <c r="AX215" s="104" t="s">
        <v>89</v>
      </c>
    </row>
    <row r="216" spans="1:64" s="110" customFormat="1" x14ac:dyDescent="0.2">
      <c r="A216" s="109"/>
      <c r="C216" s="103" t="s">
        <v>102</v>
      </c>
      <c r="D216" s="111" t="s">
        <v>0</v>
      </c>
      <c r="E216" s="112" t="s">
        <v>267</v>
      </c>
      <c r="G216" s="113">
        <v>5.1219999999999999</v>
      </c>
      <c r="K216" s="109"/>
      <c r="L216" s="114"/>
      <c r="M216" s="115"/>
      <c r="N216" s="115"/>
      <c r="O216" s="115"/>
      <c r="P216" s="115"/>
      <c r="Q216" s="115"/>
      <c r="R216" s="115"/>
      <c r="S216" s="116"/>
      <c r="AS216" s="111" t="s">
        <v>102</v>
      </c>
      <c r="AT216" s="111" t="s">
        <v>73</v>
      </c>
      <c r="AU216" s="110" t="s">
        <v>73</v>
      </c>
      <c r="AV216" s="110" t="s">
        <v>16</v>
      </c>
      <c r="AW216" s="110" t="s">
        <v>47</v>
      </c>
      <c r="AX216" s="111" t="s">
        <v>89</v>
      </c>
    </row>
    <row r="217" spans="1:64" s="126" customFormat="1" x14ac:dyDescent="0.2">
      <c r="A217" s="125"/>
      <c r="C217" s="103" t="s">
        <v>102</v>
      </c>
      <c r="D217" s="127" t="s">
        <v>0</v>
      </c>
      <c r="E217" s="128" t="s">
        <v>105</v>
      </c>
      <c r="G217" s="129">
        <v>5.1219999999999999</v>
      </c>
      <c r="K217" s="125"/>
      <c r="L217" s="130"/>
      <c r="M217" s="131"/>
      <c r="N217" s="131"/>
      <c r="O217" s="131"/>
      <c r="P217" s="131"/>
      <c r="Q217" s="131"/>
      <c r="R217" s="131"/>
      <c r="S217" s="132"/>
      <c r="AS217" s="127" t="s">
        <v>102</v>
      </c>
      <c r="AT217" s="127" t="s">
        <v>73</v>
      </c>
      <c r="AU217" s="126" t="s">
        <v>106</v>
      </c>
      <c r="AV217" s="126" t="s">
        <v>16</v>
      </c>
      <c r="AW217" s="126" t="s">
        <v>47</v>
      </c>
      <c r="AX217" s="127" t="s">
        <v>89</v>
      </c>
    </row>
    <row r="218" spans="1:64" s="118" customFormat="1" x14ac:dyDescent="0.2">
      <c r="A218" s="117"/>
      <c r="C218" s="103" t="s">
        <v>102</v>
      </c>
      <c r="D218" s="119" t="s">
        <v>0</v>
      </c>
      <c r="E218" s="120" t="s">
        <v>109</v>
      </c>
      <c r="G218" s="121">
        <v>5.1219999999999999</v>
      </c>
      <c r="K218" s="117"/>
      <c r="L218" s="122"/>
      <c r="M218" s="123"/>
      <c r="N218" s="123"/>
      <c r="O218" s="123"/>
      <c r="P218" s="123"/>
      <c r="Q218" s="123"/>
      <c r="R218" s="123"/>
      <c r="S218" s="124"/>
      <c r="AS218" s="119" t="s">
        <v>102</v>
      </c>
      <c r="AT218" s="119" t="s">
        <v>73</v>
      </c>
      <c r="AU218" s="118" t="s">
        <v>96</v>
      </c>
      <c r="AV218" s="118" t="s">
        <v>16</v>
      </c>
      <c r="AW218" s="118" t="s">
        <v>51</v>
      </c>
      <c r="AX218" s="119" t="s">
        <v>89</v>
      </c>
    </row>
    <row r="219" spans="1:64" s="16" customFormat="1" ht="24" customHeight="1" x14ac:dyDescent="0.2">
      <c r="A219" s="13"/>
      <c r="B219" s="87" t="s">
        <v>268</v>
      </c>
      <c r="C219" s="87" t="s">
        <v>92</v>
      </c>
      <c r="D219" s="88" t="s">
        <v>269</v>
      </c>
      <c r="E219" s="89" t="s">
        <v>270</v>
      </c>
      <c r="F219" s="90" t="s">
        <v>121</v>
      </c>
      <c r="G219" s="91">
        <v>2.8570000000000002</v>
      </c>
      <c r="H219" s="1"/>
      <c r="I219" s="91">
        <f>ROUND(H219*G219,3)</f>
        <v>0</v>
      </c>
      <c r="J219" s="92"/>
      <c r="K219" s="13"/>
      <c r="L219" s="93" t="s">
        <v>0</v>
      </c>
      <c r="M219" s="94" t="s">
        <v>23</v>
      </c>
      <c r="N219" s="95"/>
      <c r="O219" s="96">
        <f>N219*G219</f>
        <v>0</v>
      </c>
      <c r="P219" s="96">
        <v>0</v>
      </c>
      <c r="Q219" s="96">
        <f>P219*G219</f>
        <v>0</v>
      </c>
      <c r="R219" s="96">
        <v>7.5999999999999998E-2</v>
      </c>
      <c r="S219" s="97">
        <f>R219*G219</f>
        <v>0.21713200000000002</v>
      </c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Q219" s="98" t="s">
        <v>96</v>
      </c>
      <c r="AS219" s="98" t="s">
        <v>92</v>
      </c>
      <c r="AT219" s="98" t="s">
        <v>73</v>
      </c>
      <c r="AX219" s="7" t="s">
        <v>89</v>
      </c>
      <c r="BD219" s="99">
        <f>IF(M219="základná",I219,0)</f>
        <v>0</v>
      </c>
      <c r="BE219" s="99">
        <f>IF(M219="znížená",I219,0)</f>
        <v>0</v>
      </c>
      <c r="BF219" s="99">
        <f>IF(M219="zákl. prenesená",I219,0)</f>
        <v>0</v>
      </c>
      <c r="BG219" s="99">
        <f>IF(M219="zníž. prenesená",I219,0)</f>
        <v>0</v>
      </c>
      <c r="BH219" s="99">
        <f>IF(M219="nulová",I219,0)</f>
        <v>0</v>
      </c>
      <c r="BI219" s="7" t="s">
        <v>73</v>
      </c>
      <c r="BJ219" s="100">
        <f>ROUND(H219*G219,3)</f>
        <v>0</v>
      </c>
      <c r="BK219" s="7" t="s">
        <v>96</v>
      </c>
      <c r="BL219" s="98" t="s">
        <v>271</v>
      </c>
    </row>
    <row r="220" spans="1:64" s="102" customFormat="1" x14ac:dyDescent="0.2">
      <c r="A220" s="101"/>
      <c r="C220" s="103" t="s">
        <v>102</v>
      </c>
      <c r="D220" s="104" t="s">
        <v>0</v>
      </c>
      <c r="E220" s="105" t="s">
        <v>114</v>
      </c>
      <c r="G220" s="104" t="s">
        <v>0</v>
      </c>
      <c r="K220" s="101"/>
      <c r="L220" s="106"/>
      <c r="M220" s="107"/>
      <c r="N220" s="107"/>
      <c r="O220" s="107"/>
      <c r="P220" s="107"/>
      <c r="Q220" s="107"/>
      <c r="R220" s="107"/>
      <c r="S220" s="108"/>
      <c r="AS220" s="104" t="s">
        <v>102</v>
      </c>
      <c r="AT220" s="104" t="s">
        <v>73</v>
      </c>
      <c r="AU220" s="102" t="s">
        <v>51</v>
      </c>
      <c r="AV220" s="102" t="s">
        <v>16</v>
      </c>
      <c r="AW220" s="102" t="s">
        <v>47</v>
      </c>
      <c r="AX220" s="104" t="s">
        <v>89</v>
      </c>
    </row>
    <row r="221" spans="1:64" s="110" customFormat="1" x14ac:dyDescent="0.2">
      <c r="A221" s="109"/>
      <c r="C221" s="103" t="s">
        <v>102</v>
      </c>
      <c r="D221" s="111" t="s">
        <v>0</v>
      </c>
      <c r="E221" s="112" t="s">
        <v>272</v>
      </c>
      <c r="G221" s="113">
        <v>2.8570000000000002</v>
      </c>
      <c r="K221" s="109"/>
      <c r="L221" s="114"/>
      <c r="M221" s="115"/>
      <c r="N221" s="115"/>
      <c r="O221" s="115"/>
      <c r="P221" s="115"/>
      <c r="Q221" s="115"/>
      <c r="R221" s="115"/>
      <c r="S221" s="116"/>
      <c r="AS221" s="111" t="s">
        <v>102</v>
      </c>
      <c r="AT221" s="111" t="s">
        <v>73</v>
      </c>
      <c r="AU221" s="110" t="s">
        <v>73</v>
      </c>
      <c r="AV221" s="110" t="s">
        <v>16</v>
      </c>
      <c r="AW221" s="110" t="s">
        <v>47</v>
      </c>
      <c r="AX221" s="111" t="s">
        <v>89</v>
      </c>
    </row>
    <row r="222" spans="1:64" s="126" customFormat="1" x14ac:dyDescent="0.2">
      <c r="A222" s="125"/>
      <c r="C222" s="103" t="s">
        <v>102</v>
      </c>
      <c r="D222" s="127" t="s">
        <v>0</v>
      </c>
      <c r="E222" s="128" t="s">
        <v>105</v>
      </c>
      <c r="G222" s="129">
        <v>2.8570000000000002</v>
      </c>
      <c r="K222" s="125"/>
      <c r="L222" s="130"/>
      <c r="M222" s="131"/>
      <c r="N222" s="131"/>
      <c r="O222" s="131"/>
      <c r="P222" s="131"/>
      <c r="Q222" s="131"/>
      <c r="R222" s="131"/>
      <c r="S222" s="132"/>
      <c r="AS222" s="127" t="s">
        <v>102</v>
      </c>
      <c r="AT222" s="127" t="s">
        <v>73</v>
      </c>
      <c r="AU222" s="126" t="s">
        <v>106</v>
      </c>
      <c r="AV222" s="126" t="s">
        <v>16</v>
      </c>
      <c r="AW222" s="126" t="s">
        <v>47</v>
      </c>
      <c r="AX222" s="127" t="s">
        <v>89</v>
      </c>
    </row>
    <row r="223" spans="1:64" s="118" customFormat="1" x14ac:dyDescent="0.2">
      <c r="A223" s="117"/>
      <c r="C223" s="103" t="s">
        <v>102</v>
      </c>
      <c r="D223" s="119" t="s">
        <v>0</v>
      </c>
      <c r="E223" s="120" t="s">
        <v>109</v>
      </c>
      <c r="G223" s="121">
        <v>2.8570000000000002</v>
      </c>
      <c r="K223" s="117"/>
      <c r="L223" s="122"/>
      <c r="M223" s="123"/>
      <c r="N223" s="123"/>
      <c r="O223" s="123"/>
      <c r="P223" s="123"/>
      <c r="Q223" s="123"/>
      <c r="R223" s="123"/>
      <c r="S223" s="124"/>
      <c r="AS223" s="119" t="s">
        <v>102</v>
      </c>
      <c r="AT223" s="119" t="s">
        <v>73</v>
      </c>
      <c r="AU223" s="118" t="s">
        <v>96</v>
      </c>
      <c r="AV223" s="118" t="s">
        <v>16</v>
      </c>
      <c r="AW223" s="118" t="s">
        <v>51</v>
      </c>
      <c r="AX223" s="119" t="s">
        <v>89</v>
      </c>
    </row>
    <row r="224" spans="1:64" s="16" customFormat="1" ht="24" customHeight="1" x14ac:dyDescent="0.2">
      <c r="A224" s="13"/>
      <c r="B224" s="87" t="s">
        <v>273</v>
      </c>
      <c r="C224" s="87" t="s">
        <v>92</v>
      </c>
      <c r="D224" s="88" t="s">
        <v>274</v>
      </c>
      <c r="E224" s="89" t="s">
        <v>275</v>
      </c>
      <c r="F224" s="90" t="s">
        <v>121</v>
      </c>
      <c r="G224" s="91">
        <v>0.95299999999999996</v>
      </c>
      <c r="H224" s="1"/>
      <c r="I224" s="91">
        <f>ROUND(H224*G224,3)</f>
        <v>0</v>
      </c>
      <c r="J224" s="92"/>
      <c r="K224" s="13"/>
      <c r="L224" s="93" t="s">
        <v>0</v>
      </c>
      <c r="M224" s="94" t="s">
        <v>23</v>
      </c>
      <c r="N224" s="95"/>
      <c r="O224" s="96">
        <f>N224*G224</f>
        <v>0</v>
      </c>
      <c r="P224" s="96">
        <v>0</v>
      </c>
      <c r="Q224" s="96">
        <f>P224*G224</f>
        <v>0</v>
      </c>
      <c r="R224" s="96">
        <v>0.191</v>
      </c>
      <c r="S224" s="97">
        <f>R224*G224</f>
        <v>0.18202299999999999</v>
      </c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Q224" s="98" t="s">
        <v>96</v>
      </c>
      <c r="AS224" s="98" t="s">
        <v>92</v>
      </c>
      <c r="AT224" s="98" t="s">
        <v>73</v>
      </c>
      <c r="AX224" s="7" t="s">
        <v>89</v>
      </c>
      <c r="BD224" s="99">
        <f>IF(M224="základná",I224,0)</f>
        <v>0</v>
      </c>
      <c r="BE224" s="99">
        <f>IF(M224="znížená",I224,0)</f>
        <v>0</v>
      </c>
      <c r="BF224" s="99">
        <f>IF(M224="zákl. prenesená",I224,0)</f>
        <v>0</v>
      </c>
      <c r="BG224" s="99">
        <f>IF(M224="zníž. prenesená",I224,0)</f>
        <v>0</v>
      </c>
      <c r="BH224" s="99">
        <f>IF(M224="nulová",I224,0)</f>
        <v>0</v>
      </c>
      <c r="BI224" s="7" t="s">
        <v>73</v>
      </c>
      <c r="BJ224" s="100">
        <f>ROUND(H224*G224,3)</f>
        <v>0</v>
      </c>
      <c r="BK224" s="7" t="s">
        <v>96</v>
      </c>
      <c r="BL224" s="98" t="s">
        <v>276</v>
      </c>
    </row>
    <row r="225" spans="1:64" s="110" customFormat="1" x14ac:dyDescent="0.2">
      <c r="A225" s="109"/>
      <c r="C225" s="103" t="s">
        <v>102</v>
      </c>
      <c r="D225" s="111" t="s">
        <v>0</v>
      </c>
      <c r="E225" s="112" t="s">
        <v>277</v>
      </c>
      <c r="G225" s="113">
        <v>0.223</v>
      </c>
      <c r="K225" s="109"/>
      <c r="L225" s="114"/>
      <c r="M225" s="115"/>
      <c r="N225" s="115"/>
      <c r="O225" s="115"/>
      <c r="P225" s="115"/>
      <c r="Q225" s="115"/>
      <c r="R225" s="115"/>
      <c r="S225" s="116"/>
      <c r="AS225" s="111" t="s">
        <v>102</v>
      </c>
      <c r="AT225" s="111" t="s">
        <v>73</v>
      </c>
      <c r="AU225" s="110" t="s">
        <v>73</v>
      </c>
      <c r="AV225" s="110" t="s">
        <v>16</v>
      </c>
      <c r="AW225" s="110" t="s">
        <v>47</v>
      </c>
      <c r="AX225" s="111" t="s">
        <v>89</v>
      </c>
    </row>
    <row r="226" spans="1:64" s="110" customFormat="1" x14ac:dyDescent="0.2">
      <c r="A226" s="109"/>
      <c r="C226" s="103" t="s">
        <v>102</v>
      </c>
      <c r="D226" s="111" t="s">
        <v>0</v>
      </c>
      <c r="E226" s="112" t="s">
        <v>278</v>
      </c>
      <c r="G226" s="113">
        <v>2.9000000000000001E-2</v>
      </c>
      <c r="K226" s="109"/>
      <c r="L226" s="114"/>
      <c r="M226" s="115"/>
      <c r="N226" s="115"/>
      <c r="O226" s="115"/>
      <c r="P226" s="115"/>
      <c r="Q226" s="115"/>
      <c r="R226" s="115"/>
      <c r="S226" s="116"/>
      <c r="AS226" s="111" t="s">
        <v>102</v>
      </c>
      <c r="AT226" s="111" t="s">
        <v>73</v>
      </c>
      <c r="AU226" s="110" t="s">
        <v>73</v>
      </c>
      <c r="AV226" s="110" t="s">
        <v>16</v>
      </c>
      <c r="AW226" s="110" t="s">
        <v>47</v>
      </c>
      <c r="AX226" s="111" t="s">
        <v>89</v>
      </c>
    </row>
    <row r="227" spans="1:64" s="110" customFormat="1" x14ac:dyDescent="0.2">
      <c r="A227" s="109"/>
      <c r="C227" s="103" t="s">
        <v>102</v>
      </c>
      <c r="D227" s="111" t="s">
        <v>0</v>
      </c>
      <c r="E227" s="112" t="s">
        <v>279</v>
      </c>
      <c r="G227" s="113">
        <v>0.5</v>
      </c>
      <c r="K227" s="109"/>
      <c r="L227" s="114"/>
      <c r="M227" s="115"/>
      <c r="N227" s="115"/>
      <c r="O227" s="115"/>
      <c r="P227" s="115"/>
      <c r="Q227" s="115"/>
      <c r="R227" s="115"/>
      <c r="S227" s="116"/>
      <c r="AS227" s="111" t="s">
        <v>102</v>
      </c>
      <c r="AT227" s="111" t="s">
        <v>73</v>
      </c>
      <c r="AU227" s="110" t="s">
        <v>73</v>
      </c>
      <c r="AV227" s="110" t="s">
        <v>16</v>
      </c>
      <c r="AW227" s="110" t="s">
        <v>47</v>
      </c>
      <c r="AX227" s="111" t="s">
        <v>89</v>
      </c>
    </row>
    <row r="228" spans="1:64" s="110" customFormat="1" x14ac:dyDescent="0.2">
      <c r="A228" s="109"/>
      <c r="C228" s="103" t="s">
        <v>102</v>
      </c>
      <c r="D228" s="111" t="s">
        <v>0</v>
      </c>
      <c r="E228" s="112" t="s">
        <v>280</v>
      </c>
      <c r="G228" s="113">
        <v>8.1000000000000003E-2</v>
      </c>
      <c r="K228" s="109"/>
      <c r="L228" s="114"/>
      <c r="M228" s="115"/>
      <c r="N228" s="115"/>
      <c r="O228" s="115"/>
      <c r="P228" s="115"/>
      <c r="Q228" s="115"/>
      <c r="R228" s="115"/>
      <c r="S228" s="116"/>
      <c r="AS228" s="111" t="s">
        <v>102</v>
      </c>
      <c r="AT228" s="111" t="s">
        <v>73</v>
      </c>
      <c r="AU228" s="110" t="s">
        <v>73</v>
      </c>
      <c r="AV228" s="110" t="s">
        <v>16</v>
      </c>
      <c r="AW228" s="110" t="s">
        <v>47</v>
      </c>
      <c r="AX228" s="111" t="s">
        <v>89</v>
      </c>
    </row>
    <row r="229" spans="1:64" s="110" customFormat="1" x14ac:dyDescent="0.2">
      <c r="A229" s="109"/>
      <c r="C229" s="103" t="s">
        <v>102</v>
      </c>
      <c r="D229" s="111" t="s">
        <v>0</v>
      </c>
      <c r="E229" s="112" t="s">
        <v>281</v>
      </c>
      <c r="G229" s="113">
        <v>0.12</v>
      </c>
      <c r="K229" s="109"/>
      <c r="L229" s="114"/>
      <c r="M229" s="115"/>
      <c r="N229" s="115"/>
      <c r="O229" s="115"/>
      <c r="P229" s="115"/>
      <c r="Q229" s="115"/>
      <c r="R229" s="115"/>
      <c r="S229" s="116"/>
      <c r="AS229" s="111" t="s">
        <v>102</v>
      </c>
      <c r="AT229" s="111" t="s">
        <v>73</v>
      </c>
      <c r="AU229" s="110" t="s">
        <v>73</v>
      </c>
      <c r="AV229" s="110" t="s">
        <v>16</v>
      </c>
      <c r="AW229" s="110" t="s">
        <v>47</v>
      </c>
      <c r="AX229" s="111" t="s">
        <v>89</v>
      </c>
    </row>
    <row r="230" spans="1:64" s="118" customFormat="1" x14ac:dyDescent="0.2">
      <c r="A230" s="117"/>
      <c r="C230" s="103" t="s">
        <v>102</v>
      </c>
      <c r="D230" s="119" t="s">
        <v>0</v>
      </c>
      <c r="E230" s="120" t="s">
        <v>109</v>
      </c>
      <c r="G230" s="121">
        <v>0.95299999999999996</v>
      </c>
      <c r="K230" s="117"/>
      <c r="L230" s="122"/>
      <c r="M230" s="123"/>
      <c r="N230" s="123"/>
      <c r="O230" s="123"/>
      <c r="P230" s="123"/>
      <c r="Q230" s="123"/>
      <c r="R230" s="123"/>
      <c r="S230" s="124"/>
      <c r="AS230" s="119" t="s">
        <v>102</v>
      </c>
      <c r="AT230" s="119" t="s">
        <v>73</v>
      </c>
      <c r="AU230" s="118" t="s">
        <v>96</v>
      </c>
      <c r="AV230" s="118" t="s">
        <v>16</v>
      </c>
      <c r="AW230" s="118" t="s">
        <v>51</v>
      </c>
      <c r="AX230" s="119" t="s">
        <v>89</v>
      </c>
    </row>
    <row r="231" spans="1:64" s="16" customFormat="1" ht="24" customHeight="1" x14ac:dyDescent="0.2">
      <c r="A231" s="13"/>
      <c r="B231" s="87" t="s">
        <v>282</v>
      </c>
      <c r="C231" s="87" t="s">
        <v>92</v>
      </c>
      <c r="D231" s="88" t="s">
        <v>283</v>
      </c>
      <c r="E231" s="89" t="s">
        <v>284</v>
      </c>
      <c r="F231" s="90" t="s">
        <v>121</v>
      </c>
      <c r="G231" s="91">
        <v>8.2129999999999992</v>
      </c>
      <c r="H231" s="1"/>
      <c r="I231" s="91">
        <f>ROUND(H231*G231,3)</f>
        <v>0</v>
      </c>
      <c r="J231" s="92"/>
      <c r="K231" s="13"/>
      <c r="L231" s="93" t="s">
        <v>0</v>
      </c>
      <c r="M231" s="94" t="s">
        <v>23</v>
      </c>
      <c r="N231" s="95"/>
      <c r="O231" s="96">
        <f>N231*G231</f>
        <v>0</v>
      </c>
      <c r="P231" s="96">
        <v>0</v>
      </c>
      <c r="Q231" s="96">
        <f>P231*G231</f>
        <v>0</v>
      </c>
      <c r="R231" s="96">
        <v>0.28100000000000003</v>
      </c>
      <c r="S231" s="97">
        <f>R231*G231</f>
        <v>2.3078530000000002</v>
      </c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Q231" s="98" t="s">
        <v>96</v>
      </c>
      <c r="AS231" s="98" t="s">
        <v>92</v>
      </c>
      <c r="AT231" s="98" t="s">
        <v>73</v>
      </c>
      <c r="AX231" s="7" t="s">
        <v>89</v>
      </c>
      <c r="BD231" s="99">
        <f>IF(M231="základná",I231,0)</f>
        <v>0</v>
      </c>
      <c r="BE231" s="99">
        <f>IF(M231="znížená",I231,0)</f>
        <v>0</v>
      </c>
      <c r="BF231" s="99">
        <f>IF(M231="zákl. prenesená",I231,0)</f>
        <v>0</v>
      </c>
      <c r="BG231" s="99">
        <f>IF(M231="zníž. prenesená",I231,0)</f>
        <v>0</v>
      </c>
      <c r="BH231" s="99">
        <f>IF(M231="nulová",I231,0)</f>
        <v>0</v>
      </c>
      <c r="BI231" s="7" t="s">
        <v>73</v>
      </c>
      <c r="BJ231" s="100">
        <f>ROUND(H231*G231,3)</f>
        <v>0</v>
      </c>
      <c r="BK231" s="7" t="s">
        <v>96</v>
      </c>
      <c r="BL231" s="98" t="s">
        <v>285</v>
      </c>
    </row>
    <row r="232" spans="1:64" s="110" customFormat="1" x14ac:dyDescent="0.2">
      <c r="A232" s="109"/>
      <c r="C232" s="103" t="s">
        <v>102</v>
      </c>
      <c r="D232" s="111" t="s">
        <v>0</v>
      </c>
      <c r="E232" s="112" t="s">
        <v>286</v>
      </c>
      <c r="G232" s="113">
        <v>0.124</v>
      </c>
      <c r="K232" s="109"/>
      <c r="L232" s="114"/>
      <c r="M232" s="115"/>
      <c r="N232" s="115"/>
      <c r="O232" s="115"/>
      <c r="P232" s="115"/>
      <c r="Q232" s="115"/>
      <c r="R232" s="115"/>
      <c r="S232" s="116"/>
      <c r="AS232" s="111" t="s">
        <v>102</v>
      </c>
      <c r="AT232" s="111" t="s">
        <v>73</v>
      </c>
      <c r="AU232" s="110" t="s">
        <v>73</v>
      </c>
      <c r="AV232" s="110" t="s">
        <v>16</v>
      </c>
      <c r="AW232" s="110" t="s">
        <v>47</v>
      </c>
      <c r="AX232" s="111" t="s">
        <v>89</v>
      </c>
    </row>
    <row r="233" spans="1:64" s="110" customFormat="1" x14ac:dyDescent="0.2">
      <c r="A233" s="109"/>
      <c r="C233" s="103" t="s">
        <v>102</v>
      </c>
      <c r="D233" s="111" t="s">
        <v>0</v>
      </c>
      <c r="E233" s="112" t="s">
        <v>287</v>
      </c>
      <c r="G233" s="113">
        <v>0.223</v>
      </c>
      <c r="K233" s="109"/>
      <c r="L233" s="114"/>
      <c r="M233" s="115"/>
      <c r="N233" s="115"/>
      <c r="O233" s="115"/>
      <c r="P233" s="115"/>
      <c r="Q233" s="115"/>
      <c r="R233" s="115"/>
      <c r="S233" s="116"/>
      <c r="AS233" s="111" t="s">
        <v>102</v>
      </c>
      <c r="AT233" s="111" t="s">
        <v>73</v>
      </c>
      <c r="AU233" s="110" t="s">
        <v>73</v>
      </c>
      <c r="AV233" s="110" t="s">
        <v>16</v>
      </c>
      <c r="AW233" s="110" t="s">
        <v>47</v>
      </c>
      <c r="AX233" s="111" t="s">
        <v>89</v>
      </c>
    </row>
    <row r="234" spans="1:64" s="110" customFormat="1" x14ac:dyDescent="0.2">
      <c r="A234" s="109"/>
      <c r="C234" s="103" t="s">
        <v>102</v>
      </c>
      <c r="D234" s="111" t="s">
        <v>0</v>
      </c>
      <c r="E234" s="112" t="s">
        <v>288</v>
      </c>
      <c r="G234" s="113">
        <v>0.04</v>
      </c>
      <c r="K234" s="109"/>
      <c r="L234" s="114"/>
      <c r="M234" s="115"/>
      <c r="N234" s="115"/>
      <c r="O234" s="115"/>
      <c r="P234" s="115"/>
      <c r="Q234" s="115"/>
      <c r="R234" s="115"/>
      <c r="S234" s="116"/>
      <c r="AS234" s="111" t="s">
        <v>102</v>
      </c>
      <c r="AT234" s="111" t="s">
        <v>73</v>
      </c>
      <c r="AU234" s="110" t="s">
        <v>73</v>
      </c>
      <c r="AV234" s="110" t="s">
        <v>16</v>
      </c>
      <c r="AW234" s="110" t="s">
        <v>47</v>
      </c>
      <c r="AX234" s="111" t="s">
        <v>89</v>
      </c>
    </row>
    <row r="235" spans="1:64" s="110" customFormat="1" x14ac:dyDescent="0.2">
      <c r="A235" s="109"/>
      <c r="C235" s="103" t="s">
        <v>102</v>
      </c>
      <c r="D235" s="111" t="s">
        <v>0</v>
      </c>
      <c r="E235" s="112" t="s">
        <v>289</v>
      </c>
      <c r="G235" s="113">
        <v>0.23599999999999999</v>
      </c>
      <c r="K235" s="109"/>
      <c r="L235" s="114"/>
      <c r="M235" s="115"/>
      <c r="N235" s="115"/>
      <c r="O235" s="115"/>
      <c r="P235" s="115"/>
      <c r="Q235" s="115"/>
      <c r="R235" s="115"/>
      <c r="S235" s="116"/>
      <c r="AS235" s="111" t="s">
        <v>102</v>
      </c>
      <c r="AT235" s="111" t="s">
        <v>73</v>
      </c>
      <c r="AU235" s="110" t="s">
        <v>73</v>
      </c>
      <c r="AV235" s="110" t="s">
        <v>16</v>
      </c>
      <c r="AW235" s="110" t="s">
        <v>47</v>
      </c>
      <c r="AX235" s="111" t="s">
        <v>89</v>
      </c>
    </row>
    <row r="236" spans="1:64" s="110" customFormat="1" x14ac:dyDescent="0.2">
      <c r="A236" s="109"/>
      <c r="C236" s="103" t="s">
        <v>102</v>
      </c>
      <c r="D236" s="111" t="s">
        <v>0</v>
      </c>
      <c r="E236" s="112" t="s">
        <v>290</v>
      </c>
      <c r="G236" s="113">
        <v>6.5000000000000002E-2</v>
      </c>
      <c r="K236" s="109"/>
      <c r="L236" s="114"/>
      <c r="M236" s="115"/>
      <c r="N236" s="115"/>
      <c r="O236" s="115"/>
      <c r="P236" s="115"/>
      <c r="Q236" s="115"/>
      <c r="R236" s="115"/>
      <c r="S236" s="116"/>
      <c r="AS236" s="111" t="s">
        <v>102</v>
      </c>
      <c r="AT236" s="111" t="s">
        <v>73</v>
      </c>
      <c r="AU236" s="110" t="s">
        <v>73</v>
      </c>
      <c r="AV236" s="110" t="s">
        <v>16</v>
      </c>
      <c r="AW236" s="110" t="s">
        <v>47</v>
      </c>
      <c r="AX236" s="111" t="s">
        <v>89</v>
      </c>
    </row>
    <row r="237" spans="1:64" s="110" customFormat="1" x14ac:dyDescent="0.2">
      <c r="A237" s="109"/>
      <c r="C237" s="103" t="s">
        <v>102</v>
      </c>
      <c r="D237" s="111" t="s">
        <v>0</v>
      </c>
      <c r="E237" s="112" t="s">
        <v>291</v>
      </c>
      <c r="G237" s="113">
        <v>0.86099999999999999</v>
      </c>
      <c r="K237" s="109"/>
      <c r="L237" s="114"/>
      <c r="M237" s="115"/>
      <c r="N237" s="115"/>
      <c r="O237" s="115"/>
      <c r="P237" s="115"/>
      <c r="Q237" s="115"/>
      <c r="R237" s="115"/>
      <c r="S237" s="116"/>
      <c r="AS237" s="111" t="s">
        <v>102</v>
      </c>
      <c r="AT237" s="111" t="s">
        <v>73</v>
      </c>
      <c r="AU237" s="110" t="s">
        <v>73</v>
      </c>
      <c r="AV237" s="110" t="s">
        <v>16</v>
      </c>
      <c r="AW237" s="110" t="s">
        <v>47</v>
      </c>
      <c r="AX237" s="111" t="s">
        <v>89</v>
      </c>
    </row>
    <row r="238" spans="1:64" s="110" customFormat="1" x14ac:dyDescent="0.2">
      <c r="A238" s="109"/>
      <c r="C238" s="103" t="s">
        <v>102</v>
      </c>
      <c r="D238" s="111" t="s">
        <v>0</v>
      </c>
      <c r="E238" s="112" t="s">
        <v>292</v>
      </c>
      <c r="G238" s="113">
        <v>0.192</v>
      </c>
      <c r="K238" s="109"/>
      <c r="L238" s="114"/>
      <c r="M238" s="115"/>
      <c r="N238" s="115"/>
      <c r="O238" s="115"/>
      <c r="P238" s="115"/>
      <c r="Q238" s="115"/>
      <c r="R238" s="115"/>
      <c r="S238" s="116"/>
      <c r="AS238" s="111" t="s">
        <v>102</v>
      </c>
      <c r="AT238" s="111" t="s">
        <v>73</v>
      </c>
      <c r="AU238" s="110" t="s">
        <v>73</v>
      </c>
      <c r="AV238" s="110" t="s">
        <v>16</v>
      </c>
      <c r="AW238" s="110" t="s">
        <v>47</v>
      </c>
      <c r="AX238" s="111" t="s">
        <v>89</v>
      </c>
    </row>
    <row r="239" spans="1:64" s="110" customFormat="1" x14ac:dyDescent="0.2">
      <c r="A239" s="109"/>
      <c r="C239" s="103" t="s">
        <v>102</v>
      </c>
      <c r="D239" s="111" t="s">
        <v>0</v>
      </c>
      <c r="E239" s="112" t="s">
        <v>293</v>
      </c>
      <c r="G239" s="113">
        <v>0.14599999999999999</v>
      </c>
      <c r="K239" s="109"/>
      <c r="L239" s="114"/>
      <c r="M239" s="115"/>
      <c r="N239" s="115"/>
      <c r="O239" s="115"/>
      <c r="P239" s="115"/>
      <c r="Q239" s="115"/>
      <c r="R239" s="115"/>
      <c r="S239" s="116"/>
      <c r="AS239" s="111" t="s">
        <v>102</v>
      </c>
      <c r="AT239" s="111" t="s">
        <v>73</v>
      </c>
      <c r="AU239" s="110" t="s">
        <v>73</v>
      </c>
      <c r="AV239" s="110" t="s">
        <v>16</v>
      </c>
      <c r="AW239" s="110" t="s">
        <v>47</v>
      </c>
      <c r="AX239" s="111" t="s">
        <v>89</v>
      </c>
    </row>
    <row r="240" spans="1:64" s="110" customFormat="1" x14ac:dyDescent="0.2">
      <c r="A240" s="109"/>
      <c r="C240" s="103" t="s">
        <v>102</v>
      </c>
      <c r="D240" s="111" t="s">
        <v>0</v>
      </c>
      <c r="E240" s="112" t="s">
        <v>294</v>
      </c>
      <c r="G240" s="113">
        <v>0.30099999999999999</v>
      </c>
      <c r="K240" s="109"/>
      <c r="L240" s="114"/>
      <c r="M240" s="115"/>
      <c r="N240" s="115"/>
      <c r="O240" s="115"/>
      <c r="P240" s="115"/>
      <c r="Q240" s="115"/>
      <c r="R240" s="115"/>
      <c r="S240" s="116"/>
      <c r="AS240" s="111" t="s">
        <v>102</v>
      </c>
      <c r="AT240" s="111" t="s">
        <v>73</v>
      </c>
      <c r="AU240" s="110" t="s">
        <v>73</v>
      </c>
      <c r="AV240" s="110" t="s">
        <v>16</v>
      </c>
      <c r="AW240" s="110" t="s">
        <v>47</v>
      </c>
      <c r="AX240" s="111" t="s">
        <v>89</v>
      </c>
    </row>
    <row r="241" spans="1:50" s="110" customFormat="1" x14ac:dyDescent="0.2">
      <c r="A241" s="109"/>
      <c r="C241" s="103" t="s">
        <v>102</v>
      </c>
      <c r="D241" s="111" t="s">
        <v>0</v>
      </c>
      <c r="E241" s="112" t="s">
        <v>295</v>
      </c>
      <c r="G241" s="113">
        <v>0.254</v>
      </c>
      <c r="K241" s="109"/>
      <c r="L241" s="114"/>
      <c r="M241" s="115"/>
      <c r="N241" s="115"/>
      <c r="O241" s="115"/>
      <c r="P241" s="115"/>
      <c r="Q241" s="115"/>
      <c r="R241" s="115"/>
      <c r="S241" s="116"/>
      <c r="AS241" s="111" t="s">
        <v>102</v>
      </c>
      <c r="AT241" s="111" t="s">
        <v>73</v>
      </c>
      <c r="AU241" s="110" t="s">
        <v>73</v>
      </c>
      <c r="AV241" s="110" t="s">
        <v>16</v>
      </c>
      <c r="AW241" s="110" t="s">
        <v>47</v>
      </c>
      <c r="AX241" s="111" t="s">
        <v>89</v>
      </c>
    </row>
    <row r="242" spans="1:50" s="110" customFormat="1" x14ac:dyDescent="0.2">
      <c r="A242" s="109"/>
      <c r="C242" s="103" t="s">
        <v>102</v>
      </c>
      <c r="D242" s="111" t="s">
        <v>0</v>
      </c>
      <c r="E242" s="112" t="s">
        <v>296</v>
      </c>
      <c r="G242" s="113">
        <v>0.13</v>
      </c>
      <c r="K242" s="109"/>
      <c r="L242" s="114"/>
      <c r="M242" s="115"/>
      <c r="N242" s="115"/>
      <c r="O242" s="115"/>
      <c r="P242" s="115"/>
      <c r="Q242" s="115"/>
      <c r="R242" s="115"/>
      <c r="S242" s="116"/>
      <c r="AS242" s="111" t="s">
        <v>102</v>
      </c>
      <c r="AT242" s="111" t="s">
        <v>73</v>
      </c>
      <c r="AU242" s="110" t="s">
        <v>73</v>
      </c>
      <c r="AV242" s="110" t="s">
        <v>16</v>
      </c>
      <c r="AW242" s="110" t="s">
        <v>47</v>
      </c>
      <c r="AX242" s="111" t="s">
        <v>89</v>
      </c>
    </row>
    <row r="243" spans="1:50" s="110" customFormat="1" x14ac:dyDescent="0.2">
      <c r="A243" s="109"/>
      <c r="C243" s="103" t="s">
        <v>102</v>
      </c>
      <c r="D243" s="111" t="s">
        <v>0</v>
      </c>
      <c r="E243" s="112" t="s">
        <v>297</v>
      </c>
      <c r="G243" s="113">
        <v>0.192</v>
      </c>
      <c r="K243" s="109"/>
      <c r="L243" s="114"/>
      <c r="M243" s="115"/>
      <c r="N243" s="115"/>
      <c r="O243" s="115"/>
      <c r="P243" s="115"/>
      <c r="Q243" s="115"/>
      <c r="R243" s="115"/>
      <c r="S243" s="116"/>
      <c r="AS243" s="111" t="s">
        <v>102</v>
      </c>
      <c r="AT243" s="111" t="s">
        <v>73</v>
      </c>
      <c r="AU243" s="110" t="s">
        <v>73</v>
      </c>
      <c r="AV243" s="110" t="s">
        <v>16</v>
      </c>
      <c r="AW243" s="110" t="s">
        <v>47</v>
      </c>
      <c r="AX243" s="111" t="s">
        <v>89</v>
      </c>
    </row>
    <row r="244" spans="1:50" s="110" customFormat="1" x14ac:dyDescent="0.2">
      <c r="A244" s="109"/>
      <c r="C244" s="103" t="s">
        <v>102</v>
      </c>
      <c r="D244" s="111" t="s">
        <v>0</v>
      </c>
      <c r="E244" s="112" t="s">
        <v>298</v>
      </c>
      <c r="G244" s="113">
        <v>9.9000000000000005E-2</v>
      </c>
      <c r="K244" s="109"/>
      <c r="L244" s="114"/>
      <c r="M244" s="115"/>
      <c r="N244" s="115"/>
      <c r="O244" s="115"/>
      <c r="P244" s="115"/>
      <c r="Q244" s="115"/>
      <c r="R244" s="115"/>
      <c r="S244" s="116"/>
      <c r="AS244" s="111" t="s">
        <v>102</v>
      </c>
      <c r="AT244" s="111" t="s">
        <v>73</v>
      </c>
      <c r="AU244" s="110" t="s">
        <v>73</v>
      </c>
      <c r="AV244" s="110" t="s">
        <v>16</v>
      </c>
      <c r="AW244" s="110" t="s">
        <v>47</v>
      </c>
      <c r="AX244" s="111" t="s">
        <v>89</v>
      </c>
    </row>
    <row r="245" spans="1:50" s="110" customFormat="1" x14ac:dyDescent="0.2">
      <c r="A245" s="109"/>
      <c r="C245" s="103" t="s">
        <v>102</v>
      </c>
      <c r="D245" s="111" t="s">
        <v>0</v>
      </c>
      <c r="E245" s="112" t="s">
        <v>299</v>
      </c>
      <c r="G245" s="113">
        <v>0.111</v>
      </c>
      <c r="K245" s="109"/>
      <c r="L245" s="114"/>
      <c r="M245" s="115"/>
      <c r="N245" s="115"/>
      <c r="O245" s="115"/>
      <c r="P245" s="115"/>
      <c r="Q245" s="115"/>
      <c r="R245" s="115"/>
      <c r="S245" s="116"/>
      <c r="AS245" s="111" t="s">
        <v>102</v>
      </c>
      <c r="AT245" s="111" t="s">
        <v>73</v>
      </c>
      <c r="AU245" s="110" t="s">
        <v>73</v>
      </c>
      <c r="AV245" s="110" t="s">
        <v>16</v>
      </c>
      <c r="AW245" s="110" t="s">
        <v>47</v>
      </c>
      <c r="AX245" s="111" t="s">
        <v>89</v>
      </c>
    </row>
    <row r="246" spans="1:50" s="110" customFormat="1" x14ac:dyDescent="0.2">
      <c r="A246" s="109"/>
      <c r="C246" s="103" t="s">
        <v>102</v>
      </c>
      <c r="D246" s="111" t="s">
        <v>0</v>
      </c>
      <c r="E246" s="112" t="s">
        <v>300</v>
      </c>
      <c r="G246" s="113">
        <v>0.157</v>
      </c>
      <c r="K246" s="109"/>
      <c r="L246" s="114"/>
      <c r="M246" s="115"/>
      <c r="N246" s="115"/>
      <c r="O246" s="115"/>
      <c r="P246" s="115"/>
      <c r="Q246" s="115"/>
      <c r="R246" s="115"/>
      <c r="S246" s="116"/>
      <c r="AS246" s="111" t="s">
        <v>102</v>
      </c>
      <c r="AT246" s="111" t="s">
        <v>73</v>
      </c>
      <c r="AU246" s="110" t="s">
        <v>73</v>
      </c>
      <c r="AV246" s="110" t="s">
        <v>16</v>
      </c>
      <c r="AW246" s="110" t="s">
        <v>47</v>
      </c>
      <c r="AX246" s="111" t="s">
        <v>89</v>
      </c>
    </row>
    <row r="247" spans="1:50" s="110" customFormat="1" x14ac:dyDescent="0.2">
      <c r="A247" s="109"/>
      <c r="C247" s="103" t="s">
        <v>102</v>
      </c>
      <c r="D247" s="111" t="s">
        <v>0</v>
      </c>
      <c r="E247" s="112" t="s">
        <v>301</v>
      </c>
      <c r="G247" s="113">
        <v>9.6000000000000002E-2</v>
      </c>
      <c r="K247" s="109"/>
      <c r="L247" s="114"/>
      <c r="M247" s="115"/>
      <c r="N247" s="115"/>
      <c r="O247" s="115"/>
      <c r="P247" s="115"/>
      <c r="Q247" s="115"/>
      <c r="R247" s="115"/>
      <c r="S247" s="116"/>
      <c r="AS247" s="111" t="s">
        <v>102</v>
      </c>
      <c r="AT247" s="111" t="s">
        <v>73</v>
      </c>
      <c r="AU247" s="110" t="s">
        <v>73</v>
      </c>
      <c r="AV247" s="110" t="s">
        <v>16</v>
      </c>
      <c r="AW247" s="110" t="s">
        <v>47</v>
      </c>
      <c r="AX247" s="111" t="s">
        <v>89</v>
      </c>
    </row>
    <row r="248" spans="1:50" s="110" customFormat="1" x14ac:dyDescent="0.2">
      <c r="A248" s="109"/>
      <c r="C248" s="103" t="s">
        <v>102</v>
      </c>
      <c r="D248" s="111" t="s">
        <v>0</v>
      </c>
      <c r="E248" s="112" t="s">
        <v>302</v>
      </c>
      <c r="G248" s="113">
        <v>0.13700000000000001</v>
      </c>
      <c r="K248" s="109"/>
      <c r="L248" s="114"/>
      <c r="M248" s="115"/>
      <c r="N248" s="115"/>
      <c r="O248" s="115"/>
      <c r="P248" s="115"/>
      <c r="Q248" s="115"/>
      <c r="R248" s="115"/>
      <c r="S248" s="116"/>
      <c r="AS248" s="111" t="s">
        <v>102</v>
      </c>
      <c r="AT248" s="111" t="s">
        <v>73</v>
      </c>
      <c r="AU248" s="110" t="s">
        <v>73</v>
      </c>
      <c r="AV248" s="110" t="s">
        <v>16</v>
      </c>
      <c r="AW248" s="110" t="s">
        <v>47</v>
      </c>
      <c r="AX248" s="111" t="s">
        <v>89</v>
      </c>
    </row>
    <row r="249" spans="1:50" s="110" customFormat="1" x14ac:dyDescent="0.2">
      <c r="A249" s="109"/>
      <c r="C249" s="103" t="s">
        <v>102</v>
      </c>
      <c r="D249" s="111" t="s">
        <v>0</v>
      </c>
      <c r="E249" s="112" t="s">
        <v>303</v>
      </c>
      <c r="G249" s="113">
        <v>6.3E-2</v>
      </c>
      <c r="K249" s="109"/>
      <c r="L249" s="114"/>
      <c r="M249" s="115"/>
      <c r="N249" s="115"/>
      <c r="O249" s="115"/>
      <c r="P249" s="115"/>
      <c r="Q249" s="115"/>
      <c r="R249" s="115"/>
      <c r="S249" s="116"/>
      <c r="AS249" s="111" t="s">
        <v>102</v>
      </c>
      <c r="AT249" s="111" t="s">
        <v>73</v>
      </c>
      <c r="AU249" s="110" t="s">
        <v>73</v>
      </c>
      <c r="AV249" s="110" t="s">
        <v>16</v>
      </c>
      <c r="AW249" s="110" t="s">
        <v>47</v>
      </c>
      <c r="AX249" s="111" t="s">
        <v>89</v>
      </c>
    </row>
    <row r="250" spans="1:50" s="110" customFormat="1" x14ac:dyDescent="0.2">
      <c r="A250" s="109"/>
      <c r="C250" s="103" t="s">
        <v>102</v>
      </c>
      <c r="D250" s="111" t="s">
        <v>0</v>
      </c>
      <c r="E250" s="112" t="s">
        <v>304</v>
      </c>
      <c r="G250" s="113">
        <v>0.86399999999999999</v>
      </c>
      <c r="K250" s="109"/>
      <c r="L250" s="114"/>
      <c r="M250" s="115"/>
      <c r="N250" s="115"/>
      <c r="O250" s="115"/>
      <c r="P250" s="115"/>
      <c r="Q250" s="115"/>
      <c r="R250" s="115"/>
      <c r="S250" s="116"/>
      <c r="AS250" s="111" t="s">
        <v>102</v>
      </c>
      <c r="AT250" s="111" t="s">
        <v>73</v>
      </c>
      <c r="AU250" s="110" t="s">
        <v>73</v>
      </c>
      <c r="AV250" s="110" t="s">
        <v>16</v>
      </c>
      <c r="AW250" s="110" t="s">
        <v>47</v>
      </c>
      <c r="AX250" s="111" t="s">
        <v>89</v>
      </c>
    </row>
    <row r="251" spans="1:50" s="110" customFormat="1" x14ac:dyDescent="0.2">
      <c r="A251" s="109"/>
      <c r="C251" s="103" t="s">
        <v>102</v>
      </c>
      <c r="D251" s="111" t="s">
        <v>0</v>
      </c>
      <c r="E251" s="112" t="s">
        <v>305</v>
      </c>
      <c r="G251" s="113">
        <v>0.38100000000000001</v>
      </c>
      <c r="K251" s="109"/>
      <c r="L251" s="114"/>
      <c r="M251" s="115"/>
      <c r="N251" s="115"/>
      <c r="O251" s="115"/>
      <c r="P251" s="115"/>
      <c r="Q251" s="115"/>
      <c r="R251" s="115"/>
      <c r="S251" s="116"/>
      <c r="AS251" s="111" t="s">
        <v>102</v>
      </c>
      <c r="AT251" s="111" t="s">
        <v>73</v>
      </c>
      <c r="AU251" s="110" t="s">
        <v>73</v>
      </c>
      <c r="AV251" s="110" t="s">
        <v>16</v>
      </c>
      <c r="AW251" s="110" t="s">
        <v>47</v>
      </c>
      <c r="AX251" s="111" t="s">
        <v>89</v>
      </c>
    </row>
    <row r="252" spans="1:50" s="110" customFormat="1" x14ac:dyDescent="0.2">
      <c r="A252" s="109"/>
      <c r="C252" s="103" t="s">
        <v>102</v>
      </c>
      <c r="D252" s="111" t="s">
        <v>0</v>
      </c>
      <c r="E252" s="112" t="s">
        <v>306</v>
      </c>
      <c r="G252" s="113">
        <v>0.13700000000000001</v>
      </c>
      <c r="K252" s="109"/>
      <c r="L252" s="114"/>
      <c r="M252" s="115"/>
      <c r="N252" s="115"/>
      <c r="O252" s="115"/>
      <c r="P252" s="115"/>
      <c r="Q252" s="115"/>
      <c r="R252" s="115"/>
      <c r="S252" s="116"/>
      <c r="AS252" s="111" t="s">
        <v>102</v>
      </c>
      <c r="AT252" s="111" t="s">
        <v>73</v>
      </c>
      <c r="AU252" s="110" t="s">
        <v>73</v>
      </c>
      <c r="AV252" s="110" t="s">
        <v>16</v>
      </c>
      <c r="AW252" s="110" t="s">
        <v>47</v>
      </c>
      <c r="AX252" s="111" t="s">
        <v>89</v>
      </c>
    </row>
    <row r="253" spans="1:50" s="110" customFormat="1" x14ac:dyDescent="0.2">
      <c r="A253" s="109"/>
      <c r="C253" s="103" t="s">
        <v>102</v>
      </c>
      <c r="D253" s="111" t="s">
        <v>0</v>
      </c>
      <c r="E253" s="112" t="s">
        <v>307</v>
      </c>
      <c r="G253" s="113">
        <v>4.8000000000000001E-2</v>
      </c>
      <c r="K253" s="109"/>
      <c r="L253" s="114"/>
      <c r="M253" s="115"/>
      <c r="N253" s="115"/>
      <c r="O253" s="115"/>
      <c r="P253" s="115"/>
      <c r="Q253" s="115"/>
      <c r="R253" s="115"/>
      <c r="S253" s="116"/>
      <c r="AS253" s="111" t="s">
        <v>102</v>
      </c>
      <c r="AT253" s="111" t="s">
        <v>73</v>
      </c>
      <c r="AU253" s="110" t="s">
        <v>73</v>
      </c>
      <c r="AV253" s="110" t="s">
        <v>16</v>
      </c>
      <c r="AW253" s="110" t="s">
        <v>47</v>
      </c>
      <c r="AX253" s="111" t="s">
        <v>89</v>
      </c>
    </row>
    <row r="254" spans="1:50" s="110" customFormat="1" x14ac:dyDescent="0.2">
      <c r="A254" s="109"/>
      <c r="C254" s="103" t="s">
        <v>102</v>
      </c>
      <c r="D254" s="111" t="s">
        <v>0</v>
      </c>
      <c r="E254" s="112" t="s">
        <v>308</v>
      </c>
      <c r="G254" s="113">
        <v>5.8000000000000003E-2</v>
      </c>
      <c r="K254" s="109"/>
      <c r="L254" s="114"/>
      <c r="M254" s="115"/>
      <c r="N254" s="115"/>
      <c r="O254" s="115"/>
      <c r="P254" s="115"/>
      <c r="Q254" s="115"/>
      <c r="R254" s="115"/>
      <c r="S254" s="116"/>
      <c r="AS254" s="111" t="s">
        <v>102</v>
      </c>
      <c r="AT254" s="111" t="s">
        <v>73</v>
      </c>
      <c r="AU254" s="110" t="s">
        <v>73</v>
      </c>
      <c r="AV254" s="110" t="s">
        <v>16</v>
      </c>
      <c r="AW254" s="110" t="s">
        <v>47</v>
      </c>
      <c r="AX254" s="111" t="s">
        <v>89</v>
      </c>
    </row>
    <row r="255" spans="1:50" s="110" customFormat="1" x14ac:dyDescent="0.2">
      <c r="A255" s="109"/>
      <c r="C255" s="103" t="s">
        <v>102</v>
      </c>
      <c r="D255" s="111" t="s">
        <v>0</v>
      </c>
      <c r="E255" s="112" t="s">
        <v>309</v>
      </c>
      <c r="G255" s="113">
        <v>0.36</v>
      </c>
      <c r="K255" s="109"/>
      <c r="L255" s="114"/>
      <c r="M255" s="115"/>
      <c r="N255" s="115"/>
      <c r="O255" s="115"/>
      <c r="P255" s="115"/>
      <c r="Q255" s="115"/>
      <c r="R255" s="115"/>
      <c r="S255" s="116"/>
      <c r="AS255" s="111" t="s">
        <v>102</v>
      </c>
      <c r="AT255" s="111" t="s">
        <v>73</v>
      </c>
      <c r="AU255" s="110" t="s">
        <v>73</v>
      </c>
      <c r="AV255" s="110" t="s">
        <v>16</v>
      </c>
      <c r="AW255" s="110" t="s">
        <v>47</v>
      </c>
      <c r="AX255" s="111" t="s">
        <v>89</v>
      </c>
    </row>
    <row r="256" spans="1:50" s="110" customFormat="1" x14ac:dyDescent="0.2">
      <c r="A256" s="109"/>
      <c r="C256" s="103" t="s">
        <v>102</v>
      </c>
      <c r="D256" s="111" t="s">
        <v>0</v>
      </c>
      <c r="E256" s="112" t="s">
        <v>310</v>
      </c>
      <c r="G256" s="113">
        <v>0.6</v>
      </c>
      <c r="K256" s="109"/>
      <c r="L256" s="114"/>
      <c r="M256" s="115"/>
      <c r="N256" s="115"/>
      <c r="O256" s="115"/>
      <c r="P256" s="115"/>
      <c r="Q256" s="115"/>
      <c r="R256" s="115"/>
      <c r="S256" s="116"/>
      <c r="AS256" s="111" t="s">
        <v>102</v>
      </c>
      <c r="AT256" s="111" t="s">
        <v>73</v>
      </c>
      <c r="AU256" s="110" t="s">
        <v>73</v>
      </c>
      <c r="AV256" s="110" t="s">
        <v>16</v>
      </c>
      <c r="AW256" s="110" t="s">
        <v>47</v>
      </c>
      <c r="AX256" s="111" t="s">
        <v>89</v>
      </c>
    </row>
    <row r="257" spans="1:64" s="110" customFormat="1" x14ac:dyDescent="0.2">
      <c r="A257" s="109"/>
      <c r="C257" s="103" t="s">
        <v>102</v>
      </c>
      <c r="D257" s="111" t="s">
        <v>0</v>
      </c>
      <c r="E257" s="112" t="s">
        <v>311</v>
      </c>
      <c r="G257" s="113">
        <v>0.45900000000000002</v>
      </c>
      <c r="K257" s="109"/>
      <c r="L257" s="114"/>
      <c r="M257" s="115"/>
      <c r="N257" s="115"/>
      <c r="O257" s="115"/>
      <c r="P257" s="115"/>
      <c r="Q257" s="115"/>
      <c r="R257" s="115"/>
      <c r="S257" s="116"/>
      <c r="AS257" s="111" t="s">
        <v>102</v>
      </c>
      <c r="AT257" s="111" t="s">
        <v>73</v>
      </c>
      <c r="AU257" s="110" t="s">
        <v>73</v>
      </c>
      <c r="AV257" s="110" t="s">
        <v>16</v>
      </c>
      <c r="AW257" s="110" t="s">
        <v>47</v>
      </c>
      <c r="AX257" s="111" t="s">
        <v>89</v>
      </c>
    </row>
    <row r="258" spans="1:64" s="110" customFormat="1" x14ac:dyDescent="0.2">
      <c r="A258" s="109"/>
      <c r="C258" s="103" t="s">
        <v>102</v>
      </c>
      <c r="D258" s="111" t="s">
        <v>0</v>
      </c>
      <c r="E258" s="112" t="s">
        <v>312</v>
      </c>
      <c r="G258" s="113">
        <v>0.54800000000000004</v>
      </c>
      <c r="K258" s="109"/>
      <c r="L258" s="114"/>
      <c r="M258" s="115"/>
      <c r="N258" s="115"/>
      <c r="O258" s="115"/>
      <c r="P258" s="115"/>
      <c r="Q258" s="115"/>
      <c r="R258" s="115"/>
      <c r="S258" s="116"/>
      <c r="AS258" s="111" t="s">
        <v>102</v>
      </c>
      <c r="AT258" s="111" t="s">
        <v>73</v>
      </c>
      <c r="AU258" s="110" t="s">
        <v>73</v>
      </c>
      <c r="AV258" s="110" t="s">
        <v>16</v>
      </c>
      <c r="AW258" s="110" t="s">
        <v>47</v>
      </c>
      <c r="AX258" s="111" t="s">
        <v>89</v>
      </c>
    </row>
    <row r="259" spans="1:64" s="110" customFormat="1" x14ac:dyDescent="0.2">
      <c r="A259" s="109"/>
      <c r="C259" s="103" t="s">
        <v>102</v>
      </c>
      <c r="D259" s="111" t="s">
        <v>0</v>
      </c>
      <c r="E259" s="112" t="s">
        <v>313</v>
      </c>
      <c r="G259" s="113">
        <v>0.34</v>
      </c>
      <c r="K259" s="109"/>
      <c r="L259" s="114"/>
      <c r="M259" s="115"/>
      <c r="N259" s="115"/>
      <c r="O259" s="115"/>
      <c r="P259" s="115"/>
      <c r="Q259" s="115"/>
      <c r="R259" s="115"/>
      <c r="S259" s="116"/>
      <c r="AS259" s="111" t="s">
        <v>102</v>
      </c>
      <c r="AT259" s="111" t="s">
        <v>73</v>
      </c>
      <c r="AU259" s="110" t="s">
        <v>73</v>
      </c>
      <c r="AV259" s="110" t="s">
        <v>16</v>
      </c>
      <c r="AW259" s="110" t="s">
        <v>47</v>
      </c>
      <c r="AX259" s="111" t="s">
        <v>89</v>
      </c>
    </row>
    <row r="260" spans="1:64" s="110" customFormat="1" x14ac:dyDescent="0.2">
      <c r="A260" s="109"/>
      <c r="C260" s="103" t="s">
        <v>102</v>
      </c>
      <c r="D260" s="111" t="s">
        <v>0</v>
      </c>
      <c r="E260" s="112" t="s">
        <v>314</v>
      </c>
      <c r="G260" s="113">
        <v>0.22900000000000001</v>
      </c>
      <c r="K260" s="109"/>
      <c r="L260" s="114"/>
      <c r="M260" s="115"/>
      <c r="N260" s="115"/>
      <c r="O260" s="115"/>
      <c r="P260" s="115"/>
      <c r="Q260" s="115"/>
      <c r="R260" s="115"/>
      <c r="S260" s="116"/>
      <c r="AS260" s="111" t="s">
        <v>102</v>
      </c>
      <c r="AT260" s="111" t="s">
        <v>73</v>
      </c>
      <c r="AU260" s="110" t="s">
        <v>73</v>
      </c>
      <c r="AV260" s="110" t="s">
        <v>16</v>
      </c>
      <c r="AW260" s="110" t="s">
        <v>47</v>
      </c>
      <c r="AX260" s="111" t="s">
        <v>89</v>
      </c>
    </row>
    <row r="261" spans="1:64" s="110" customFormat="1" x14ac:dyDescent="0.2">
      <c r="A261" s="109"/>
      <c r="C261" s="103" t="s">
        <v>102</v>
      </c>
      <c r="D261" s="111" t="s">
        <v>0</v>
      </c>
      <c r="E261" s="112" t="s">
        <v>315</v>
      </c>
      <c r="G261" s="113">
        <v>0.34799999999999998</v>
      </c>
      <c r="K261" s="109"/>
      <c r="L261" s="114"/>
      <c r="M261" s="115"/>
      <c r="N261" s="115"/>
      <c r="O261" s="115"/>
      <c r="P261" s="115"/>
      <c r="Q261" s="115"/>
      <c r="R261" s="115"/>
      <c r="S261" s="116"/>
      <c r="AS261" s="111" t="s">
        <v>102</v>
      </c>
      <c r="AT261" s="111" t="s">
        <v>73</v>
      </c>
      <c r="AU261" s="110" t="s">
        <v>73</v>
      </c>
      <c r="AV261" s="110" t="s">
        <v>16</v>
      </c>
      <c r="AW261" s="110" t="s">
        <v>47</v>
      </c>
      <c r="AX261" s="111" t="s">
        <v>89</v>
      </c>
    </row>
    <row r="262" spans="1:64" s="110" customFormat="1" x14ac:dyDescent="0.2">
      <c r="A262" s="109"/>
      <c r="C262" s="103" t="s">
        <v>102</v>
      </c>
      <c r="D262" s="111" t="s">
        <v>0</v>
      </c>
      <c r="E262" s="112" t="s">
        <v>316</v>
      </c>
      <c r="G262" s="113">
        <v>0.41399999999999998</v>
      </c>
      <c r="K262" s="109"/>
      <c r="L262" s="114"/>
      <c r="M262" s="115"/>
      <c r="N262" s="115"/>
      <c r="O262" s="115"/>
      <c r="P262" s="115"/>
      <c r="Q262" s="115"/>
      <c r="R262" s="115"/>
      <c r="S262" s="116"/>
      <c r="AS262" s="111" t="s">
        <v>102</v>
      </c>
      <c r="AT262" s="111" t="s">
        <v>73</v>
      </c>
      <c r="AU262" s="110" t="s">
        <v>73</v>
      </c>
      <c r="AV262" s="110" t="s">
        <v>16</v>
      </c>
      <c r="AW262" s="110" t="s">
        <v>47</v>
      </c>
      <c r="AX262" s="111" t="s">
        <v>89</v>
      </c>
    </row>
    <row r="263" spans="1:64" s="118" customFormat="1" x14ac:dyDescent="0.2">
      <c r="A263" s="117"/>
      <c r="C263" s="103" t="s">
        <v>102</v>
      </c>
      <c r="D263" s="119" t="s">
        <v>0</v>
      </c>
      <c r="E263" s="120" t="s">
        <v>109</v>
      </c>
      <c r="G263" s="121">
        <v>8.2129999999999992</v>
      </c>
      <c r="K263" s="117"/>
      <c r="L263" s="122"/>
      <c r="M263" s="123"/>
      <c r="N263" s="123"/>
      <c r="O263" s="123"/>
      <c r="P263" s="123"/>
      <c r="Q263" s="123"/>
      <c r="R263" s="123"/>
      <c r="S263" s="124"/>
      <c r="AS263" s="119" t="s">
        <v>102</v>
      </c>
      <c r="AT263" s="119" t="s">
        <v>73</v>
      </c>
      <c r="AU263" s="118" t="s">
        <v>96</v>
      </c>
      <c r="AV263" s="118" t="s">
        <v>16</v>
      </c>
      <c r="AW263" s="118" t="s">
        <v>51</v>
      </c>
      <c r="AX263" s="119" t="s">
        <v>89</v>
      </c>
    </row>
    <row r="264" spans="1:64" s="16" customFormat="1" ht="24" customHeight="1" x14ac:dyDescent="0.2">
      <c r="A264" s="13"/>
      <c r="B264" s="87" t="s">
        <v>317</v>
      </c>
      <c r="C264" s="87" t="s">
        <v>92</v>
      </c>
      <c r="D264" s="88" t="s">
        <v>318</v>
      </c>
      <c r="E264" s="89" t="s">
        <v>319</v>
      </c>
      <c r="F264" s="90" t="s">
        <v>100</v>
      </c>
      <c r="G264" s="91">
        <v>1.444</v>
      </c>
      <c r="H264" s="1"/>
      <c r="I264" s="91">
        <f>ROUND(H264*G264,3)</f>
        <v>0</v>
      </c>
      <c r="J264" s="92"/>
      <c r="K264" s="13"/>
      <c r="L264" s="93" t="s">
        <v>0</v>
      </c>
      <c r="M264" s="94" t="s">
        <v>23</v>
      </c>
      <c r="N264" s="95"/>
      <c r="O264" s="96">
        <f>N264*G264</f>
        <v>0</v>
      </c>
      <c r="P264" s="96">
        <v>0</v>
      </c>
      <c r="Q264" s="96">
        <f>P264*G264</f>
        <v>0</v>
      </c>
      <c r="R264" s="96">
        <v>1.875</v>
      </c>
      <c r="S264" s="97">
        <f>R264*G264</f>
        <v>2.7075</v>
      </c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Q264" s="98" t="s">
        <v>96</v>
      </c>
      <c r="AS264" s="98" t="s">
        <v>92</v>
      </c>
      <c r="AT264" s="98" t="s">
        <v>73</v>
      </c>
      <c r="AX264" s="7" t="s">
        <v>89</v>
      </c>
      <c r="BD264" s="99">
        <f>IF(M264="základná",I264,0)</f>
        <v>0</v>
      </c>
      <c r="BE264" s="99">
        <f>IF(M264="znížená",I264,0)</f>
        <v>0</v>
      </c>
      <c r="BF264" s="99">
        <f>IF(M264="zákl. prenesená",I264,0)</f>
        <v>0</v>
      </c>
      <c r="BG264" s="99">
        <f>IF(M264="zníž. prenesená",I264,0)</f>
        <v>0</v>
      </c>
      <c r="BH264" s="99">
        <f>IF(M264="nulová",I264,0)</f>
        <v>0</v>
      </c>
      <c r="BI264" s="7" t="s">
        <v>73</v>
      </c>
      <c r="BJ264" s="100">
        <f>ROUND(H264*G264,3)</f>
        <v>0</v>
      </c>
      <c r="BK264" s="7" t="s">
        <v>96</v>
      </c>
      <c r="BL264" s="98" t="s">
        <v>320</v>
      </c>
    </row>
    <row r="265" spans="1:64" s="110" customFormat="1" x14ac:dyDescent="0.2">
      <c r="A265" s="109"/>
      <c r="C265" s="103" t="s">
        <v>102</v>
      </c>
      <c r="D265" s="111" t="s">
        <v>0</v>
      </c>
      <c r="E265" s="112" t="s">
        <v>321</v>
      </c>
      <c r="G265" s="113">
        <v>8.5000000000000006E-2</v>
      </c>
      <c r="K265" s="109"/>
      <c r="L265" s="114"/>
      <c r="M265" s="115"/>
      <c r="N265" s="115"/>
      <c r="O265" s="115"/>
      <c r="P265" s="115"/>
      <c r="Q265" s="115"/>
      <c r="R265" s="115"/>
      <c r="S265" s="116"/>
      <c r="AS265" s="111" t="s">
        <v>102</v>
      </c>
      <c r="AT265" s="111" t="s">
        <v>73</v>
      </c>
      <c r="AU265" s="110" t="s">
        <v>73</v>
      </c>
      <c r="AV265" s="110" t="s">
        <v>16</v>
      </c>
      <c r="AW265" s="110" t="s">
        <v>47</v>
      </c>
      <c r="AX265" s="111" t="s">
        <v>89</v>
      </c>
    </row>
    <row r="266" spans="1:64" s="110" customFormat="1" x14ac:dyDescent="0.2">
      <c r="A266" s="109"/>
      <c r="C266" s="103" t="s">
        <v>102</v>
      </c>
      <c r="D266" s="111" t="s">
        <v>0</v>
      </c>
      <c r="E266" s="112" t="s">
        <v>322</v>
      </c>
      <c r="G266" s="113">
        <v>0.52700000000000002</v>
      </c>
      <c r="K266" s="109"/>
      <c r="L266" s="114"/>
      <c r="M266" s="115"/>
      <c r="N266" s="115"/>
      <c r="O266" s="115"/>
      <c r="P266" s="115"/>
      <c r="Q266" s="115"/>
      <c r="R266" s="115"/>
      <c r="S266" s="116"/>
      <c r="AS266" s="111" t="s">
        <v>102</v>
      </c>
      <c r="AT266" s="111" t="s">
        <v>73</v>
      </c>
      <c r="AU266" s="110" t="s">
        <v>73</v>
      </c>
      <c r="AV266" s="110" t="s">
        <v>16</v>
      </c>
      <c r="AW266" s="110" t="s">
        <v>47</v>
      </c>
      <c r="AX266" s="111" t="s">
        <v>89</v>
      </c>
    </row>
    <row r="267" spans="1:64" s="110" customFormat="1" x14ac:dyDescent="0.2">
      <c r="A267" s="109"/>
      <c r="C267" s="103" t="s">
        <v>102</v>
      </c>
      <c r="D267" s="111" t="s">
        <v>0</v>
      </c>
      <c r="E267" s="112" t="s">
        <v>323</v>
      </c>
      <c r="G267" s="113">
        <v>5.8000000000000003E-2</v>
      </c>
      <c r="K267" s="109"/>
      <c r="L267" s="114"/>
      <c r="M267" s="115"/>
      <c r="N267" s="115"/>
      <c r="O267" s="115"/>
      <c r="P267" s="115"/>
      <c r="Q267" s="115"/>
      <c r="R267" s="115"/>
      <c r="S267" s="116"/>
      <c r="AS267" s="111" t="s">
        <v>102</v>
      </c>
      <c r="AT267" s="111" t="s">
        <v>73</v>
      </c>
      <c r="AU267" s="110" t="s">
        <v>73</v>
      </c>
      <c r="AV267" s="110" t="s">
        <v>16</v>
      </c>
      <c r="AW267" s="110" t="s">
        <v>47</v>
      </c>
      <c r="AX267" s="111" t="s">
        <v>89</v>
      </c>
    </row>
    <row r="268" spans="1:64" s="110" customFormat="1" x14ac:dyDescent="0.2">
      <c r="A268" s="109"/>
      <c r="C268" s="103" t="s">
        <v>102</v>
      </c>
      <c r="D268" s="111" t="s">
        <v>0</v>
      </c>
      <c r="E268" s="112" t="s">
        <v>324</v>
      </c>
      <c r="G268" s="113">
        <v>6.7000000000000004E-2</v>
      </c>
      <c r="K268" s="109"/>
      <c r="L268" s="114"/>
      <c r="M268" s="115"/>
      <c r="N268" s="115"/>
      <c r="O268" s="115"/>
      <c r="P268" s="115"/>
      <c r="Q268" s="115"/>
      <c r="R268" s="115"/>
      <c r="S268" s="116"/>
      <c r="AS268" s="111" t="s">
        <v>102</v>
      </c>
      <c r="AT268" s="111" t="s">
        <v>73</v>
      </c>
      <c r="AU268" s="110" t="s">
        <v>73</v>
      </c>
      <c r="AV268" s="110" t="s">
        <v>16</v>
      </c>
      <c r="AW268" s="110" t="s">
        <v>47</v>
      </c>
      <c r="AX268" s="111" t="s">
        <v>89</v>
      </c>
    </row>
    <row r="269" spans="1:64" s="110" customFormat="1" x14ac:dyDescent="0.2">
      <c r="A269" s="109"/>
      <c r="C269" s="103" t="s">
        <v>102</v>
      </c>
      <c r="D269" s="111" t="s">
        <v>0</v>
      </c>
      <c r="E269" s="112" t="s">
        <v>325</v>
      </c>
      <c r="G269" s="113">
        <v>3.9E-2</v>
      </c>
      <c r="K269" s="109"/>
      <c r="L269" s="114"/>
      <c r="M269" s="115"/>
      <c r="N269" s="115"/>
      <c r="O269" s="115"/>
      <c r="P269" s="115"/>
      <c r="Q269" s="115"/>
      <c r="R269" s="115"/>
      <c r="S269" s="116"/>
      <c r="AS269" s="111" t="s">
        <v>102</v>
      </c>
      <c r="AT269" s="111" t="s">
        <v>73</v>
      </c>
      <c r="AU269" s="110" t="s">
        <v>73</v>
      </c>
      <c r="AV269" s="110" t="s">
        <v>16</v>
      </c>
      <c r="AW269" s="110" t="s">
        <v>47</v>
      </c>
      <c r="AX269" s="111" t="s">
        <v>89</v>
      </c>
    </row>
    <row r="270" spans="1:64" s="110" customFormat="1" x14ac:dyDescent="0.2">
      <c r="A270" s="109"/>
      <c r="C270" s="103" t="s">
        <v>102</v>
      </c>
      <c r="D270" s="111" t="s">
        <v>0</v>
      </c>
      <c r="E270" s="112" t="s">
        <v>326</v>
      </c>
      <c r="G270" s="113">
        <v>0.432</v>
      </c>
      <c r="K270" s="109"/>
      <c r="L270" s="114"/>
      <c r="M270" s="115"/>
      <c r="N270" s="115"/>
      <c r="O270" s="115"/>
      <c r="P270" s="115"/>
      <c r="Q270" s="115"/>
      <c r="R270" s="115"/>
      <c r="S270" s="116"/>
      <c r="AS270" s="111" t="s">
        <v>102</v>
      </c>
      <c r="AT270" s="111" t="s">
        <v>73</v>
      </c>
      <c r="AU270" s="110" t="s">
        <v>73</v>
      </c>
      <c r="AV270" s="110" t="s">
        <v>16</v>
      </c>
      <c r="AW270" s="110" t="s">
        <v>47</v>
      </c>
      <c r="AX270" s="111" t="s">
        <v>89</v>
      </c>
    </row>
    <row r="271" spans="1:64" s="110" customFormat="1" x14ac:dyDescent="0.2">
      <c r="A271" s="109"/>
      <c r="C271" s="103" t="s">
        <v>102</v>
      </c>
      <c r="D271" s="111" t="s">
        <v>0</v>
      </c>
      <c r="E271" s="112" t="s">
        <v>327</v>
      </c>
      <c r="G271" s="113">
        <v>0.17799999999999999</v>
      </c>
      <c r="K271" s="109"/>
      <c r="L271" s="114"/>
      <c r="M271" s="115"/>
      <c r="N271" s="115"/>
      <c r="O271" s="115"/>
      <c r="P271" s="115"/>
      <c r="Q271" s="115"/>
      <c r="R271" s="115"/>
      <c r="S271" s="116"/>
      <c r="AS271" s="111" t="s">
        <v>102</v>
      </c>
      <c r="AT271" s="111" t="s">
        <v>73</v>
      </c>
      <c r="AU271" s="110" t="s">
        <v>73</v>
      </c>
      <c r="AV271" s="110" t="s">
        <v>16</v>
      </c>
      <c r="AW271" s="110" t="s">
        <v>47</v>
      </c>
      <c r="AX271" s="111" t="s">
        <v>89</v>
      </c>
    </row>
    <row r="272" spans="1:64" s="110" customFormat="1" x14ac:dyDescent="0.2">
      <c r="A272" s="109"/>
      <c r="C272" s="103" t="s">
        <v>102</v>
      </c>
      <c r="D272" s="111" t="s">
        <v>0</v>
      </c>
      <c r="E272" s="112" t="s">
        <v>328</v>
      </c>
      <c r="G272" s="113">
        <v>5.8000000000000003E-2</v>
      </c>
      <c r="K272" s="109"/>
      <c r="L272" s="114"/>
      <c r="M272" s="115"/>
      <c r="N272" s="115"/>
      <c r="O272" s="115"/>
      <c r="P272" s="115"/>
      <c r="Q272" s="115"/>
      <c r="R272" s="115"/>
      <c r="S272" s="116"/>
      <c r="AS272" s="111" t="s">
        <v>102</v>
      </c>
      <c r="AT272" s="111" t="s">
        <v>73</v>
      </c>
      <c r="AU272" s="110" t="s">
        <v>73</v>
      </c>
      <c r="AV272" s="110" t="s">
        <v>16</v>
      </c>
      <c r="AW272" s="110" t="s">
        <v>47</v>
      </c>
      <c r="AX272" s="111" t="s">
        <v>89</v>
      </c>
    </row>
    <row r="273" spans="1:64" s="118" customFormat="1" x14ac:dyDescent="0.2">
      <c r="A273" s="117"/>
      <c r="C273" s="103" t="s">
        <v>102</v>
      </c>
      <c r="D273" s="119" t="s">
        <v>0</v>
      </c>
      <c r="E273" s="120" t="s">
        <v>109</v>
      </c>
      <c r="G273" s="121">
        <v>1.444</v>
      </c>
      <c r="K273" s="117"/>
      <c r="L273" s="122"/>
      <c r="M273" s="123"/>
      <c r="N273" s="123"/>
      <c r="O273" s="123"/>
      <c r="P273" s="123"/>
      <c r="Q273" s="123"/>
      <c r="R273" s="123"/>
      <c r="S273" s="124"/>
      <c r="AS273" s="119" t="s">
        <v>102</v>
      </c>
      <c r="AT273" s="119" t="s">
        <v>73</v>
      </c>
      <c r="AU273" s="118" t="s">
        <v>96</v>
      </c>
      <c r="AV273" s="118" t="s">
        <v>16</v>
      </c>
      <c r="AW273" s="118" t="s">
        <v>51</v>
      </c>
      <c r="AX273" s="119" t="s">
        <v>89</v>
      </c>
    </row>
    <row r="274" spans="1:64" s="16" customFormat="1" ht="24" customHeight="1" x14ac:dyDescent="0.2">
      <c r="A274" s="13"/>
      <c r="B274" s="87" t="s">
        <v>329</v>
      </c>
      <c r="C274" s="87" t="s">
        <v>92</v>
      </c>
      <c r="D274" s="88" t="s">
        <v>330</v>
      </c>
      <c r="E274" s="89" t="s">
        <v>331</v>
      </c>
      <c r="F274" s="90" t="s">
        <v>100</v>
      </c>
      <c r="G274" s="91">
        <v>0.72699999999999998</v>
      </c>
      <c r="H274" s="1"/>
      <c r="I274" s="91">
        <f>ROUND(H274*G274,3)</f>
        <v>0</v>
      </c>
      <c r="J274" s="92"/>
      <c r="K274" s="13"/>
      <c r="L274" s="93" t="s">
        <v>0</v>
      </c>
      <c r="M274" s="94" t="s">
        <v>23</v>
      </c>
      <c r="N274" s="95"/>
      <c r="O274" s="96">
        <f>N274*G274</f>
        <v>0</v>
      </c>
      <c r="P274" s="96">
        <v>0</v>
      </c>
      <c r="Q274" s="96">
        <f>P274*G274</f>
        <v>0</v>
      </c>
      <c r="R274" s="96">
        <v>1.875</v>
      </c>
      <c r="S274" s="97">
        <f>R274*G274</f>
        <v>1.3631249999999999</v>
      </c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Q274" s="98" t="s">
        <v>96</v>
      </c>
      <c r="AS274" s="98" t="s">
        <v>92</v>
      </c>
      <c r="AT274" s="98" t="s">
        <v>73</v>
      </c>
      <c r="AX274" s="7" t="s">
        <v>89</v>
      </c>
      <c r="BD274" s="99">
        <f>IF(M274="základná",I274,0)</f>
        <v>0</v>
      </c>
      <c r="BE274" s="99">
        <f>IF(M274="znížená",I274,0)</f>
        <v>0</v>
      </c>
      <c r="BF274" s="99">
        <f>IF(M274="zákl. prenesená",I274,0)</f>
        <v>0</v>
      </c>
      <c r="BG274" s="99">
        <f>IF(M274="zníž. prenesená",I274,0)</f>
        <v>0</v>
      </c>
      <c r="BH274" s="99">
        <f>IF(M274="nulová",I274,0)</f>
        <v>0</v>
      </c>
      <c r="BI274" s="7" t="s">
        <v>73</v>
      </c>
      <c r="BJ274" s="100">
        <f>ROUND(H274*G274,3)</f>
        <v>0</v>
      </c>
      <c r="BK274" s="7" t="s">
        <v>96</v>
      </c>
      <c r="BL274" s="98" t="s">
        <v>332</v>
      </c>
    </row>
    <row r="275" spans="1:64" s="110" customFormat="1" x14ac:dyDescent="0.2">
      <c r="A275" s="109"/>
      <c r="C275" s="103" t="s">
        <v>102</v>
      </c>
      <c r="D275" s="111" t="s">
        <v>0</v>
      </c>
      <c r="E275" s="112" t="s">
        <v>333</v>
      </c>
      <c r="G275" s="113">
        <v>7.8E-2</v>
      </c>
      <c r="K275" s="109"/>
      <c r="L275" s="114"/>
      <c r="M275" s="115"/>
      <c r="N275" s="115"/>
      <c r="O275" s="115"/>
      <c r="P275" s="115"/>
      <c r="Q275" s="115"/>
      <c r="R275" s="115"/>
      <c r="S275" s="116"/>
      <c r="AS275" s="111" t="s">
        <v>102</v>
      </c>
      <c r="AT275" s="111" t="s">
        <v>73</v>
      </c>
      <c r="AU275" s="110" t="s">
        <v>73</v>
      </c>
      <c r="AV275" s="110" t="s">
        <v>16</v>
      </c>
      <c r="AW275" s="110" t="s">
        <v>47</v>
      </c>
      <c r="AX275" s="111" t="s">
        <v>89</v>
      </c>
    </row>
    <row r="276" spans="1:64" s="110" customFormat="1" x14ac:dyDescent="0.2">
      <c r="A276" s="109"/>
      <c r="C276" s="103" t="s">
        <v>102</v>
      </c>
      <c r="D276" s="111" t="s">
        <v>0</v>
      </c>
      <c r="E276" s="112" t="s">
        <v>334</v>
      </c>
      <c r="G276" s="113">
        <v>0.13400000000000001</v>
      </c>
      <c r="K276" s="109"/>
      <c r="L276" s="114"/>
      <c r="M276" s="115"/>
      <c r="N276" s="115"/>
      <c r="O276" s="115"/>
      <c r="P276" s="115"/>
      <c r="Q276" s="115"/>
      <c r="R276" s="115"/>
      <c r="S276" s="116"/>
      <c r="AS276" s="111" t="s">
        <v>102</v>
      </c>
      <c r="AT276" s="111" t="s">
        <v>73</v>
      </c>
      <c r="AU276" s="110" t="s">
        <v>73</v>
      </c>
      <c r="AV276" s="110" t="s">
        <v>16</v>
      </c>
      <c r="AW276" s="110" t="s">
        <v>47</v>
      </c>
      <c r="AX276" s="111" t="s">
        <v>89</v>
      </c>
    </row>
    <row r="277" spans="1:64" s="110" customFormat="1" x14ac:dyDescent="0.2">
      <c r="A277" s="109"/>
      <c r="C277" s="103" t="s">
        <v>102</v>
      </c>
      <c r="D277" s="111" t="s">
        <v>0</v>
      </c>
      <c r="E277" s="112" t="s">
        <v>335</v>
      </c>
      <c r="G277" s="113">
        <v>0.13200000000000001</v>
      </c>
      <c r="K277" s="109"/>
      <c r="L277" s="114"/>
      <c r="M277" s="115"/>
      <c r="N277" s="115"/>
      <c r="O277" s="115"/>
      <c r="P277" s="115"/>
      <c r="Q277" s="115"/>
      <c r="R277" s="115"/>
      <c r="S277" s="116"/>
      <c r="AS277" s="111" t="s">
        <v>102</v>
      </c>
      <c r="AT277" s="111" t="s">
        <v>73</v>
      </c>
      <c r="AU277" s="110" t="s">
        <v>73</v>
      </c>
      <c r="AV277" s="110" t="s">
        <v>16</v>
      </c>
      <c r="AW277" s="110" t="s">
        <v>47</v>
      </c>
      <c r="AX277" s="111" t="s">
        <v>89</v>
      </c>
    </row>
    <row r="278" spans="1:64" s="110" customFormat="1" x14ac:dyDescent="0.2">
      <c r="A278" s="109"/>
      <c r="C278" s="103" t="s">
        <v>102</v>
      </c>
      <c r="D278" s="111" t="s">
        <v>0</v>
      </c>
      <c r="E278" s="112" t="s">
        <v>336</v>
      </c>
      <c r="G278" s="113">
        <v>0.38300000000000001</v>
      </c>
      <c r="K278" s="109"/>
      <c r="L278" s="114"/>
      <c r="M278" s="115"/>
      <c r="N278" s="115"/>
      <c r="O278" s="115"/>
      <c r="P278" s="115"/>
      <c r="Q278" s="115"/>
      <c r="R278" s="115"/>
      <c r="S278" s="116"/>
      <c r="AS278" s="111" t="s">
        <v>102</v>
      </c>
      <c r="AT278" s="111" t="s">
        <v>73</v>
      </c>
      <c r="AU278" s="110" t="s">
        <v>73</v>
      </c>
      <c r="AV278" s="110" t="s">
        <v>16</v>
      </c>
      <c r="AW278" s="110" t="s">
        <v>47</v>
      </c>
      <c r="AX278" s="111" t="s">
        <v>89</v>
      </c>
    </row>
    <row r="279" spans="1:64" s="118" customFormat="1" x14ac:dyDescent="0.2">
      <c r="A279" s="117"/>
      <c r="C279" s="103" t="s">
        <v>102</v>
      </c>
      <c r="D279" s="119" t="s">
        <v>0</v>
      </c>
      <c r="E279" s="120" t="s">
        <v>109</v>
      </c>
      <c r="G279" s="121">
        <v>0.72699999999999998</v>
      </c>
      <c r="K279" s="117"/>
      <c r="L279" s="122"/>
      <c r="M279" s="123"/>
      <c r="N279" s="123"/>
      <c r="O279" s="123"/>
      <c r="P279" s="123"/>
      <c r="Q279" s="123"/>
      <c r="R279" s="123"/>
      <c r="S279" s="124"/>
      <c r="AS279" s="119" t="s">
        <v>102</v>
      </c>
      <c r="AT279" s="119" t="s">
        <v>73</v>
      </c>
      <c r="AU279" s="118" t="s">
        <v>96</v>
      </c>
      <c r="AV279" s="118" t="s">
        <v>16</v>
      </c>
      <c r="AW279" s="118" t="s">
        <v>51</v>
      </c>
      <c r="AX279" s="119" t="s">
        <v>89</v>
      </c>
    </row>
    <row r="280" spans="1:64" s="16" customFormat="1" ht="24" customHeight="1" x14ac:dyDescent="0.2">
      <c r="A280" s="13"/>
      <c r="B280" s="87" t="s">
        <v>337</v>
      </c>
      <c r="C280" s="87" t="s">
        <v>92</v>
      </c>
      <c r="D280" s="88" t="s">
        <v>338</v>
      </c>
      <c r="E280" s="89" t="s">
        <v>339</v>
      </c>
      <c r="F280" s="90" t="s">
        <v>340</v>
      </c>
      <c r="G280" s="91">
        <v>204</v>
      </c>
      <c r="H280" s="1"/>
      <c r="I280" s="91">
        <f>ROUND(H280*G280,3)</f>
        <v>0</v>
      </c>
      <c r="J280" s="92"/>
      <c r="K280" s="13"/>
      <c r="L280" s="93" t="s">
        <v>0</v>
      </c>
      <c r="M280" s="94" t="s">
        <v>23</v>
      </c>
      <c r="N280" s="95"/>
      <c r="O280" s="96">
        <f>N280*G280</f>
        <v>0</v>
      </c>
      <c r="P280" s="96">
        <v>3.0000000000000001E-5</v>
      </c>
      <c r="Q280" s="96">
        <f>P280*G280</f>
        <v>6.1200000000000004E-3</v>
      </c>
      <c r="R280" s="96">
        <v>2.0100000000000001E-3</v>
      </c>
      <c r="S280" s="97">
        <f>R280*G280</f>
        <v>0.41004000000000002</v>
      </c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Q280" s="98" t="s">
        <v>96</v>
      </c>
      <c r="AS280" s="98" t="s">
        <v>92</v>
      </c>
      <c r="AT280" s="98" t="s">
        <v>73</v>
      </c>
      <c r="AX280" s="7" t="s">
        <v>89</v>
      </c>
      <c r="BD280" s="99">
        <f>IF(M280="základná",I280,0)</f>
        <v>0</v>
      </c>
      <c r="BE280" s="99">
        <f>IF(M280="znížená",I280,0)</f>
        <v>0</v>
      </c>
      <c r="BF280" s="99">
        <f>IF(M280="zákl. prenesená",I280,0)</f>
        <v>0</v>
      </c>
      <c r="BG280" s="99">
        <f>IF(M280="zníž. prenesená",I280,0)</f>
        <v>0</v>
      </c>
      <c r="BH280" s="99">
        <f>IF(M280="nulová",I280,0)</f>
        <v>0</v>
      </c>
      <c r="BI280" s="7" t="s">
        <v>73</v>
      </c>
      <c r="BJ280" s="100">
        <f>ROUND(H280*G280,3)</f>
        <v>0</v>
      </c>
      <c r="BK280" s="7" t="s">
        <v>96</v>
      </c>
      <c r="BL280" s="98" t="s">
        <v>341</v>
      </c>
    </row>
    <row r="281" spans="1:64" s="110" customFormat="1" x14ac:dyDescent="0.2">
      <c r="A281" s="109"/>
      <c r="C281" s="103" t="s">
        <v>102</v>
      </c>
      <c r="D281" s="111" t="s">
        <v>0</v>
      </c>
      <c r="E281" s="112" t="s">
        <v>342</v>
      </c>
      <c r="G281" s="113">
        <v>114</v>
      </c>
      <c r="K281" s="109"/>
      <c r="L281" s="114"/>
      <c r="M281" s="115"/>
      <c r="N281" s="115"/>
      <c r="O281" s="115"/>
      <c r="P281" s="115"/>
      <c r="Q281" s="115"/>
      <c r="R281" s="115"/>
      <c r="S281" s="116"/>
      <c r="AS281" s="111" t="s">
        <v>102</v>
      </c>
      <c r="AT281" s="111" t="s">
        <v>73</v>
      </c>
      <c r="AU281" s="110" t="s">
        <v>73</v>
      </c>
      <c r="AV281" s="110" t="s">
        <v>16</v>
      </c>
      <c r="AW281" s="110" t="s">
        <v>47</v>
      </c>
      <c r="AX281" s="111" t="s">
        <v>89</v>
      </c>
    </row>
    <row r="282" spans="1:64" s="110" customFormat="1" x14ac:dyDescent="0.2">
      <c r="A282" s="109"/>
      <c r="C282" s="103" t="s">
        <v>102</v>
      </c>
      <c r="D282" s="111" t="s">
        <v>0</v>
      </c>
      <c r="E282" s="112" t="s">
        <v>343</v>
      </c>
      <c r="G282" s="113">
        <v>90</v>
      </c>
      <c r="K282" s="109"/>
      <c r="L282" s="114"/>
      <c r="M282" s="115"/>
      <c r="N282" s="115"/>
      <c r="O282" s="115"/>
      <c r="P282" s="115"/>
      <c r="Q282" s="115"/>
      <c r="R282" s="115"/>
      <c r="S282" s="116"/>
      <c r="AS282" s="111" t="s">
        <v>102</v>
      </c>
      <c r="AT282" s="111" t="s">
        <v>73</v>
      </c>
      <c r="AU282" s="110" t="s">
        <v>73</v>
      </c>
      <c r="AV282" s="110" t="s">
        <v>16</v>
      </c>
      <c r="AW282" s="110" t="s">
        <v>47</v>
      </c>
      <c r="AX282" s="111" t="s">
        <v>89</v>
      </c>
    </row>
    <row r="283" spans="1:64" s="118" customFormat="1" x14ac:dyDescent="0.2">
      <c r="A283" s="117"/>
      <c r="C283" s="103" t="s">
        <v>102</v>
      </c>
      <c r="D283" s="119" t="s">
        <v>0</v>
      </c>
      <c r="E283" s="120" t="s">
        <v>109</v>
      </c>
      <c r="G283" s="121">
        <v>204</v>
      </c>
      <c r="K283" s="117"/>
      <c r="L283" s="122"/>
      <c r="M283" s="123"/>
      <c r="N283" s="123"/>
      <c r="O283" s="123"/>
      <c r="P283" s="123"/>
      <c r="Q283" s="123"/>
      <c r="R283" s="123"/>
      <c r="S283" s="124"/>
      <c r="AS283" s="119" t="s">
        <v>102</v>
      </c>
      <c r="AT283" s="119" t="s">
        <v>73</v>
      </c>
      <c r="AU283" s="118" t="s">
        <v>96</v>
      </c>
      <c r="AV283" s="118" t="s">
        <v>16</v>
      </c>
      <c r="AW283" s="118" t="s">
        <v>51</v>
      </c>
      <c r="AX283" s="119" t="s">
        <v>89</v>
      </c>
    </row>
    <row r="284" spans="1:64" s="16" customFormat="1" ht="24" customHeight="1" x14ac:dyDescent="0.2">
      <c r="A284" s="13"/>
      <c r="B284" s="87" t="s">
        <v>344</v>
      </c>
      <c r="C284" s="87" t="s">
        <v>92</v>
      </c>
      <c r="D284" s="88" t="s">
        <v>345</v>
      </c>
      <c r="E284" s="89" t="s">
        <v>346</v>
      </c>
      <c r="F284" s="90" t="s">
        <v>340</v>
      </c>
      <c r="G284" s="91">
        <v>210</v>
      </c>
      <c r="H284" s="1"/>
      <c r="I284" s="91">
        <f>ROUND(H284*G284,3)</f>
        <v>0</v>
      </c>
      <c r="J284" s="92"/>
      <c r="K284" s="13"/>
      <c r="L284" s="93" t="s">
        <v>0</v>
      </c>
      <c r="M284" s="94" t="s">
        <v>23</v>
      </c>
      <c r="N284" s="95"/>
      <c r="O284" s="96">
        <f>N284*G284</f>
        <v>0</v>
      </c>
      <c r="P284" s="96">
        <v>1.0000000000000001E-5</v>
      </c>
      <c r="Q284" s="96">
        <f>P284*G284</f>
        <v>2.1000000000000003E-3</v>
      </c>
      <c r="R284" s="96">
        <v>1.1E-4</v>
      </c>
      <c r="S284" s="97">
        <f>R284*G284</f>
        <v>2.3100000000000002E-2</v>
      </c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Q284" s="98" t="s">
        <v>96</v>
      </c>
      <c r="AS284" s="98" t="s">
        <v>92</v>
      </c>
      <c r="AT284" s="98" t="s">
        <v>73</v>
      </c>
      <c r="AX284" s="7" t="s">
        <v>89</v>
      </c>
      <c r="BD284" s="99">
        <f>IF(M284="základná",I284,0)</f>
        <v>0</v>
      </c>
      <c r="BE284" s="99">
        <f>IF(M284="znížená",I284,0)</f>
        <v>0</v>
      </c>
      <c r="BF284" s="99">
        <f>IF(M284="zákl. prenesená",I284,0)</f>
        <v>0</v>
      </c>
      <c r="BG284" s="99">
        <f>IF(M284="zníž. prenesená",I284,0)</f>
        <v>0</v>
      </c>
      <c r="BH284" s="99">
        <f>IF(M284="nulová",I284,0)</f>
        <v>0</v>
      </c>
      <c r="BI284" s="7" t="s">
        <v>73</v>
      </c>
      <c r="BJ284" s="100">
        <f>ROUND(H284*G284,3)</f>
        <v>0</v>
      </c>
      <c r="BK284" s="7" t="s">
        <v>96</v>
      </c>
      <c r="BL284" s="98" t="s">
        <v>347</v>
      </c>
    </row>
    <row r="285" spans="1:64" s="110" customFormat="1" x14ac:dyDescent="0.2">
      <c r="A285" s="109"/>
      <c r="C285" s="103" t="s">
        <v>102</v>
      </c>
      <c r="D285" s="111" t="s">
        <v>0</v>
      </c>
      <c r="E285" s="112" t="s">
        <v>348</v>
      </c>
      <c r="G285" s="113">
        <v>210</v>
      </c>
      <c r="K285" s="109"/>
      <c r="L285" s="114"/>
      <c r="M285" s="115"/>
      <c r="N285" s="115"/>
      <c r="O285" s="115"/>
      <c r="P285" s="115"/>
      <c r="Q285" s="115"/>
      <c r="R285" s="115"/>
      <c r="S285" s="116"/>
      <c r="AS285" s="111" t="s">
        <v>102</v>
      </c>
      <c r="AT285" s="111" t="s">
        <v>73</v>
      </c>
      <c r="AU285" s="110" t="s">
        <v>73</v>
      </c>
      <c r="AV285" s="110" t="s">
        <v>16</v>
      </c>
      <c r="AW285" s="110" t="s">
        <v>47</v>
      </c>
      <c r="AX285" s="111" t="s">
        <v>89</v>
      </c>
    </row>
    <row r="286" spans="1:64" s="118" customFormat="1" x14ac:dyDescent="0.2">
      <c r="A286" s="117"/>
      <c r="C286" s="103" t="s">
        <v>102</v>
      </c>
      <c r="D286" s="119" t="s">
        <v>0</v>
      </c>
      <c r="E286" s="120" t="s">
        <v>109</v>
      </c>
      <c r="G286" s="121">
        <v>210</v>
      </c>
      <c r="K286" s="117"/>
      <c r="L286" s="122"/>
      <c r="M286" s="123"/>
      <c r="N286" s="123"/>
      <c r="O286" s="123"/>
      <c r="P286" s="123"/>
      <c r="Q286" s="123"/>
      <c r="R286" s="123"/>
      <c r="S286" s="124"/>
      <c r="AS286" s="119" t="s">
        <v>102</v>
      </c>
      <c r="AT286" s="119" t="s">
        <v>73</v>
      </c>
      <c r="AU286" s="118" t="s">
        <v>96</v>
      </c>
      <c r="AV286" s="118" t="s">
        <v>16</v>
      </c>
      <c r="AW286" s="118" t="s">
        <v>51</v>
      </c>
      <c r="AX286" s="119" t="s">
        <v>89</v>
      </c>
    </row>
    <row r="287" spans="1:64" s="16" customFormat="1" ht="24" customHeight="1" x14ac:dyDescent="0.2">
      <c r="A287" s="13"/>
      <c r="B287" s="87" t="s">
        <v>349</v>
      </c>
      <c r="C287" s="87" t="s">
        <v>92</v>
      </c>
      <c r="D287" s="88" t="s">
        <v>350</v>
      </c>
      <c r="E287" s="89" t="s">
        <v>351</v>
      </c>
      <c r="F287" s="90" t="s">
        <v>340</v>
      </c>
      <c r="G287" s="91">
        <v>140</v>
      </c>
      <c r="H287" s="1"/>
      <c r="I287" s="91">
        <f>ROUND(H287*G287,3)</f>
        <v>0</v>
      </c>
      <c r="J287" s="92"/>
      <c r="K287" s="13"/>
      <c r="L287" s="93" t="s">
        <v>0</v>
      </c>
      <c r="M287" s="94" t="s">
        <v>23</v>
      </c>
      <c r="N287" s="95"/>
      <c r="O287" s="96">
        <f>N287*G287</f>
        <v>0</v>
      </c>
      <c r="P287" s="96">
        <v>3.0000000000000001E-5</v>
      </c>
      <c r="Q287" s="96">
        <f>P287*G287</f>
        <v>4.1999999999999997E-3</v>
      </c>
      <c r="R287" s="96">
        <v>3.8999999999999999E-4</v>
      </c>
      <c r="S287" s="97">
        <f>R287*G287</f>
        <v>5.4599999999999996E-2</v>
      </c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Q287" s="98" t="s">
        <v>96</v>
      </c>
      <c r="AS287" s="98" t="s">
        <v>92</v>
      </c>
      <c r="AT287" s="98" t="s">
        <v>73</v>
      </c>
      <c r="AX287" s="7" t="s">
        <v>89</v>
      </c>
      <c r="BD287" s="99">
        <f>IF(M287="základná",I287,0)</f>
        <v>0</v>
      </c>
      <c r="BE287" s="99">
        <f>IF(M287="znížená",I287,0)</f>
        <v>0</v>
      </c>
      <c r="BF287" s="99">
        <f>IF(M287="zákl. prenesená",I287,0)</f>
        <v>0</v>
      </c>
      <c r="BG287" s="99">
        <f>IF(M287="zníž. prenesená",I287,0)</f>
        <v>0</v>
      </c>
      <c r="BH287" s="99">
        <f>IF(M287="nulová",I287,0)</f>
        <v>0</v>
      </c>
      <c r="BI287" s="7" t="s">
        <v>73</v>
      </c>
      <c r="BJ287" s="100">
        <f>ROUND(H287*G287,3)</f>
        <v>0</v>
      </c>
      <c r="BK287" s="7" t="s">
        <v>96</v>
      </c>
      <c r="BL287" s="98" t="s">
        <v>352</v>
      </c>
    </row>
    <row r="288" spans="1:64" s="110" customFormat="1" x14ac:dyDescent="0.2">
      <c r="A288" s="109"/>
      <c r="C288" s="103" t="s">
        <v>102</v>
      </c>
      <c r="D288" s="111" t="s">
        <v>0</v>
      </c>
      <c r="E288" s="112" t="s">
        <v>353</v>
      </c>
      <c r="G288" s="113">
        <v>140</v>
      </c>
      <c r="K288" s="109"/>
      <c r="L288" s="114"/>
      <c r="M288" s="115"/>
      <c r="N288" s="115"/>
      <c r="O288" s="115"/>
      <c r="P288" s="115"/>
      <c r="Q288" s="115"/>
      <c r="R288" s="115"/>
      <c r="S288" s="116"/>
      <c r="AS288" s="111" t="s">
        <v>102</v>
      </c>
      <c r="AT288" s="111" t="s">
        <v>73</v>
      </c>
      <c r="AU288" s="110" t="s">
        <v>73</v>
      </c>
      <c r="AV288" s="110" t="s">
        <v>16</v>
      </c>
      <c r="AW288" s="110" t="s">
        <v>51</v>
      </c>
      <c r="AX288" s="111" t="s">
        <v>89</v>
      </c>
    </row>
    <row r="289" spans="1:64" s="16" customFormat="1" ht="24" customHeight="1" x14ac:dyDescent="0.2">
      <c r="A289" s="13"/>
      <c r="B289" s="87" t="s">
        <v>354</v>
      </c>
      <c r="C289" s="87" t="s">
        <v>92</v>
      </c>
      <c r="D289" s="88" t="s">
        <v>355</v>
      </c>
      <c r="E289" s="89" t="s">
        <v>356</v>
      </c>
      <c r="F289" s="90" t="s">
        <v>121</v>
      </c>
      <c r="G289" s="91">
        <v>17.483000000000001</v>
      </c>
      <c r="H289" s="1"/>
      <c r="I289" s="91">
        <f>ROUND(H289*G289,3)</f>
        <v>0</v>
      </c>
      <c r="J289" s="92"/>
      <c r="K289" s="13"/>
      <c r="L289" s="93" t="s">
        <v>0</v>
      </c>
      <c r="M289" s="94" t="s">
        <v>23</v>
      </c>
      <c r="N289" s="95"/>
      <c r="O289" s="96">
        <f>N289*G289</f>
        <v>0</v>
      </c>
      <c r="P289" s="96">
        <v>5.0000000000000002E-5</v>
      </c>
      <c r="Q289" s="96">
        <f>P289*G289</f>
        <v>8.7415000000000008E-4</v>
      </c>
      <c r="R289" s="96">
        <v>0.31</v>
      </c>
      <c r="S289" s="97">
        <f>R289*G289</f>
        <v>5.4197300000000004</v>
      </c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Q289" s="98" t="s">
        <v>96</v>
      </c>
      <c r="AS289" s="98" t="s">
        <v>92</v>
      </c>
      <c r="AT289" s="98" t="s">
        <v>73</v>
      </c>
      <c r="AX289" s="7" t="s">
        <v>89</v>
      </c>
      <c r="BD289" s="99">
        <f>IF(M289="základná",I289,0)</f>
        <v>0</v>
      </c>
      <c r="BE289" s="99">
        <f>IF(M289="znížená",I289,0)</f>
        <v>0</v>
      </c>
      <c r="BF289" s="99">
        <f>IF(M289="zákl. prenesená",I289,0)</f>
        <v>0</v>
      </c>
      <c r="BG289" s="99">
        <f>IF(M289="zníž. prenesená",I289,0)</f>
        <v>0</v>
      </c>
      <c r="BH289" s="99">
        <f>IF(M289="nulová",I289,0)</f>
        <v>0</v>
      </c>
      <c r="BI289" s="7" t="s">
        <v>73</v>
      </c>
      <c r="BJ289" s="100">
        <f>ROUND(H289*G289,3)</f>
        <v>0</v>
      </c>
      <c r="BK289" s="7" t="s">
        <v>96</v>
      </c>
      <c r="BL289" s="98" t="s">
        <v>357</v>
      </c>
    </row>
    <row r="290" spans="1:64" s="102" customFormat="1" x14ac:dyDescent="0.2">
      <c r="A290" s="101"/>
      <c r="C290" s="103" t="s">
        <v>102</v>
      </c>
      <c r="D290" s="104" t="s">
        <v>0</v>
      </c>
      <c r="E290" s="105" t="s">
        <v>358</v>
      </c>
      <c r="G290" s="104" t="s">
        <v>0</v>
      </c>
      <c r="K290" s="101"/>
      <c r="L290" s="106"/>
      <c r="M290" s="107"/>
      <c r="N290" s="107"/>
      <c r="O290" s="107"/>
      <c r="P290" s="107"/>
      <c r="Q290" s="107"/>
      <c r="R290" s="107"/>
      <c r="S290" s="108"/>
      <c r="AS290" s="104" t="s">
        <v>102</v>
      </c>
      <c r="AT290" s="104" t="s">
        <v>73</v>
      </c>
      <c r="AU290" s="102" t="s">
        <v>51</v>
      </c>
      <c r="AV290" s="102" t="s">
        <v>16</v>
      </c>
      <c r="AW290" s="102" t="s">
        <v>47</v>
      </c>
      <c r="AX290" s="104" t="s">
        <v>89</v>
      </c>
    </row>
    <row r="291" spans="1:64" s="102" customFormat="1" x14ac:dyDescent="0.2">
      <c r="A291" s="101"/>
      <c r="C291" s="103" t="s">
        <v>102</v>
      </c>
      <c r="D291" s="104" t="s">
        <v>0</v>
      </c>
      <c r="E291" s="105" t="s">
        <v>359</v>
      </c>
      <c r="G291" s="104" t="s">
        <v>0</v>
      </c>
      <c r="K291" s="101"/>
      <c r="L291" s="106"/>
      <c r="M291" s="107"/>
      <c r="N291" s="107"/>
      <c r="O291" s="107"/>
      <c r="P291" s="107"/>
      <c r="Q291" s="107"/>
      <c r="R291" s="107"/>
      <c r="S291" s="108"/>
      <c r="AS291" s="104" t="s">
        <v>102</v>
      </c>
      <c r="AT291" s="104" t="s">
        <v>73</v>
      </c>
      <c r="AU291" s="102" t="s">
        <v>51</v>
      </c>
      <c r="AV291" s="102" t="s">
        <v>16</v>
      </c>
      <c r="AW291" s="102" t="s">
        <v>47</v>
      </c>
      <c r="AX291" s="104" t="s">
        <v>89</v>
      </c>
    </row>
    <row r="292" spans="1:64" s="110" customFormat="1" x14ac:dyDescent="0.2">
      <c r="A292" s="109"/>
      <c r="C292" s="103" t="s">
        <v>102</v>
      </c>
      <c r="D292" s="111" t="s">
        <v>0</v>
      </c>
      <c r="E292" s="112" t="s">
        <v>360</v>
      </c>
      <c r="G292" s="113">
        <v>13.523</v>
      </c>
      <c r="K292" s="109"/>
      <c r="L292" s="114"/>
      <c r="M292" s="115"/>
      <c r="N292" s="115"/>
      <c r="O292" s="115"/>
      <c r="P292" s="115"/>
      <c r="Q292" s="115"/>
      <c r="R292" s="115"/>
      <c r="S292" s="116"/>
      <c r="AS292" s="111" t="s">
        <v>102</v>
      </c>
      <c r="AT292" s="111" t="s">
        <v>73</v>
      </c>
      <c r="AU292" s="110" t="s">
        <v>73</v>
      </c>
      <c r="AV292" s="110" t="s">
        <v>16</v>
      </c>
      <c r="AW292" s="110" t="s">
        <v>47</v>
      </c>
      <c r="AX292" s="111" t="s">
        <v>89</v>
      </c>
    </row>
    <row r="293" spans="1:64" s="102" customFormat="1" x14ac:dyDescent="0.2">
      <c r="A293" s="101"/>
      <c r="C293" s="103" t="s">
        <v>102</v>
      </c>
      <c r="D293" s="104" t="s">
        <v>0</v>
      </c>
      <c r="E293" s="105" t="s">
        <v>361</v>
      </c>
      <c r="G293" s="104" t="s">
        <v>0</v>
      </c>
      <c r="K293" s="101"/>
      <c r="L293" s="106"/>
      <c r="M293" s="107"/>
      <c r="N293" s="107"/>
      <c r="O293" s="107"/>
      <c r="P293" s="107"/>
      <c r="Q293" s="107"/>
      <c r="R293" s="107"/>
      <c r="S293" s="108"/>
      <c r="AS293" s="104" t="s">
        <v>102</v>
      </c>
      <c r="AT293" s="104" t="s">
        <v>73</v>
      </c>
      <c r="AU293" s="102" t="s">
        <v>51</v>
      </c>
      <c r="AV293" s="102" t="s">
        <v>16</v>
      </c>
      <c r="AW293" s="102" t="s">
        <v>47</v>
      </c>
      <c r="AX293" s="104" t="s">
        <v>89</v>
      </c>
    </row>
    <row r="294" spans="1:64" s="110" customFormat="1" x14ac:dyDescent="0.2">
      <c r="A294" s="109"/>
      <c r="C294" s="103" t="s">
        <v>102</v>
      </c>
      <c r="D294" s="111" t="s">
        <v>0</v>
      </c>
      <c r="E294" s="112" t="s">
        <v>362</v>
      </c>
      <c r="G294" s="113">
        <v>2.7</v>
      </c>
      <c r="K294" s="109"/>
      <c r="L294" s="114"/>
      <c r="M294" s="115"/>
      <c r="N294" s="115"/>
      <c r="O294" s="115"/>
      <c r="P294" s="115"/>
      <c r="Q294" s="115"/>
      <c r="R294" s="115"/>
      <c r="S294" s="116"/>
      <c r="AS294" s="111" t="s">
        <v>102</v>
      </c>
      <c r="AT294" s="111" t="s">
        <v>73</v>
      </c>
      <c r="AU294" s="110" t="s">
        <v>73</v>
      </c>
      <c r="AV294" s="110" t="s">
        <v>16</v>
      </c>
      <c r="AW294" s="110" t="s">
        <v>47</v>
      </c>
      <c r="AX294" s="111" t="s">
        <v>89</v>
      </c>
    </row>
    <row r="295" spans="1:64" s="102" customFormat="1" x14ac:dyDescent="0.2">
      <c r="A295" s="101"/>
      <c r="C295" s="103" t="s">
        <v>102</v>
      </c>
      <c r="D295" s="104" t="s">
        <v>0</v>
      </c>
      <c r="E295" s="105" t="s">
        <v>363</v>
      </c>
      <c r="G295" s="104" t="s">
        <v>0</v>
      </c>
      <c r="K295" s="101"/>
      <c r="L295" s="106"/>
      <c r="M295" s="107"/>
      <c r="N295" s="107"/>
      <c r="O295" s="107"/>
      <c r="P295" s="107"/>
      <c r="Q295" s="107"/>
      <c r="R295" s="107"/>
      <c r="S295" s="108"/>
      <c r="AS295" s="104" t="s">
        <v>102</v>
      </c>
      <c r="AT295" s="104" t="s">
        <v>73</v>
      </c>
      <c r="AU295" s="102" t="s">
        <v>51</v>
      </c>
      <c r="AV295" s="102" t="s">
        <v>16</v>
      </c>
      <c r="AW295" s="102" t="s">
        <v>47</v>
      </c>
      <c r="AX295" s="104" t="s">
        <v>89</v>
      </c>
    </row>
    <row r="296" spans="1:64" s="110" customFormat="1" x14ac:dyDescent="0.2">
      <c r="A296" s="109"/>
      <c r="C296" s="103" t="s">
        <v>102</v>
      </c>
      <c r="D296" s="111" t="s">
        <v>0</v>
      </c>
      <c r="E296" s="112" t="s">
        <v>364</v>
      </c>
      <c r="G296" s="113">
        <v>1.26</v>
      </c>
      <c r="K296" s="109"/>
      <c r="L296" s="114"/>
      <c r="M296" s="115"/>
      <c r="N296" s="115"/>
      <c r="O296" s="115"/>
      <c r="P296" s="115"/>
      <c r="Q296" s="115"/>
      <c r="R296" s="115"/>
      <c r="S296" s="116"/>
      <c r="AS296" s="111" t="s">
        <v>102</v>
      </c>
      <c r="AT296" s="111" t="s">
        <v>73</v>
      </c>
      <c r="AU296" s="110" t="s">
        <v>73</v>
      </c>
      <c r="AV296" s="110" t="s">
        <v>16</v>
      </c>
      <c r="AW296" s="110" t="s">
        <v>47</v>
      </c>
      <c r="AX296" s="111" t="s">
        <v>89</v>
      </c>
    </row>
    <row r="297" spans="1:64" s="126" customFormat="1" x14ac:dyDescent="0.2">
      <c r="A297" s="125"/>
      <c r="C297" s="103" t="s">
        <v>102</v>
      </c>
      <c r="D297" s="127" t="s">
        <v>0</v>
      </c>
      <c r="E297" s="128" t="s">
        <v>105</v>
      </c>
      <c r="G297" s="129">
        <v>17.483000000000001</v>
      </c>
      <c r="K297" s="125"/>
      <c r="L297" s="130"/>
      <c r="M297" s="131"/>
      <c r="N297" s="131"/>
      <c r="O297" s="131"/>
      <c r="P297" s="131"/>
      <c r="Q297" s="131"/>
      <c r="R297" s="131"/>
      <c r="S297" s="132"/>
      <c r="AS297" s="127" t="s">
        <v>102</v>
      </c>
      <c r="AT297" s="127" t="s">
        <v>73</v>
      </c>
      <c r="AU297" s="126" t="s">
        <v>106</v>
      </c>
      <c r="AV297" s="126" t="s">
        <v>16</v>
      </c>
      <c r="AW297" s="126" t="s">
        <v>47</v>
      </c>
      <c r="AX297" s="127" t="s">
        <v>89</v>
      </c>
    </row>
    <row r="298" spans="1:64" s="118" customFormat="1" x14ac:dyDescent="0.2">
      <c r="A298" s="117"/>
      <c r="C298" s="103" t="s">
        <v>102</v>
      </c>
      <c r="D298" s="119" t="s">
        <v>0</v>
      </c>
      <c r="E298" s="120" t="s">
        <v>109</v>
      </c>
      <c r="G298" s="121">
        <v>17.483000000000001</v>
      </c>
      <c r="K298" s="117"/>
      <c r="L298" s="122"/>
      <c r="M298" s="123"/>
      <c r="N298" s="123"/>
      <c r="O298" s="123"/>
      <c r="P298" s="123"/>
      <c r="Q298" s="123"/>
      <c r="R298" s="123"/>
      <c r="S298" s="124"/>
      <c r="AS298" s="119" t="s">
        <v>102</v>
      </c>
      <c r="AT298" s="119" t="s">
        <v>73</v>
      </c>
      <c r="AU298" s="118" t="s">
        <v>96</v>
      </c>
      <c r="AV298" s="118" t="s">
        <v>16</v>
      </c>
      <c r="AW298" s="118" t="s">
        <v>51</v>
      </c>
      <c r="AX298" s="119" t="s">
        <v>89</v>
      </c>
    </row>
    <row r="299" spans="1:64" s="16" customFormat="1" ht="16.5" customHeight="1" x14ac:dyDescent="0.2">
      <c r="A299" s="13"/>
      <c r="B299" s="87" t="s">
        <v>365</v>
      </c>
      <c r="C299" s="87" t="s">
        <v>92</v>
      </c>
      <c r="D299" s="88" t="s">
        <v>366</v>
      </c>
      <c r="E299" s="89" t="s">
        <v>367</v>
      </c>
      <c r="F299" s="90" t="s">
        <v>121</v>
      </c>
      <c r="G299" s="91">
        <v>1.756</v>
      </c>
      <c r="H299" s="1"/>
      <c r="I299" s="91">
        <f>ROUND(H299*G299,3)</f>
        <v>0</v>
      </c>
      <c r="J299" s="92"/>
      <c r="K299" s="13"/>
      <c r="L299" s="93" t="s">
        <v>0</v>
      </c>
      <c r="M299" s="94" t="s">
        <v>23</v>
      </c>
      <c r="N299" s="95"/>
      <c r="O299" s="96">
        <f>N299*G299</f>
        <v>0</v>
      </c>
      <c r="P299" s="96">
        <v>5.0000000000000002E-5</v>
      </c>
      <c r="Q299" s="96">
        <f>P299*G299</f>
        <v>8.7800000000000006E-5</v>
      </c>
      <c r="R299" s="96">
        <v>0.31</v>
      </c>
      <c r="S299" s="97">
        <f>R299*G299</f>
        <v>0.54435999999999996</v>
      </c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Q299" s="98" t="s">
        <v>96</v>
      </c>
      <c r="AS299" s="98" t="s">
        <v>92</v>
      </c>
      <c r="AT299" s="98" t="s">
        <v>73</v>
      </c>
      <c r="AX299" s="7" t="s">
        <v>89</v>
      </c>
      <c r="BD299" s="99">
        <f>IF(M299="základná",I299,0)</f>
        <v>0</v>
      </c>
      <c r="BE299" s="99">
        <f>IF(M299="znížená",I299,0)</f>
        <v>0</v>
      </c>
      <c r="BF299" s="99">
        <f>IF(M299="zákl. prenesená",I299,0)</f>
        <v>0</v>
      </c>
      <c r="BG299" s="99">
        <f>IF(M299="zníž. prenesená",I299,0)</f>
        <v>0</v>
      </c>
      <c r="BH299" s="99">
        <f>IF(M299="nulová",I299,0)</f>
        <v>0</v>
      </c>
      <c r="BI299" s="7" t="s">
        <v>73</v>
      </c>
      <c r="BJ299" s="100">
        <f>ROUND(H299*G299,3)</f>
        <v>0</v>
      </c>
      <c r="BK299" s="7" t="s">
        <v>96</v>
      </c>
      <c r="BL299" s="98" t="s">
        <v>368</v>
      </c>
    </row>
    <row r="300" spans="1:64" s="102" customFormat="1" x14ac:dyDescent="0.2">
      <c r="A300" s="101"/>
      <c r="C300" s="103" t="s">
        <v>102</v>
      </c>
      <c r="D300" s="104" t="s">
        <v>0</v>
      </c>
      <c r="E300" s="105" t="s">
        <v>358</v>
      </c>
      <c r="G300" s="104" t="s">
        <v>0</v>
      </c>
      <c r="K300" s="101"/>
      <c r="L300" s="106"/>
      <c r="M300" s="107"/>
      <c r="N300" s="107"/>
      <c r="O300" s="107"/>
      <c r="P300" s="107"/>
      <c r="Q300" s="107"/>
      <c r="R300" s="107"/>
      <c r="S300" s="108"/>
      <c r="AS300" s="104" t="s">
        <v>102</v>
      </c>
      <c r="AT300" s="104" t="s">
        <v>73</v>
      </c>
      <c r="AU300" s="102" t="s">
        <v>51</v>
      </c>
      <c r="AV300" s="102" t="s">
        <v>16</v>
      </c>
      <c r="AW300" s="102" t="s">
        <v>47</v>
      </c>
      <c r="AX300" s="104" t="s">
        <v>89</v>
      </c>
    </row>
    <row r="301" spans="1:64" s="110" customFormat="1" x14ac:dyDescent="0.2">
      <c r="A301" s="109"/>
      <c r="C301" s="103" t="s">
        <v>102</v>
      </c>
      <c r="D301" s="111" t="s">
        <v>0</v>
      </c>
      <c r="E301" s="112" t="s">
        <v>369</v>
      </c>
      <c r="G301" s="113">
        <v>0.156</v>
      </c>
      <c r="K301" s="109"/>
      <c r="L301" s="114"/>
      <c r="M301" s="115"/>
      <c r="N301" s="115"/>
      <c r="O301" s="115"/>
      <c r="P301" s="115"/>
      <c r="Q301" s="115"/>
      <c r="R301" s="115"/>
      <c r="S301" s="116"/>
      <c r="AS301" s="111" t="s">
        <v>102</v>
      </c>
      <c r="AT301" s="111" t="s">
        <v>73</v>
      </c>
      <c r="AU301" s="110" t="s">
        <v>73</v>
      </c>
      <c r="AV301" s="110" t="s">
        <v>16</v>
      </c>
      <c r="AW301" s="110" t="s">
        <v>47</v>
      </c>
      <c r="AX301" s="111" t="s">
        <v>89</v>
      </c>
    </row>
    <row r="302" spans="1:64" s="110" customFormat="1" x14ac:dyDescent="0.2">
      <c r="A302" s="109"/>
      <c r="C302" s="103" t="s">
        <v>102</v>
      </c>
      <c r="D302" s="111" t="s">
        <v>0</v>
      </c>
      <c r="E302" s="112" t="s">
        <v>370</v>
      </c>
      <c r="G302" s="113">
        <v>0.32</v>
      </c>
      <c r="K302" s="109"/>
      <c r="L302" s="114"/>
      <c r="M302" s="115"/>
      <c r="N302" s="115"/>
      <c r="O302" s="115"/>
      <c r="P302" s="115"/>
      <c r="Q302" s="115"/>
      <c r="R302" s="115"/>
      <c r="S302" s="116"/>
      <c r="AS302" s="111" t="s">
        <v>102</v>
      </c>
      <c r="AT302" s="111" t="s">
        <v>73</v>
      </c>
      <c r="AU302" s="110" t="s">
        <v>73</v>
      </c>
      <c r="AV302" s="110" t="s">
        <v>16</v>
      </c>
      <c r="AW302" s="110" t="s">
        <v>47</v>
      </c>
      <c r="AX302" s="111" t="s">
        <v>89</v>
      </c>
    </row>
    <row r="303" spans="1:64" s="110" customFormat="1" x14ac:dyDescent="0.2">
      <c r="A303" s="109"/>
      <c r="C303" s="103" t="s">
        <v>102</v>
      </c>
      <c r="D303" s="111" t="s">
        <v>0</v>
      </c>
      <c r="E303" s="112" t="s">
        <v>371</v>
      </c>
      <c r="G303" s="113">
        <v>0.67100000000000004</v>
      </c>
      <c r="K303" s="109"/>
      <c r="L303" s="114"/>
      <c r="M303" s="115"/>
      <c r="N303" s="115"/>
      <c r="O303" s="115"/>
      <c r="P303" s="115"/>
      <c r="Q303" s="115"/>
      <c r="R303" s="115"/>
      <c r="S303" s="116"/>
      <c r="AS303" s="111" t="s">
        <v>102</v>
      </c>
      <c r="AT303" s="111" t="s">
        <v>73</v>
      </c>
      <c r="AU303" s="110" t="s">
        <v>73</v>
      </c>
      <c r="AV303" s="110" t="s">
        <v>16</v>
      </c>
      <c r="AW303" s="110" t="s">
        <v>47</v>
      </c>
      <c r="AX303" s="111" t="s">
        <v>89</v>
      </c>
    </row>
    <row r="304" spans="1:64" s="110" customFormat="1" x14ac:dyDescent="0.2">
      <c r="A304" s="109"/>
      <c r="C304" s="103" t="s">
        <v>102</v>
      </c>
      <c r="D304" s="111" t="s">
        <v>0</v>
      </c>
      <c r="E304" s="112" t="s">
        <v>372</v>
      </c>
      <c r="G304" s="113">
        <v>0.46200000000000002</v>
      </c>
      <c r="K304" s="109"/>
      <c r="L304" s="114"/>
      <c r="M304" s="115"/>
      <c r="N304" s="115"/>
      <c r="O304" s="115"/>
      <c r="P304" s="115"/>
      <c r="Q304" s="115"/>
      <c r="R304" s="115"/>
      <c r="S304" s="116"/>
      <c r="AS304" s="111" t="s">
        <v>102</v>
      </c>
      <c r="AT304" s="111" t="s">
        <v>73</v>
      </c>
      <c r="AU304" s="110" t="s">
        <v>73</v>
      </c>
      <c r="AV304" s="110" t="s">
        <v>16</v>
      </c>
      <c r="AW304" s="110" t="s">
        <v>47</v>
      </c>
      <c r="AX304" s="111" t="s">
        <v>89</v>
      </c>
    </row>
    <row r="305" spans="1:64" s="110" customFormat="1" x14ac:dyDescent="0.2">
      <c r="A305" s="109"/>
      <c r="C305" s="103" t="s">
        <v>102</v>
      </c>
      <c r="D305" s="111" t="s">
        <v>0</v>
      </c>
      <c r="E305" s="112" t="s">
        <v>373</v>
      </c>
      <c r="G305" s="113">
        <v>0.14699999999999999</v>
      </c>
      <c r="K305" s="109"/>
      <c r="L305" s="114"/>
      <c r="M305" s="115"/>
      <c r="N305" s="115"/>
      <c r="O305" s="115"/>
      <c r="P305" s="115"/>
      <c r="Q305" s="115"/>
      <c r="R305" s="115"/>
      <c r="S305" s="116"/>
      <c r="AS305" s="111" t="s">
        <v>102</v>
      </c>
      <c r="AT305" s="111" t="s">
        <v>73</v>
      </c>
      <c r="AU305" s="110" t="s">
        <v>73</v>
      </c>
      <c r="AV305" s="110" t="s">
        <v>16</v>
      </c>
      <c r="AW305" s="110" t="s">
        <v>47</v>
      </c>
      <c r="AX305" s="111" t="s">
        <v>89</v>
      </c>
    </row>
    <row r="306" spans="1:64" s="118" customFormat="1" x14ac:dyDescent="0.2">
      <c r="A306" s="117"/>
      <c r="C306" s="103" t="s">
        <v>102</v>
      </c>
      <c r="D306" s="119" t="s">
        <v>0</v>
      </c>
      <c r="E306" s="120" t="s">
        <v>109</v>
      </c>
      <c r="G306" s="121">
        <v>1.756</v>
      </c>
      <c r="K306" s="117"/>
      <c r="L306" s="122"/>
      <c r="M306" s="123"/>
      <c r="N306" s="123"/>
      <c r="O306" s="123"/>
      <c r="P306" s="123"/>
      <c r="Q306" s="123"/>
      <c r="R306" s="123"/>
      <c r="S306" s="124"/>
      <c r="AS306" s="119" t="s">
        <v>102</v>
      </c>
      <c r="AT306" s="119" t="s">
        <v>73</v>
      </c>
      <c r="AU306" s="118" t="s">
        <v>96</v>
      </c>
      <c r="AV306" s="118" t="s">
        <v>16</v>
      </c>
      <c r="AW306" s="118" t="s">
        <v>51</v>
      </c>
      <c r="AX306" s="119" t="s">
        <v>89</v>
      </c>
    </row>
    <row r="307" spans="1:64" s="16" customFormat="1" ht="24" customHeight="1" x14ac:dyDescent="0.2">
      <c r="A307" s="13"/>
      <c r="B307" s="87" t="s">
        <v>374</v>
      </c>
      <c r="C307" s="87" t="s">
        <v>92</v>
      </c>
      <c r="D307" s="88" t="s">
        <v>375</v>
      </c>
      <c r="E307" s="89" t="s">
        <v>376</v>
      </c>
      <c r="F307" s="90" t="s">
        <v>95</v>
      </c>
      <c r="G307" s="91">
        <v>1</v>
      </c>
      <c r="H307" s="1"/>
      <c r="I307" s="91">
        <f>ROUND(H307*G307,3)</f>
        <v>0</v>
      </c>
      <c r="J307" s="92"/>
      <c r="K307" s="13"/>
      <c r="L307" s="93" t="s">
        <v>0</v>
      </c>
      <c r="M307" s="94" t="s">
        <v>23</v>
      </c>
      <c r="N307" s="95"/>
      <c r="O307" s="96">
        <f>N307*G307</f>
        <v>0</v>
      </c>
      <c r="P307" s="96">
        <v>3.1829999999999997E-2</v>
      </c>
      <c r="Q307" s="96">
        <f>P307*G307</f>
        <v>3.1829999999999997E-2</v>
      </c>
      <c r="R307" s="96">
        <v>0</v>
      </c>
      <c r="S307" s="97">
        <f>R307*G307</f>
        <v>0</v>
      </c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Q307" s="98" t="s">
        <v>96</v>
      </c>
      <c r="AS307" s="98" t="s">
        <v>92</v>
      </c>
      <c r="AT307" s="98" t="s">
        <v>73</v>
      </c>
      <c r="AX307" s="7" t="s">
        <v>89</v>
      </c>
      <c r="BD307" s="99">
        <f>IF(M307="základná",I307,0)</f>
        <v>0</v>
      </c>
      <c r="BE307" s="99">
        <f>IF(M307="znížená",I307,0)</f>
        <v>0</v>
      </c>
      <c r="BF307" s="99">
        <f>IF(M307="zákl. prenesená",I307,0)</f>
        <v>0</v>
      </c>
      <c r="BG307" s="99">
        <f>IF(M307="zníž. prenesená",I307,0)</f>
        <v>0</v>
      </c>
      <c r="BH307" s="99">
        <f>IF(M307="nulová",I307,0)</f>
        <v>0</v>
      </c>
      <c r="BI307" s="7" t="s">
        <v>73</v>
      </c>
      <c r="BJ307" s="100">
        <f>ROUND(H307*G307,3)</f>
        <v>0</v>
      </c>
      <c r="BK307" s="7" t="s">
        <v>96</v>
      </c>
      <c r="BL307" s="98" t="s">
        <v>377</v>
      </c>
    </row>
    <row r="308" spans="1:64" s="102" customFormat="1" x14ac:dyDescent="0.2">
      <c r="A308" s="101"/>
      <c r="C308" s="103" t="s">
        <v>102</v>
      </c>
      <c r="D308" s="104" t="s">
        <v>0</v>
      </c>
      <c r="E308" s="105" t="s">
        <v>135</v>
      </c>
      <c r="G308" s="104" t="s">
        <v>0</v>
      </c>
      <c r="K308" s="101"/>
      <c r="L308" s="106"/>
      <c r="M308" s="107"/>
      <c r="N308" s="107"/>
      <c r="O308" s="107"/>
      <c r="P308" s="107"/>
      <c r="Q308" s="107"/>
      <c r="R308" s="107"/>
      <c r="S308" s="108"/>
      <c r="AS308" s="104" t="s">
        <v>102</v>
      </c>
      <c r="AT308" s="104" t="s">
        <v>73</v>
      </c>
      <c r="AU308" s="102" t="s">
        <v>51</v>
      </c>
      <c r="AV308" s="102" t="s">
        <v>16</v>
      </c>
      <c r="AW308" s="102" t="s">
        <v>47</v>
      </c>
      <c r="AX308" s="104" t="s">
        <v>89</v>
      </c>
    </row>
    <row r="309" spans="1:64" s="110" customFormat="1" x14ac:dyDescent="0.2">
      <c r="A309" s="109"/>
      <c r="C309" s="103" t="s">
        <v>102</v>
      </c>
      <c r="D309" s="111" t="s">
        <v>0</v>
      </c>
      <c r="E309" s="112" t="s">
        <v>378</v>
      </c>
      <c r="G309" s="113">
        <v>1</v>
      </c>
      <c r="K309" s="109"/>
      <c r="L309" s="114"/>
      <c r="M309" s="115"/>
      <c r="N309" s="115"/>
      <c r="O309" s="115"/>
      <c r="P309" s="115"/>
      <c r="Q309" s="115"/>
      <c r="R309" s="115"/>
      <c r="S309" s="116"/>
      <c r="AS309" s="111" t="s">
        <v>102</v>
      </c>
      <c r="AT309" s="111" t="s">
        <v>73</v>
      </c>
      <c r="AU309" s="110" t="s">
        <v>73</v>
      </c>
      <c r="AV309" s="110" t="s">
        <v>16</v>
      </c>
      <c r="AW309" s="110" t="s">
        <v>47</v>
      </c>
      <c r="AX309" s="111" t="s">
        <v>89</v>
      </c>
    </row>
    <row r="310" spans="1:64" s="126" customFormat="1" x14ac:dyDescent="0.2">
      <c r="A310" s="125"/>
      <c r="C310" s="103" t="s">
        <v>102</v>
      </c>
      <c r="D310" s="127" t="s">
        <v>0</v>
      </c>
      <c r="E310" s="128" t="s">
        <v>105</v>
      </c>
      <c r="G310" s="129">
        <v>1</v>
      </c>
      <c r="K310" s="125"/>
      <c r="L310" s="130"/>
      <c r="M310" s="131"/>
      <c r="N310" s="131"/>
      <c r="O310" s="131"/>
      <c r="P310" s="131"/>
      <c r="Q310" s="131"/>
      <c r="R310" s="131"/>
      <c r="S310" s="132"/>
      <c r="AS310" s="127" t="s">
        <v>102</v>
      </c>
      <c r="AT310" s="127" t="s">
        <v>73</v>
      </c>
      <c r="AU310" s="126" t="s">
        <v>106</v>
      </c>
      <c r="AV310" s="126" t="s">
        <v>16</v>
      </c>
      <c r="AW310" s="126" t="s">
        <v>47</v>
      </c>
      <c r="AX310" s="127" t="s">
        <v>89</v>
      </c>
    </row>
    <row r="311" spans="1:64" s="118" customFormat="1" x14ac:dyDescent="0.2">
      <c r="A311" s="117"/>
      <c r="C311" s="103" t="s">
        <v>102</v>
      </c>
      <c r="D311" s="119" t="s">
        <v>0</v>
      </c>
      <c r="E311" s="120" t="s">
        <v>109</v>
      </c>
      <c r="G311" s="121">
        <v>1</v>
      </c>
      <c r="K311" s="117"/>
      <c r="L311" s="122"/>
      <c r="M311" s="123"/>
      <c r="N311" s="123"/>
      <c r="O311" s="123"/>
      <c r="P311" s="123"/>
      <c r="Q311" s="123"/>
      <c r="R311" s="123"/>
      <c r="S311" s="124"/>
      <c r="AS311" s="119" t="s">
        <v>102</v>
      </c>
      <c r="AT311" s="119" t="s">
        <v>73</v>
      </c>
      <c r="AU311" s="118" t="s">
        <v>96</v>
      </c>
      <c r="AV311" s="118" t="s">
        <v>16</v>
      </c>
      <c r="AW311" s="118" t="s">
        <v>51</v>
      </c>
      <c r="AX311" s="119" t="s">
        <v>89</v>
      </c>
    </row>
    <row r="312" spans="1:64" s="16" customFormat="1" ht="36" customHeight="1" x14ac:dyDescent="0.2">
      <c r="A312" s="13"/>
      <c r="B312" s="87" t="s">
        <v>379</v>
      </c>
      <c r="C312" s="87" t="s">
        <v>92</v>
      </c>
      <c r="D312" s="88" t="s">
        <v>380</v>
      </c>
      <c r="E312" s="89" t="s">
        <v>381</v>
      </c>
      <c r="F312" s="90" t="s">
        <v>95</v>
      </c>
      <c r="G312" s="91">
        <v>4.71</v>
      </c>
      <c r="H312" s="1"/>
      <c r="I312" s="91">
        <f>ROUND(H312*G312,3)</f>
        <v>0</v>
      </c>
      <c r="J312" s="92"/>
      <c r="K312" s="13"/>
      <c r="L312" s="93" t="s">
        <v>0</v>
      </c>
      <c r="M312" s="94" t="s">
        <v>23</v>
      </c>
      <c r="N312" s="95"/>
      <c r="O312" s="96">
        <f>N312*G312</f>
        <v>0</v>
      </c>
      <c r="P312" s="96">
        <v>0</v>
      </c>
      <c r="Q312" s="96">
        <f>P312*G312</f>
        <v>0</v>
      </c>
      <c r="R312" s="96">
        <v>1.6E-2</v>
      </c>
      <c r="S312" s="97">
        <f>R312*G312</f>
        <v>7.5359999999999996E-2</v>
      </c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Q312" s="98" t="s">
        <v>96</v>
      </c>
      <c r="AS312" s="98" t="s">
        <v>92</v>
      </c>
      <c r="AT312" s="98" t="s">
        <v>73</v>
      </c>
      <c r="AX312" s="7" t="s">
        <v>89</v>
      </c>
      <c r="BD312" s="99">
        <f>IF(M312="základná",I312,0)</f>
        <v>0</v>
      </c>
      <c r="BE312" s="99">
        <f>IF(M312="znížená",I312,0)</f>
        <v>0</v>
      </c>
      <c r="BF312" s="99">
        <f>IF(M312="zákl. prenesená",I312,0)</f>
        <v>0</v>
      </c>
      <c r="BG312" s="99">
        <f>IF(M312="zníž. prenesená",I312,0)</f>
        <v>0</v>
      </c>
      <c r="BH312" s="99">
        <f>IF(M312="nulová",I312,0)</f>
        <v>0</v>
      </c>
      <c r="BI312" s="7" t="s">
        <v>73</v>
      </c>
      <c r="BJ312" s="100">
        <f>ROUND(H312*G312,3)</f>
        <v>0</v>
      </c>
      <c r="BK312" s="7" t="s">
        <v>96</v>
      </c>
      <c r="BL312" s="98" t="s">
        <v>382</v>
      </c>
    </row>
    <row r="313" spans="1:64" s="102" customFormat="1" x14ac:dyDescent="0.2">
      <c r="A313" s="101"/>
      <c r="C313" s="103" t="s">
        <v>102</v>
      </c>
      <c r="D313" s="104" t="s">
        <v>0</v>
      </c>
      <c r="E313" s="105" t="s">
        <v>143</v>
      </c>
      <c r="G313" s="104" t="s">
        <v>0</v>
      </c>
      <c r="K313" s="101"/>
      <c r="L313" s="106"/>
      <c r="M313" s="107"/>
      <c r="N313" s="107"/>
      <c r="O313" s="107"/>
      <c r="P313" s="107"/>
      <c r="Q313" s="107"/>
      <c r="R313" s="107"/>
      <c r="S313" s="108"/>
      <c r="AS313" s="104" t="s">
        <v>102</v>
      </c>
      <c r="AT313" s="104" t="s">
        <v>73</v>
      </c>
      <c r="AU313" s="102" t="s">
        <v>51</v>
      </c>
      <c r="AV313" s="102" t="s">
        <v>16</v>
      </c>
      <c r="AW313" s="102" t="s">
        <v>47</v>
      </c>
      <c r="AX313" s="104" t="s">
        <v>89</v>
      </c>
    </row>
    <row r="314" spans="1:64" s="110" customFormat="1" x14ac:dyDescent="0.2">
      <c r="A314" s="109"/>
      <c r="C314" s="103" t="s">
        <v>102</v>
      </c>
      <c r="D314" s="111" t="s">
        <v>0</v>
      </c>
      <c r="E314" s="112" t="s">
        <v>383</v>
      </c>
      <c r="G314" s="113">
        <v>2.3149999999999999</v>
      </c>
      <c r="K314" s="109"/>
      <c r="L314" s="114"/>
      <c r="M314" s="115"/>
      <c r="N314" s="115"/>
      <c r="O314" s="115"/>
      <c r="P314" s="115"/>
      <c r="Q314" s="115"/>
      <c r="R314" s="115"/>
      <c r="S314" s="116"/>
      <c r="AS314" s="111" t="s">
        <v>102</v>
      </c>
      <c r="AT314" s="111" t="s">
        <v>73</v>
      </c>
      <c r="AU314" s="110" t="s">
        <v>73</v>
      </c>
      <c r="AV314" s="110" t="s">
        <v>16</v>
      </c>
      <c r="AW314" s="110" t="s">
        <v>47</v>
      </c>
      <c r="AX314" s="111" t="s">
        <v>89</v>
      </c>
    </row>
    <row r="315" spans="1:64" s="110" customFormat="1" x14ac:dyDescent="0.2">
      <c r="A315" s="109"/>
      <c r="C315" s="103" t="s">
        <v>102</v>
      </c>
      <c r="D315" s="111" t="s">
        <v>0</v>
      </c>
      <c r="E315" s="112" t="s">
        <v>384</v>
      </c>
      <c r="G315" s="113">
        <v>2.395</v>
      </c>
      <c r="K315" s="109"/>
      <c r="L315" s="114"/>
      <c r="M315" s="115"/>
      <c r="N315" s="115"/>
      <c r="O315" s="115"/>
      <c r="P315" s="115"/>
      <c r="Q315" s="115"/>
      <c r="R315" s="115"/>
      <c r="S315" s="116"/>
      <c r="AS315" s="111" t="s">
        <v>102</v>
      </c>
      <c r="AT315" s="111" t="s">
        <v>73</v>
      </c>
      <c r="AU315" s="110" t="s">
        <v>73</v>
      </c>
      <c r="AV315" s="110" t="s">
        <v>16</v>
      </c>
      <c r="AW315" s="110" t="s">
        <v>47</v>
      </c>
      <c r="AX315" s="111" t="s">
        <v>89</v>
      </c>
    </row>
    <row r="316" spans="1:64" s="118" customFormat="1" x14ac:dyDescent="0.2">
      <c r="A316" s="117"/>
      <c r="C316" s="103" t="s">
        <v>102</v>
      </c>
      <c r="D316" s="119" t="s">
        <v>0</v>
      </c>
      <c r="E316" s="120" t="s">
        <v>109</v>
      </c>
      <c r="G316" s="121">
        <v>4.71</v>
      </c>
      <c r="K316" s="117"/>
      <c r="L316" s="122"/>
      <c r="M316" s="123"/>
      <c r="N316" s="123"/>
      <c r="O316" s="123"/>
      <c r="P316" s="123"/>
      <c r="Q316" s="123"/>
      <c r="R316" s="123"/>
      <c r="S316" s="124"/>
      <c r="AS316" s="119" t="s">
        <v>102</v>
      </c>
      <c r="AT316" s="119" t="s">
        <v>73</v>
      </c>
      <c r="AU316" s="118" t="s">
        <v>96</v>
      </c>
      <c r="AV316" s="118" t="s">
        <v>16</v>
      </c>
      <c r="AW316" s="118" t="s">
        <v>51</v>
      </c>
      <c r="AX316" s="119" t="s">
        <v>89</v>
      </c>
    </row>
    <row r="317" spans="1:64" s="16" customFormat="1" ht="16.5" customHeight="1" x14ac:dyDescent="0.2">
      <c r="A317" s="13"/>
      <c r="B317" s="87" t="s">
        <v>385</v>
      </c>
      <c r="C317" s="87" t="s">
        <v>92</v>
      </c>
      <c r="D317" s="88" t="s">
        <v>386</v>
      </c>
      <c r="E317" s="89" t="s">
        <v>387</v>
      </c>
      <c r="F317" s="90" t="s">
        <v>121</v>
      </c>
      <c r="G317" s="91">
        <v>33.368000000000002</v>
      </c>
      <c r="H317" s="1"/>
      <c r="I317" s="91">
        <f>ROUND(H317*G317,3)</f>
        <v>0</v>
      </c>
      <c r="J317" s="92"/>
      <c r="K317" s="13"/>
      <c r="L317" s="93" t="s">
        <v>0</v>
      </c>
      <c r="M317" s="94" t="s">
        <v>23</v>
      </c>
      <c r="N317" s="95"/>
      <c r="O317" s="96">
        <f>N317*G317</f>
        <v>0</v>
      </c>
      <c r="P317" s="96">
        <v>0</v>
      </c>
      <c r="Q317" s="96">
        <f>P317*G317</f>
        <v>0</v>
      </c>
      <c r="R317" s="96">
        <v>4.5999999999999999E-2</v>
      </c>
      <c r="S317" s="97">
        <f>R317*G317</f>
        <v>1.5349280000000001</v>
      </c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Q317" s="98" t="s">
        <v>96</v>
      </c>
      <c r="AS317" s="98" t="s">
        <v>92</v>
      </c>
      <c r="AT317" s="98" t="s">
        <v>73</v>
      </c>
      <c r="AX317" s="7" t="s">
        <v>89</v>
      </c>
      <c r="BD317" s="99">
        <f>IF(M317="základná",I317,0)</f>
        <v>0</v>
      </c>
      <c r="BE317" s="99">
        <f>IF(M317="znížená",I317,0)</f>
        <v>0</v>
      </c>
      <c r="BF317" s="99">
        <f>IF(M317="zákl. prenesená",I317,0)</f>
        <v>0</v>
      </c>
      <c r="BG317" s="99">
        <f>IF(M317="zníž. prenesená",I317,0)</f>
        <v>0</v>
      </c>
      <c r="BH317" s="99">
        <f>IF(M317="nulová",I317,0)</f>
        <v>0</v>
      </c>
      <c r="BI317" s="7" t="s">
        <v>73</v>
      </c>
      <c r="BJ317" s="100">
        <f>ROUND(H317*G317,3)</f>
        <v>0</v>
      </c>
      <c r="BK317" s="7" t="s">
        <v>96</v>
      </c>
      <c r="BL317" s="98" t="s">
        <v>388</v>
      </c>
    </row>
    <row r="318" spans="1:64" s="102" customFormat="1" x14ac:dyDescent="0.2">
      <c r="A318" s="101"/>
      <c r="C318" s="103" t="s">
        <v>102</v>
      </c>
      <c r="D318" s="104" t="s">
        <v>0</v>
      </c>
      <c r="E318" s="105" t="s">
        <v>143</v>
      </c>
      <c r="G318" s="104" t="s">
        <v>0</v>
      </c>
      <c r="K318" s="101"/>
      <c r="L318" s="106"/>
      <c r="M318" s="107"/>
      <c r="N318" s="107"/>
      <c r="O318" s="107"/>
      <c r="P318" s="107"/>
      <c r="Q318" s="107"/>
      <c r="R318" s="107"/>
      <c r="S318" s="108"/>
      <c r="AS318" s="104" t="s">
        <v>102</v>
      </c>
      <c r="AT318" s="104" t="s">
        <v>73</v>
      </c>
      <c r="AU318" s="102" t="s">
        <v>51</v>
      </c>
      <c r="AV318" s="102" t="s">
        <v>16</v>
      </c>
      <c r="AW318" s="102" t="s">
        <v>47</v>
      </c>
      <c r="AX318" s="104" t="s">
        <v>89</v>
      </c>
    </row>
    <row r="319" spans="1:64" s="110" customFormat="1" x14ac:dyDescent="0.2">
      <c r="A319" s="109"/>
      <c r="C319" s="103" t="s">
        <v>102</v>
      </c>
      <c r="D319" s="111" t="s">
        <v>0</v>
      </c>
      <c r="E319" s="112" t="s">
        <v>389</v>
      </c>
      <c r="G319" s="113">
        <v>14.974</v>
      </c>
      <c r="K319" s="109"/>
      <c r="L319" s="114"/>
      <c r="M319" s="115"/>
      <c r="N319" s="115"/>
      <c r="O319" s="115"/>
      <c r="P319" s="115"/>
      <c r="Q319" s="115"/>
      <c r="R319" s="115"/>
      <c r="S319" s="116"/>
      <c r="AS319" s="111" t="s">
        <v>102</v>
      </c>
      <c r="AT319" s="111" t="s">
        <v>73</v>
      </c>
      <c r="AU319" s="110" t="s">
        <v>73</v>
      </c>
      <c r="AV319" s="110" t="s">
        <v>16</v>
      </c>
      <c r="AW319" s="110" t="s">
        <v>47</v>
      </c>
      <c r="AX319" s="111" t="s">
        <v>89</v>
      </c>
    </row>
    <row r="320" spans="1:64" s="110" customFormat="1" x14ac:dyDescent="0.2">
      <c r="A320" s="109"/>
      <c r="C320" s="103" t="s">
        <v>102</v>
      </c>
      <c r="D320" s="111" t="s">
        <v>0</v>
      </c>
      <c r="E320" s="112" t="s">
        <v>390</v>
      </c>
      <c r="G320" s="113">
        <v>9.5139999999999993</v>
      </c>
      <c r="K320" s="109"/>
      <c r="L320" s="114"/>
      <c r="M320" s="115"/>
      <c r="N320" s="115"/>
      <c r="O320" s="115"/>
      <c r="P320" s="115"/>
      <c r="Q320" s="115"/>
      <c r="R320" s="115"/>
      <c r="S320" s="116"/>
      <c r="AS320" s="111" t="s">
        <v>102</v>
      </c>
      <c r="AT320" s="111" t="s">
        <v>73</v>
      </c>
      <c r="AU320" s="110" t="s">
        <v>73</v>
      </c>
      <c r="AV320" s="110" t="s">
        <v>16</v>
      </c>
      <c r="AW320" s="110" t="s">
        <v>47</v>
      </c>
      <c r="AX320" s="111" t="s">
        <v>89</v>
      </c>
    </row>
    <row r="321" spans="1:64" s="110" customFormat="1" x14ac:dyDescent="0.2">
      <c r="A321" s="109"/>
      <c r="C321" s="103" t="s">
        <v>102</v>
      </c>
      <c r="D321" s="111" t="s">
        <v>0</v>
      </c>
      <c r="E321" s="112" t="s">
        <v>391</v>
      </c>
      <c r="G321" s="113">
        <v>11.494</v>
      </c>
      <c r="K321" s="109"/>
      <c r="L321" s="114"/>
      <c r="M321" s="115"/>
      <c r="N321" s="115"/>
      <c r="O321" s="115"/>
      <c r="P321" s="115"/>
      <c r="Q321" s="115"/>
      <c r="R321" s="115"/>
      <c r="S321" s="116"/>
      <c r="AS321" s="111" t="s">
        <v>102</v>
      </c>
      <c r="AT321" s="111" t="s">
        <v>73</v>
      </c>
      <c r="AU321" s="110" t="s">
        <v>73</v>
      </c>
      <c r="AV321" s="110" t="s">
        <v>16</v>
      </c>
      <c r="AW321" s="110" t="s">
        <v>47</v>
      </c>
      <c r="AX321" s="111" t="s">
        <v>89</v>
      </c>
    </row>
    <row r="322" spans="1:64" s="110" customFormat="1" x14ac:dyDescent="0.2">
      <c r="A322" s="109"/>
      <c r="C322" s="103" t="s">
        <v>102</v>
      </c>
      <c r="D322" s="111" t="s">
        <v>0</v>
      </c>
      <c r="E322" s="112" t="s">
        <v>392</v>
      </c>
      <c r="G322" s="113">
        <v>2.0859999999999999</v>
      </c>
      <c r="K322" s="109"/>
      <c r="L322" s="114"/>
      <c r="M322" s="115"/>
      <c r="N322" s="115"/>
      <c r="O322" s="115"/>
      <c r="P322" s="115"/>
      <c r="Q322" s="115"/>
      <c r="R322" s="115"/>
      <c r="S322" s="116"/>
      <c r="AS322" s="111" t="s">
        <v>102</v>
      </c>
      <c r="AT322" s="111" t="s">
        <v>73</v>
      </c>
      <c r="AU322" s="110" t="s">
        <v>73</v>
      </c>
      <c r="AV322" s="110" t="s">
        <v>16</v>
      </c>
      <c r="AW322" s="110" t="s">
        <v>47</v>
      </c>
      <c r="AX322" s="111" t="s">
        <v>89</v>
      </c>
    </row>
    <row r="323" spans="1:64" s="102" customFormat="1" x14ac:dyDescent="0.2">
      <c r="A323" s="101"/>
      <c r="C323" s="103" t="s">
        <v>102</v>
      </c>
      <c r="D323" s="104" t="s">
        <v>0</v>
      </c>
      <c r="E323" s="105" t="s">
        <v>177</v>
      </c>
      <c r="G323" s="104" t="s">
        <v>0</v>
      </c>
      <c r="K323" s="101"/>
      <c r="L323" s="106"/>
      <c r="M323" s="107"/>
      <c r="N323" s="107"/>
      <c r="O323" s="107"/>
      <c r="P323" s="107"/>
      <c r="Q323" s="107"/>
      <c r="R323" s="107"/>
      <c r="S323" s="108"/>
      <c r="AS323" s="104" t="s">
        <v>102</v>
      </c>
      <c r="AT323" s="104" t="s">
        <v>73</v>
      </c>
      <c r="AU323" s="102" t="s">
        <v>51</v>
      </c>
      <c r="AV323" s="102" t="s">
        <v>16</v>
      </c>
      <c r="AW323" s="102" t="s">
        <v>47</v>
      </c>
      <c r="AX323" s="104" t="s">
        <v>89</v>
      </c>
    </row>
    <row r="324" spans="1:64" s="110" customFormat="1" x14ac:dyDescent="0.2">
      <c r="A324" s="109"/>
      <c r="C324" s="103" t="s">
        <v>102</v>
      </c>
      <c r="D324" s="111" t="s">
        <v>0</v>
      </c>
      <c r="E324" s="112" t="s">
        <v>393</v>
      </c>
      <c r="G324" s="113">
        <v>-3.9</v>
      </c>
      <c r="K324" s="109"/>
      <c r="L324" s="114"/>
      <c r="M324" s="115"/>
      <c r="N324" s="115"/>
      <c r="O324" s="115"/>
      <c r="P324" s="115"/>
      <c r="Q324" s="115"/>
      <c r="R324" s="115"/>
      <c r="S324" s="116"/>
      <c r="AS324" s="111" t="s">
        <v>102</v>
      </c>
      <c r="AT324" s="111" t="s">
        <v>73</v>
      </c>
      <c r="AU324" s="110" t="s">
        <v>73</v>
      </c>
      <c r="AV324" s="110" t="s">
        <v>16</v>
      </c>
      <c r="AW324" s="110" t="s">
        <v>47</v>
      </c>
      <c r="AX324" s="111" t="s">
        <v>89</v>
      </c>
    </row>
    <row r="325" spans="1:64" s="110" customFormat="1" x14ac:dyDescent="0.2">
      <c r="A325" s="109"/>
      <c r="C325" s="103" t="s">
        <v>102</v>
      </c>
      <c r="D325" s="111" t="s">
        <v>0</v>
      </c>
      <c r="E325" s="112" t="s">
        <v>394</v>
      </c>
      <c r="G325" s="113">
        <v>-0.8</v>
      </c>
      <c r="K325" s="109"/>
      <c r="L325" s="114"/>
      <c r="M325" s="115"/>
      <c r="N325" s="115"/>
      <c r="O325" s="115"/>
      <c r="P325" s="115"/>
      <c r="Q325" s="115"/>
      <c r="R325" s="115"/>
      <c r="S325" s="116"/>
      <c r="AS325" s="111" t="s">
        <v>102</v>
      </c>
      <c r="AT325" s="111" t="s">
        <v>73</v>
      </c>
      <c r="AU325" s="110" t="s">
        <v>73</v>
      </c>
      <c r="AV325" s="110" t="s">
        <v>16</v>
      </c>
      <c r="AW325" s="110" t="s">
        <v>47</v>
      </c>
      <c r="AX325" s="111" t="s">
        <v>89</v>
      </c>
    </row>
    <row r="326" spans="1:64" s="118" customFormat="1" x14ac:dyDescent="0.2">
      <c r="A326" s="117"/>
      <c r="C326" s="103" t="s">
        <v>102</v>
      </c>
      <c r="D326" s="119" t="s">
        <v>0</v>
      </c>
      <c r="E326" s="120" t="s">
        <v>109</v>
      </c>
      <c r="G326" s="121">
        <v>33.368000000000002</v>
      </c>
      <c r="K326" s="117"/>
      <c r="L326" s="122"/>
      <c r="M326" s="123"/>
      <c r="N326" s="123"/>
      <c r="O326" s="123"/>
      <c r="P326" s="123"/>
      <c r="Q326" s="123"/>
      <c r="R326" s="123"/>
      <c r="S326" s="124"/>
      <c r="AS326" s="119" t="s">
        <v>102</v>
      </c>
      <c r="AT326" s="119" t="s">
        <v>73</v>
      </c>
      <c r="AU326" s="118" t="s">
        <v>96</v>
      </c>
      <c r="AV326" s="118" t="s">
        <v>16</v>
      </c>
      <c r="AW326" s="118" t="s">
        <v>51</v>
      </c>
      <c r="AX326" s="119" t="s">
        <v>89</v>
      </c>
    </row>
    <row r="327" spans="1:64" s="16" customFormat="1" ht="24" customHeight="1" x14ac:dyDescent="0.2">
      <c r="A327" s="13"/>
      <c r="B327" s="87" t="s">
        <v>395</v>
      </c>
      <c r="C327" s="87" t="s">
        <v>92</v>
      </c>
      <c r="D327" s="88" t="s">
        <v>396</v>
      </c>
      <c r="E327" s="89" t="s">
        <v>397</v>
      </c>
      <c r="F327" s="90" t="s">
        <v>121</v>
      </c>
      <c r="G327" s="91">
        <v>6.9960000000000004</v>
      </c>
      <c r="H327" s="1"/>
      <c r="I327" s="91">
        <f>ROUND(H327*G327,3)</f>
        <v>0</v>
      </c>
      <c r="J327" s="92"/>
      <c r="K327" s="13"/>
      <c r="L327" s="93" t="s">
        <v>0</v>
      </c>
      <c r="M327" s="94" t="s">
        <v>23</v>
      </c>
      <c r="N327" s="95"/>
      <c r="O327" s="96">
        <f>N327*G327</f>
        <v>0</v>
      </c>
      <c r="P327" s="96">
        <v>0</v>
      </c>
      <c r="Q327" s="96">
        <f>P327*G327</f>
        <v>0</v>
      </c>
      <c r="R327" s="96">
        <v>0.16900000000000001</v>
      </c>
      <c r="S327" s="97">
        <f>R327*G327</f>
        <v>1.1823240000000002</v>
      </c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Q327" s="98" t="s">
        <v>96</v>
      </c>
      <c r="AS327" s="98" t="s">
        <v>92</v>
      </c>
      <c r="AT327" s="98" t="s">
        <v>73</v>
      </c>
      <c r="AX327" s="7" t="s">
        <v>89</v>
      </c>
      <c r="BD327" s="99">
        <f>IF(M327="základná",I327,0)</f>
        <v>0</v>
      </c>
      <c r="BE327" s="99">
        <f>IF(M327="znížená",I327,0)</f>
        <v>0</v>
      </c>
      <c r="BF327" s="99">
        <f>IF(M327="zákl. prenesená",I327,0)</f>
        <v>0</v>
      </c>
      <c r="BG327" s="99">
        <f>IF(M327="zníž. prenesená",I327,0)</f>
        <v>0</v>
      </c>
      <c r="BH327" s="99">
        <f>IF(M327="nulová",I327,0)</f>
        <v>0</v>
      </c>
      <c r="BI327" s="7" t="s">
        <v>73</v>
      </c>
      <c r="BJ327" s="100">
        <f>ROUND(H327*G327,3)</f>
        <v>0</v>
      </c>
      <c r="BK327" s="7" t="s">
        <v>96</v>
      </c>
      <c r="BL327" s="98" t="s">
        <v>398</v>
      </c>
    </row>
    <row r="328" spans="1:64" s="102" customFormat="1" x14ac:dyDescent="0.2">
      <c r="A328" s="101"/>
      <c r="C328" s="103" t="s">
        <v>102</v>
      </c>
      <c r="D328" s="104" t="s">
        <v>0</v>
      </c>
      <c r="E328" s="105" t="s">
        <v>399</v>
      </c>
      <c r="G328" s="104" t="s">
        <v>0</v>
      </c>
      <c r="K328" s="101"/>
      <c r="L328" s="106"/>
      <c r="M328" s="107"/>
      <c r="N328" s="107"/>
      <c r="O328" s="107"/>
      <c r="P328" s="107"/>
      <c r="Q328" s="107"/>
      <c r="R328" s="107"/>
      <c r="S328" s="108"/>
      <c r="AS328" s="104" t="s">
        <v>102</v>
      </c>
      <c r="AT328" s="104" t="s">
        <v>73</v>
      </c>
      <c r="AU328" s="102" t="s">
        <v>51</v>
      </c>
      <c r="AV328" s="102" t="s">
        <v>16</v>
      </c>
      <c r="AW328" s="102" t="s">
        <v>47</v>
      </c>
      <c r="AX328" s="104" t="s">
        <v>89</v>
      </c>
    </row>
    <row r="329" spans="1:64" s="102" customFormat="1" x14ac:dyDescent="0.2">
      <c r="A329" s="101"/>
      <c r="C329" s="103" t="s">
        <v>102</v>
      </c>
      <c r="D329" s="104" t="s">
        <v>0</v>
      </c>
      <c r="E329" s="105" t="s">
        <v>143</v>
      </c>
      <c r="G329" s="104" t="s">
        <v>0</v>
      </c>
      <c r="K329" s="101"/>
      <c r="L329" s="106"/>
      <c r="M329" s="107"/>
      <c r="N329" s="107"/>
      <c r="O329" s="107"/>
      <c r="P329" s="107"/>
      <c r="Q329" s="107"/>
      <c r="R329" s="107"/>
      <c r="S329" s="108"/>
      <c r="AS329" s="104" t="s">
        <v>102</v>
      </c>
      <c r="AT329" s="104" t="s">
        <v>73</v>
      </c>
      <c r="AU329" s="102" t="s">
        <v>51</v>
      </c>
      <c r="AV329" s="102" t="s">
        <v>16</v>
      </c>
      <c r="AW329" s="102" t="s">
        <v>47</v>
      </c>
      <c r="AX329" s="104" t="s">
        <v>89</v>
      </c>
    </row>
    <row r="330" spans="1:64" s="102" customFormat="1" x14ac:dyDescent="0.2">
      <c r="A330" s="101"/>
      <c r="C330" s="103" t="s">
        <v>102</v>
      </c>
      <c r="D330" s="104" t="s">
        <v>0</v>
      </c>
      <c r="E330" s="105" t="s">
        <v>400</v>
      </c>
      <c r="G330" s="104" t="s">
        <v>0</v>
      </c>
      <c r="K330" s="101"/>
      <c r="L330" s="106"/>
      <c r="M330" s="107"/>
      <c r="N330" s="107"/>
      <c r="O330" s="107"/>
      <c r="P330" s="107"/>
      <c r="Q330" s="107"/>
      <c r="R330" s="107"/>
      <c r="S330" s="108"/>
      <c r="AS330" s="104" t="s">
        <v>102</v>
      </c>
      <c r="AT330" s="104" t="s">
        <v>73</v>
      </c>
      <c r="AU330" s="102" t="s">
        <v>51</v>
      </c>
      <c r="AV330" s="102" t="s">
        <v>16</v>
      </c>
      <c r="AW330" s="102" t="s">
        <v>47</v>
      </c>
      <c r="AX330" s="104" t="s">
        <v>89</v>
      </c>
    </row>
    <row r="331" spans="1:64" s="110" customFormat="1" x14ac:dyDescent="0.2">
      <c r="A331" s="109"/>
      <c r="C331" s="103" t="s">
        <v>102</v>
      </c>
      <c r="D331" s="111" t="s">
        <v>0</v>
      </c>
      <c r="E331" s="112" t="s">
        <v>401</v>
      </c>
      <c r="G331" s="113">
        <v>6.9960000000000004</v>
      </c>
      <c r="K331" s="109"/>
      <c r="L331" s="114"/>
      <c r="M331" s="115"/>
      <c r="N331" s="115"/>
      <c r="O331" s="115"/>
      <c r="P331" s="115"/>
      <c r="Q331" s="115"/>
      <c r="R331" s="115"/>
      <c r="S331" s="116"/>
      <c r="AS331" s="111" t="s">
        <v>102</v>
      </c>
      <c r="AT331" s="111" t="s">
        <v>73</v>
      </c>
      <c r="AU331" s="110" t="s">
        <v>73</v>
      </c>
      <c r="AV331" s="110" t="s">
        <v>16</v>
      </c>
      <c r="AW331" s="110" t="s">
        <v>47</v>
      </c>
      <c r="AX331" s="111" t="s">
        <v>89</v>
      </c>
    </row>
    <row r="332" spans="1:64" s="126" customFormat="1" x14ac:dyDescent="0.2">
      <c r="A332" s="125"/>
      <c r="C332" s="103" t="s">
        <v>102</v>
      </c>
      <c r="D332" s="127" t="s">
        <v>0</v>
      </c>
      <c r="E332" s="128" t="s">
        <v>105</v>
      </c>
      <c r="G332" s="129">
        <v>6.9960000000000004</v>
      </c>
      <c r="K332" s="125"/>
      <c r="L332" s="130"/>
      <c r="M332" s="131"/>
      <c r="N332" s="131"/>
      <c r="O332" s="131"/>
      <c r="P332" s="131"/>
      <c r="Q332" s="131"/>
      <c r="R332" s="131"/>
      <c r="S332" s="132"/>
      <c r="AS332" s="127" t="s">
        <v>102</v>
      </c>
      <c r="AT332" s="127" t="s">
        <v>73</v>
      </c>
      <c r="AU332" s="126" t="s">
        <v>106</v>
      </c>
      <c r="AV332" s="126" t="s">
        <v>16</v>
      </c>
      <c r="AW332" s="126" t="s">
        <v>47</v>
      </c>
      <c r="AX332" s="127" t="s">
        <v>89</v>
      </c>
    </row>
    <row r="333" spans="1:64" s="118" customFormat="1" x14ac:dyDescent="0.2">
      <c r="A333" s="117"/>
      <c r="C333" s="103" t="s">
        <v>102</v>
      </c>
      <c r="D333" s="119" t="s">
        <v>0</v>
      </c>
      <c r="E333" s="120" t="s">
        <v>109</v>
      </c>
      <c r="G333" s="121">
        <v>6.9960000000000004</v>
      </c>
      <c r="K333" s="117"/>
      <c r="L333" s="122"/>
      <c r="M333" s="123"/>
      <c r="N333" s="123"/>
      <c r="O333" s="123"/>
      <c r="P333" s="123"/>
      <c r="Q333" s="123"/>
      <c r="R333" s="123"/>
      <c r="S333" s="124"/>
      <c r="AS333" s="119" t="s">
        <v>102</v>
      </c>
      <c r="AT333" s="119" t="s">
        <v>73</v>
      </c>
      <c r="AU333" s="118" t="s">
        <v>96</v>
      </c>
      <c r="AV333" s="118" t="s">
        <v>16</v>
      </c>
      <c r="AW333" s="118" t="s">
        <v>51</v>
      </c>
      <c r="AX333" s="119" t="s">
        <v>89</v>
      </c>
    </row>
    <row r="334" spans="1:64" s="16" customFormat="1" ht="24" customHeight="1" x14ac:dyDescent="0.2">
      <c r="A334" s="13"/>
      <c r="B334" s="87" t="s">
        <v>402</v>
      </c>
      <c r="C334" s="87" t="s">
        <v>92</v>
      </c>
      <c r="D334" s="88" t="s">
        <v>403</v>
      </c>
      <c r="E334" s="89" t="s">
        <v>404</v>
      </c>
      <c r="F334" s="90" t="s">
        <v>121</v>
      </c>
      <c r="G334" s="91">
        <v>0.77500000000000002</v>
      </c>
      <c r="H334" s="1"/>
      <c r="I334" s="91">
        <f>ROUND(H334*G334,3)</f>
        <v>0</v>
      </c>
      <c r="J334" s="92"/>
      <c r="K334" s="13"/>
      <c r="L334" s="93" t="s">
        <v>0</v>
      </c>
      <c r="M334" s="94" t="s">
        <v>23</v>
      </c>
      <c r="N334" s="95"/>
      <c r="O334" s="96">
        <f>N334*G334</f>
        <v>0</v>
      </c>
      <c r="P334" s="96">
        <v>0</v>
      </c>
      <c r="Q334" s="96">
        <f>P334*G334</f>
        <v>0</v>
      </c>
      <c r="R334" s="96">
        <v>6.8000000000000005E-2</v>
      </c>
      <c r="S334" s="97">
        <f>R334*G334</f>
        <v>5.2700000000000004E-2</v>
      </c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Q334" s="98" t="s">
        <v>96</v>
      </c>
      <c r="AS334" s="98" t="s">
        <v>92</v>
      </c>
      <c r="AT334" s="98" t="s">
        <v>73</v>
      </c>
      <c r="AX334" s="7" t="s">
        <v>89</v>
      </c>
      <c r="BD334" s="99">
        <f>IF(M334="základná",I334,0)</f>
        <v>0</v>
      </c>
      <c r="BE334" s="99">
        <f>IF(M334="znížená",I334,0)</f>
        <v>0</v>
      </c>
      <c r="BF334" s="99">
        <f>IF(M334="zákl. prenesená",I334,0)</f>
        <v>0</v>
      </c>
      <c r="BG334" s="99">
        <f>IF(M334="zníž. prenesená",I334,0)</f>
        <v>0</v>
      </c>
      <c r="BH334" s="99">
        <f>IF(M334="nulová",I334,0)</f>
        <v>0</v>
      </c>
      <c r="BI334" s="7" t="s">
        <v>73</v>
      </c>
      <c r="BJ334" s="100">
        <f>ROUND(H334*G334,3)</f>
        <v>0</v>
      </c>
      <c r="BK334" s="7" t="s">
        <v>96</v>
      </c>
      <c r="BL334" s="98" t="s">
        <v>405</v>
      </c>
    </row>
    <row r="335" spans="1:64" s="102" customFormat="1" x14ac:dyDescent="0.2">
      <c r="A335" s="101"/>
      <c r="C335" s="103" t="s">
        <v>102</v>
      </c>
      <c r="D335" s="104" t="s">
        <v>0</v>
      </c>
      <c r="E335" s="105" t="s">
        <v>143</v>
      </c>
      <c r="G335" s="104" t="s">
        <v>0</v>
      </c>
      <c r="K335" s="101"/>
      <c r="L335" s="106"/>
      <c r="M335" s="107"/>
      <c r="N335" s="107"/>
      <c r="O335" s="107"/>
      <c r="P335" s="107"/>
      <c r="Q335" s="107"/>
      <c r="R335" s="107"/>
      <c r="S335" s="108"/>
      <c r="AS335" s="104" t="s">
        <v>102</v>
      </c>
      <c r="AT335" s="104" t="s">
        <v>73</v>
      </c>
      <c r="AU335" s="102" t="s">
        <v>51</v>
      </c>
      <c r="AV335" s="102" t="s">
        <v>16</v>
      </c>
      <c r="AW335" s="102" t="s">
        <v>47</v>
      </c>
      <c r="AX335" s="104" t="s">
        <v>89</v>
      </c>
    </row>
    <row r="336" spans="1:64" s="110" customFormat="1" x14ac:dyDescent="0.2">
      <c r="A336" s="109"/>
      <c r="C336" s="103" t="s">
        <v>102</v>
      </c>
      <c r="D336" s="111" t="s">
        <v>0</v>
      </c>
      <c r="E336" s="112" t="s">
        <v>406</v>
      </c>
      <c r="G336" s="113">
        <v>0.3</v>
      </c>
      <c r="K336" s="109"/>
      <c r="L336" s="114"/>
      <c r="M336" s="115"/>
      <c r="N336" s="115"/>
      <c r="O336" s="115"/>
      <c r="P336" s="115"/>
      <c r="Q336" s="115"/>
      <c r="R336" s="115"/>
      <c r="S336" s="116"/>
      <c r="AS336" s="111" t="s">
        <v>102</v>
      </c>
      <c r="AT336" s="111" t="s">
        <v>73</v>
      </c>
      <c r="AU336" s="110" t="s">
        <v>73</v>
      </c>
      <c r="AV336" s="110" t="s">
        <v>16</v>
      </c>
      <c r="AW336" s="110" t="s">
        <v>47</v>
      </c>
      <c r="AX336" s="111" t="s">
        <v>89</v>
      </c>
    </row>
    <row r="337" spans="1:64" s="110" customFormat="1" x14ac:dyDescent="0.2">
      <c r="A337" s="109"/>
      <c r="C337" s="103" t="s">
        <v>102</v>
      </c>
      <c r="D337" s="111" t="s">
        <v>0</v>
      </c>
      <c r="E337" s="112" t="s">
        <v>407</v>
      </c>
      <c r="G337" s="113">
        <v>0.16500000000000001</v>
      </c>
      <c r="K337" s="109"/>
      <c r="L337" s="114"/>
      <c r="M337" s="115"/>
      <c r="N337" s="115"/>
      <c r="O337" s="115"/>
      <c r="P337" s="115"/>
      <c r="Q337" s="115"/>
      <c r="R337" s="115"/>
      <c r="S337" s="116"/>
      <c r="AS337" s="111" t="s">
        <v>102</v>
      </c>
      <c r="AT337" s="111" t="s">
        <v>73</v>
      </c>
      <c r="AU337" s="110" t="s">
        <v>73</v>
      </c>
      <c r="AV337" s="110" t="s">
        <v>16</v>
      </c>
      <c r="AW337" s="110" t="s">
        <v>47</v>
      </c>
      <c r="AX337" s="111" t="s">
        <v>89</v>
      </c>
    </row>
    <row r="338" spans="1:64" s="110" customFormat="1" x14ac:dyDescent="0.2">
      <c r="A338" s="109"/>
      <c r="C338" s="103" t="s">
        <v>102</v>
      </c>
      <c r="D338" s="111" t="s">
        <v>0</v>
      </c>
      <c r="E338" s="112" t="s">
        <v>408</v>
      </c>
      <c r="G338" s="113">
        <v>0.31</v>
      </c>
      <c r="K338" s="109"/>
      <c r="L338" s="114"/>
      <c r="M338" s="115"/>
      <c r="N338" s="115"/>
      <c r="O338" s="115"/>
      <c r="P338" s="115"/>
      <c r="Q338" s="115"/>
      <c r="R338" s="115"/>
      <c r="S338" s="116"/>
      <c r="AS338" s="111" t="s">
        <v>102</v>
      </c>
      <c r="AT338" s="111" t="s">
        <v>73</v>
      </c>
      <c r="AU338" s="110" t="s">
        <v>73</v>
      </c>
      <c r="AV338" s="110" t="s">
        <v>16</v>
      </c>
      <c r="AW338" s="110" t="s">
        <v>47</v>
      </c>
      <c r="AX338" s="111" t="s">
        <v>89</v>
      </c>
    </row>
    <row r="339" spans="1:64" s="118" customFormat="1" x14ac:dyDescent="0.2">
      <c r="A339" s="117"/>
      <c r="C339" s="103" t="s">
        <v>102</v>
      </c>
      <c r="D339" s="119" t="s">
        <v>0</v>
      </c>
      <c r="E339" s="120" t="s">
        <v>109</v>
      </c>
      <c r="G339" s="121">
        <v>0.77500000000000002</v>
      </c>
      <c r="K339" s="117"/>
      <c r="L339" s="122"/>
      <c r="M339" s="123"/>
      <c r="N339" s="123"/>
      <c r="O339" s="123"/>
      <c r="P339" s="123"/>
      <c r="Q339" s="123"/>
      <c r="R339" s="123"/>
      <c r="S339" s="124"/>
      <c r="AS339" s="119" t="s">
        <v>102</v>
      </c>
      <c r="AT339" s="119" t="s">
        <v>73</v>
      </c>
      <c r="AU339" s="118" t="s">
        <v>96</v>
      </c>
      <c r="AV339" s="118" t="s">
        <v>16</v>
      </c>
      <c r="AW339" s="118" t="s">
        <v>51</v>
      </c>
      <c r="AX339" s="119" t="s">
        <v>89</v>
      </c>
    </row>
    <row r="340" spans="1:64" s="16" customFormat="1" ht="24" customHeight="1" x14ac:dyDescent="0.2">
      <c r="A340" s="13"/>
      <c r="B340" s="87" t="s">
        <v>409</v>
      </c>
      <c r="C340" s="87" t="s">
        <v>92</v>
      </c>
      <c r="D340" s="88" t="s">
        <v>410</v>
      </c>
      <c r="E340" s="89" t="s">
        <v>411</v>
      </c>
      <c r="F340" s="90" t="s">
        <v>121</v>
      </c>
      <c r="G340" s="91">
        <v>61.973999999999997</v>
      </c>
      <c r="H340" s="1"/>
      <c r="I340" s="91">
        <f>ROUND(H340*G340,3)</f>
        <v>0</v>
      </c>
      <c r="J340" s="92"/>
      <c r="K340" s="13"/>
      <c r="L340" s="93" t="s">
        <v>0</v>
      </c>
      <c r="M340" s="94" t="s">
        <v>23</v>
      </c>
      <c r="N340" s="95"/>
      <c r="O340" s="96">
        <f>N340*G340</f>
        <v>0</v>
      </c>
      <c r="P340" s="96">
        <v>0</v>
      </c>
      <c r="Q340" s="96">
        <f>P340*G340</f>
        <v>0</v>
      </c>
      <c r="R340" s="96">
        <v>6.8000000000000005E-2</v>
      </c>
      <c r="S340" s="97">
        <f>R340*G340</f>
        <v>4.214232</v>
      </c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Q340" s="98" t="s">
        <v>96</v>
      </c>
      <c r="AS340" s="98" t="s">
        <v>92</v>
      </c>
      <c r="AT340" s="98" t="s">
        <v>73</v>
      </c>
      <c r="AX340" s="7" t="s">
        <v>89</v>
      </c>
      <c r="BD340" s="99">
        <f>IF(M340="základná",I340,0)</f>
        <v>0</v>
      </c>
      <c r="BE340" s="99">
        <f>IF(M340="znížená",I340,0)</f>
        <v>0</v>
      </c>
      <c r="BF340" s="99">
        <f>IF(M340="zákl. prenesená",I340,0)</f>
        <v>0</v>
      </c>
      <c r="BG340" s="99">
        <f>IF(M340="zníž. prenesená",I340,0)</f>
        <v>0</v>
      </c>
      <c r="BH340" s="99">
        <f>IF(M340="nulová",I340,0)</f>
        <v>0</v>
      </c>
      <c r="BI340" s="7" t="s">
        <v>73</v>
      </c>
      <c r="BJ340" s="100">
        <f>ROUND(H340*G340,3)</f>
        <v>0</v>
      </c>
      <c r="BK340" s="7" t="s">
        <v>96</v>
      </c>
      <c r="BL340" s="98" t="s">
        <v>412</v>
      </c>
    </row>
    <row r="341" spans="1:64" s="102" customFormat="1" x14ac:dyDescent="0.2">
      <c r="A341" s="101"/>
      <c r="C341" s="103" t="s">
        <v>102</v>
      </c>
      <c r="D341" s="104" t="s">
        <v>0</v>
      </c>
      <c r="E341" s="105" t="s">
        <v>114</v>
      </c>
      <c r="G341" s="104" t="s">
        <v>0</v>
      </c>
      <c r="K341" s="101"/>
      <c r="L341" s="106"/>
      <c r="M341" s="107"/>
      <c r="N341" s="107"/>
      <c r="O341" s="107"/>
      <c r="P341" s="107"/>
      <c r="Q341" s="107"/>
      <c r="R341" s="107"/>
      <c r="S341" s="108"/>
      <c r="AS341" s="104" t="s">
        <v>102</v>
      </c>
      <c r="AT341" s="104" t="s">
        <v>73</v>
      </c>
      <c r="AU341" s="102" t="s">
        <v>51</v>
      </c>
      <c r="AV341" s="102" t="s">
        <v>16</v>
      </c>
      <c r="AW341" s="102" t="s">
        <v>47</v>
      </c>
      <c r="AX341" s="104" t="s">
        <v>89</v>
      </c>
    </row>
    <row r="342" spans="1:64" s="102" customFormat="1" x14ac:dyDescent="0.2">
      <c r="A342" s="101"/>
      <c r="C342" s="103" t="s">
        <v>102</v>
      </c>
      <c r="D342" s="104" t="s">
        <v>0</v>
      </c>
      <c r="E342" s="105" t="s">
        <v>413</v>
      </c>
      <c r="G342" s="104" t="s">
        <v>0</v>
      </c>
      <c r="K342" s="101"/>
      <c r="L342" s="106"/>
      <c r="M342" s="107"/>
      <c r="N342" s="107"/>
      <c r="O342" s="107"/>
      <c r="P342" s="107"/>
      <c r="Q342" s="107"/>
      <c r="R342" s="107"/>
      <c r="S342" s="108"/>
      <c r="AS342" s="104" t="s">
        <v>102</v>
      </c>
      <c r="AT342" s="104" t="s">
        <v>73</v>
      </c>
      <c r="AU342" s="102" t="s">
        <v>51</v>
      </c>
      <c r="AV342" s="102" t="s">
        <v>16</v>
      </c>
      <c r="AW342" s="102" t="s">
        <v>47</v>
      </c>
      <c r="AX342" s="104" t="s">
        <v>89</v>
      </c>
    </row>
    <row r="343" spans="1:64" s="102" customFormat="1" x14ac:dyDescent="0.2">
      <c r="A343" s="101"/>
      <c r="C343" s="103" t="s">
        <v>102</v>
      </c>
      <c r="D343" s="104" t="s">
        <v>0</v>
      </c>
      <c r="E343" s="105" t="s">
        <v>143</v>
      </c>
      <c r="G343" s="104" t="s">
        <v>0</v>
      </c>
      <c r="K343" s="101"/>
      <c r="L343" s="106"/>
      <c r="M343" s="107"/>
      <c r="N343" s="107"/>
      <c r="O343" s="107"/>
      <c r="P343" s="107"/>
      <c r="Q343" s="107"/>
      <c r="R343" s="107"/>
      <c r="S343" s="108"/>
      <c r="AS343" s="104" t="s">
        <v>102</v>
      </c>
      <c r="AT343" s="104" t="s">
        <v>73</v>
      </c>
      <c r="AU343" s="102" t="s">
        <v>51</v>
      </c>
      <c r="AV343" s="102" t="s">
        <v>16</v>
      </c>
      <c r="AW343" s="102" t="s">
        <v>47</v>
      </c>
      <c r="AX343" s="104" t="s">
        <v>89</v>
      </c>
    </row>
    <row r="344" spans="1:64" s="110" customFormat="1" x14ac:dyDescent="0.2">
      <c r="A344" s="109"/>
      <c r="C344" s="103" t="s">
        <v>102</v>
      </c>
      <c r="D344" s="111" t="s">
        <v>0</v>
      </c>
      <c r="E344" s="112" t="s">
        <v>414</v>
      </c>
      <c r="G344" s="113">
        <v>11.686999999999999</v>
      </c>
      <c r="K344" s="109"/>
      <c r="L344" s="114"/>
      <c r="M344" s="115"/>
      <c r="N344" s="115"/>
      <c r="O344" s="115"/>
      <c r="P344" s="115"/>
      <c r="Q344" s="115"/>
      <c r="R344" s="115"/>
      <c r="S344" s="116"/>
      <c r="AS344" s="111" t="s">
        <v>102</v>
      </c>
      <c r="AT344" s="111" t="s">
        <v>73</v>
      </c>
      <c r="AU344" s="110" t="s">
        <v>73</v>
      </c>
      <c r="AV344" s="110" t="s">
        <v>16</v>
      </c>
      <c r="AW344" s="110" t="s">
        <v>47</v>
      </c>
      <c r="AX344" s="111" t="s">
        <v>89</v>
      </c>
    </row>
    <row r="345" spans="1:64" s="110" customFormat="1" x14ac:dyDescent="0.2">
      <c r="A345" s="109"/>
      <c r="C345" s="103" t="s">
        <v>102</v>
      </c>
      <c r="D345" s="111" t="s">
        <v>0</v>
      </c>
      <c r="E345" s="112" t="s">
        <v>415</v>
      </c>
      <c r="G345" s="113">
        <v>9.5090000000000003</v>
      </c>
      <c r="K345" s="109"/>
      <c r="L345" s="114"/>
      <c r="M345" s="115"/>
      <c r="N345" s="115"/>
      <c r="O345" s="115"/>
      <c r="P345" s="115"/>
      <c r="Q345" s="115"/>
      <c r="R345" s="115"/>
      <c r="S345" s="116"/>
      <c r="AS345" s="111" t="s">
        <v>102</v>
      </c>
      <c r="AT345" s="111" t="s">
        <v>73</v>
      </c>
      <c r="AU345" s="110" t="s">
        <v>73</v>
      </c>
      <c r="AV345" s="110" t="s">
        <v>16</v>
      </c>
      <c r="AW345" s="110" t="s">
        <v>47</v>
      </c>
      <c r="AX345" s="111" t="s">
        <v>89</v>
      </c>
    </row>
    <row r="346" spans="1:64" s="110" customFormat="1" ht="22.5" x14ac:dyDescent="0.2">
      <c r="A346" s="109"/>
      <c r="C346" s="103" t="s">
        <v>102</v>
      </c>
      <c r="D346" s="111" t="s">
        <v>0</v>
      </c>
      <c r="E346" s="112" t="s">
        <v>416</v>
      </c>
      <c r="G346" s="113">
        <v>46.097000000000001</v>
      </c>
      <c r="K346" s="109"/>
      <c r="L346" s="114"/>
      <c r="M346" s="115"/>
      <c r="N346" s="115"/>
      <c r="O346" s="115"/>
      <c r="P346" s="115"/>
      <c r="Q346" s="115"/>
      <c r="R346" s="115"/>
      <c r="S346" s="116"/>
      <c r="AS346" s="111" t="s">
        <v>102</v>
      </c>
      <c r="AT346" s="111" t="s">
        <v>73</v>
      </c>
      <c r="AU346" s="110" t="s">
        <v>73</v>
      </c>
      <c r="AV346" s="110" t="s">
        <v>16</v>
      </c>
      <c r="AW346" s="110" t="s">
        <v>47</v>
      </c>
      <c r="AX346" s="111" t="s">
        <v>89</v>
      </c>
    </row>
    <row r="347" spans="1:64" s="102" customFormat="1" x14ac:dyDescent="0.2">
      <c r="A347" s="101"/>
      <c r="C347" s="103" t="s">
        <v>102</v>
      </c>
      <c r="D347" s="104" t="s">
        <v>0</v>
      </c>
      <c r="E347" s="105" t="s">
        <v>177</v>
      </c>
      <c r="G347" s="104" t="s">
        <v>0</v>
      </c>
      <c r="K347" s="101"/>
      <c r="L347" s="106"/>
      <c r="M347" s="107"/>
      <c r="N347" s="107"/>
      <c r="O347" s="107"/>
      <c r="P347" s="107"/>
      <c r="Q347" s="107"/>
      <c r="R347" s="107"/>
      <c r="S347" s="108"/>
      <c r="AS347" s="104" t="s">
        <v>102</v>
      </c>
      <c r="AT347" s="104" t="s">
        <v>73</v>
      </c>
      <c r="AU347" s="102" t="s">
        <v>51</v>
      </c>
      <c r="AV347" s="102" t="s">
        <v>16</v>
      </c>
      <c r="AW347" s="102" t="s">
        <v>47</v>
      </c>
      <c r="AX347" s="104" t="s">
        <v>89</v>
      </c>
    </row>
    <row r="348" spans="1:64" s="110" customFormat="1" x14ac:dyDescent="0.2">
      <c r="A348" s="109"/>
      <c r="C348" s="103" t="s">
        <v>102</v>
      </c>
      <c r="D348" s="111" t="s">
        <v>0</v>
      </c>
      <c r="E348" s="112" t="s">
        <v>417</v>
      </c>
      <c r="G348" s="113">
        <v>-3.5459999999999998</v>
      </c>
      <c r="K348" s="109"/>
      <c r="L348" s="114"/>
      <c r="M348" s="115"/>
      <c r="N348" s="115"/>
      <c r="O348" s="115"/>
      <c r="P348" s="115"/>
      <c r="Q348" s="115"/>
      <c r="R348" s="115"/>
      <c r="S348" s="116"/>
      <c r="AS348" s="111" t="s">
        <v>102</v>
      </c>
      <c r="AT348" s="111" t="s">
        <v>73</v>
      </c>
      <c r="AU348" s="110" t="s">
        <v>73</v>
      </c>
      <c r="AV348" s="110" t="s">
        <v>16</v>
      </c>
      <c r="AW348" s="110" t="s">
        <v>47</v>
      </c>
      <c r="AX348" s="111" t="s">
        <v>89</v>
      </c>
    </row>
    <row r="349" spans="1:64" s="110" customFormat="1" x14ac:dyDescent="0.2">
      <c r="A349" s="109"/>
      <c r="C349" s="103" t="s">
        <v>102</v>
      </c>
      <c r="D349" s="111" t="s">
        <v>0</v>
      </c>
      <c r="E349" s="112" t="s">
        <v>418</v>
      </c>
      <c r="G349" s="113">
        <v>-1.7729999999999999</v>
      </c>
      <c r="K349" s="109"/>
      <c r="L349" s="114"/>
      <c r="M349" s="115"/>
      <c r="N349" s="115"/>
      <c r="O349" s="115"/>
      <c r="P349" s="115"/>
      <c r="Q349" s="115"/>
      <c r="R349" s="115"/>
      <c r="S349" s="116"/>
      <c r="AS349" s="111" t="s">
        <v>102</v>
      </c>
      <c r="AT349" s="111" t="s">
        <v>73</v>
      </c>
      <c r="AU349" s="110" t="s">
        <v>73</v>
      </c>
      <c r="AV349" s="110" t="s">
        <v>16</v>
      </c>
      <c r="AW349" s="110" t="s">
        <v>47</v>
      </c>
      <c r="AX349" s="111" t="s">
        <v>89</v>
      </c>
    </row>
    <row r="350" spans="1:64" s="118" customFormat="1" x14ac:dyDescent="0.2">
      <c r="A350" s="117"/>
      <c r="C350" s="103" t="s">
        <v>102</v>
      </c>
      <c r="D350" s="119" t="s">
        <v>0</v>
      </c>
      <c r="E350" s="120" t="s">
        <v>109</v>
      </c>
      <c r="G350" s="121">
        <v>61.973999999999997</v>
      </c>
      <c r="K350" s="117"/>
      <c r="L350" s="122"/>
      <c r="M350" s="123"/>
      <c r="N350" s="123"/>
      <c r="O350" s="123"/>
      <c r="P350" s="123"/>
      <c r="Q350" s="123"/>
      <c r="R350" s="123"/>
      <c r="S350" s="124"/>
      <c r="AS350" s="119" t="s">
        <v>102</v>
      </c>
      <c r="AT350" s="119" t="s">
        <v>73</v>
      </c>
      <c r="AU350" s="118" t="s">
        <v>96</v>
      </c>
      <c r="AV350" s="118" t="s">
        <v>16</v>
      </c>
      <c r="AW350" s="118" t="s">
        <v>51</v>
      </c>
      <c r="AX350" s="119" t="s">
        <v>89</v>
      </c>
    </row>
    <row r="351" spans="1:64" s="16" customFormat="1" ht="24" customHeight="1" x14ac:dyDescent="0.2">
      <c r="A351" s="13"/>
      <c r="B351" s="87" t="s">
        <v>419</v>
      </c>
      <c r="C351" s="87" t="s">
        <v>92</v>
      </c>
      <c r="D351" s="88" t="s">
        <v>420</v>
      </c>
      <c r="E351" s="89" t="s">
        <v>421</v>
      </c>
      <c r="F351" s="90" t="s">
        <v>121</v>
      </c>
      <c r="G351" s="91">
        <v>5.8890000000000002</v>
      </c>
      <c r="H351" s="1"/>
      <c r="I351" s="91">
        <f>ROUND(H351*G351,3)</f>
        <v>0</v>
      </c>
      <c r="J351" s="92"/>
      <c r="K351" s="13"/>
      <c r="L351" s="93" t="s">
        <v>0</v>
      </c>
      <c r="M351" s="94" t="s">
        <v>23</v>
      </c>
      <c r="N351" s="95"/>
      <c r="O351" s="96">
        <f>N351*G351</f>
        <v>0</v>
      </c>
      <c r="P351" s="96">
        <v>0</v>
      </c>
      <c r="Q351" s="96">
        <f>P351*G351</f>
        <v>0</v>
      </c>
      <c r="R351" s="96">
        <v>6.8000000000000005E-2</v>
      </c>
      <c r="S351" s="97">
        <f>R351*G351</f>
        <v>0.40045200000000003</v>
      </c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Q351" s="98" t="s">
        <v>96</v>
      </c>
      <c r="AS351" s="98" t="s">
        <v>92</v>
      </c>
      <c r="AT351" s="98" t="s">
        <v>73</v>
      </c>
      <c r="AX351" s="7" t="s">
        <v>89</v>
      </c>
      <c r="BD351" s="99">
        <f>IF(M351="základná",I351,0)</f>
        <v>0</v>
      </c>
      <c r="BE351" s="99">
        <f>IF(M351="znížená",I351,0)</f>
        <v>0</v>
      </c>
      <c r="BF351" s="99">
        <f>IF(M351="zákl. prenesená",I351,0)</f>
        <v>0</v>
      </c>
      <c r="BG351" s="99">
        <f>IF(M351="zníž. prenesená",I351,0)</f>
        <v>0</v>
      </c>
      <c r="BH351" s="99">
        <f>IF(M351="nulová",I351,0)</f>
        <v>0</v>
      </c>
      <c r="BI351" s="7" t="s">
        <v>73</v>
      </c>
      <c r="BJ351" s="100">
        <f>ROUND(H351*G351,3)</f>
        <v>0</v>
      </c>
      <c r="BK351" s="7" t="s">
        <v>96</v>
      </c>
      <c r="BL351" s="98" t="s">
        <v>422</v>
      </c>
    </row>
    <row r="352" spans="1:64" s="102" customFormat="1" x14ac:dyDescent="0.2">
      <c r="A352" s="101"/>
      <c r="C352" s="103" t="s">
        <v>102</v>
      </c>
      <c r="D352" s="104" t="s">
        <v>0</v>
      </c>
      <c r="E352" s="105" t="s">
        <v>143</v>
      </c>
      <c r="G352" s="104" t="s">
        <v>0</v>
      </c>
      <c r="K352" s="101"/>
      <c r="L352" s="106"/>
      <c r="M352" s="107"/>
      <c r="N352" s="107"/>
      <c r="O352" s="107"/>
      <c r="P352" s="107"/>
      <c r="Q352" s="107"/>
      <c r="R352" s="107"/>
      <c r="S352" s="108"/>
      <c r="AS352" s="104" t="s">
        <v>102</v>
      </c>
      <c r="AT352" s="104" t="s">
        <v>73</v>
      </c>
      <c r="AU352" s="102" t="s">
        <v>51</v>
      </c>
      <c r="AV352" s="102" t="s">
        <v>16</v>
      </c>
      <c r="AW352" s="102" t="s">
        <v>47</v>
      </c>
      <c r="AX352" s="104" t="s">
        <v>89</v>
      </c>
    </row>
    <row r="353" spans="1:64" s="110" customFormat="1" x14ac:dyDescent="0.2">
      <c r="A353" s="109"/>
      <c r="C353" s="103" t="s">
        <v>102</v>
      </c>
      <c r="D353" s="111" t="s">
        <v>0</v>
      </c>
      <c r="E353" s="112" t="s">
        <v>423</v>
      </c>
      <c r="G353" s="113">
        <v>2.1379999999999999</v>
      </c>
      <c r="K353" s="109"/>
      <c r="L353" s="114"/>
      <c r="M353" s="115"/>
      <c r="N353" s="115"/>
      <c r="O353" s="115"/>
      <c r="P353" s="115"/>
      <c r="Q353" s="115"/>
      <c r="R353" s="115"/>
      <c r="S353" s="116"/>
      <c r="AS353" s="111" t="s">
        <v>102</v>
      </c>
      <c r="AT353" s="111" t="s">
        <v>73</v>
      </c>
      <c r="AU353" s="110" t="s">
        <v>73</v>
      </c>
      <c r="AV353" s="110" t="s">
        <v>16</v>
      </c>
      <c r="AW353" s="110" t="s">
        <v>47</v>
      </c>
      <c r="AX353" s="111" t="s">
        <v>89</v>
      </c>
    </row>
    <row r="354" spans="1:64" s="110" customFormat="1" x14ac:dyDescent="0.2">
      <c r="A354" s="109"/>
      <c r="C354" s="103" t="s">
        <v>102</v>
      </c>
      <c r="D354" s="111" t="s">
        <v>0</v>
      </c>
      <c r="E354" s="112" t="s">
        <v>424</v>
      </c>
      <c r="G354" s="113">
        <v>3.7069999999999999</v>
      </c>
      <c r="K354" s="109"/>
      <c r="L354" s="114"/>
      <c r="M354" s="115"/>
      <c r="N354" s="115"/>
      <c r="O354" s="115"/>
      <c r="P354" s="115"/>
      <c r="Q354" s="115"/>
      <c r="R354" s="115"/>
      <c r="S354" s="116"/>
      <c r="AS354" s="111" t="s">
        <v>102</v>
      </c>
      <c r="AT354" s="111" t="s">
        <v>73</v>
      </c>
      <c r="AU354" s="110" t="s">
        <v>73</v>
      </c>
      <c r="AV354" s="110" t="s">
        <v>16</v>
      </c>
      <c r="AW354" s="110" t="s">
        <v>47</v>
      </c>
      <c r="AX354" s="111" t="s">
        <v>89</v>
      </c>
    </row>
    <row r="355" spans="1:64" s="110" customFormat="1" x14ac:dyDescent="0.2">
      <c r="A355" s="109"/>
      <c r="C355" s="103" t="s">
        <v>102</v>
      </c>
      <c r="D355" s="111" t="s">
        <v>0</v>
      </c>
      <c r="E355" s="112" t="s">
        <v>425</v>
      </c>
      <c r="G355" s="113">
        <v>0.434</v>
      </c>
      <c r="K355" s="109"/>
      <c r="L355" s="114"/>
      <c r="M355" s="115"/>
      <c r="N355" s="115"/>
      <c r="O355" s="115"/>
      <c r="P355" s="115"/>
      <c r="Q355" s="115"/>
      <c r="R355" s="115"/>
      <c r="S355" s="116"/>
      <c r="AS355" s="111" t="s">
        <v>102</v>
      </c>
      <c r="AT355" s="111" t="s">
        <v>73</v>
      </c>
      <c r="AU355" s="110" t="s">
        <v>73</v>
      </c>
      <c r="AV355" s="110" t="s">
        <v>16</v>
      </c>
      <c r="AW355" s="110" t="s">
        <v>47</v>
      </c>
      <c r="AX355" s="111" t="s">
        <v>89</v>
      </c>
    </row>
    <row r="356" spans="1:64" s="102" customFormat="1" x14ac:dyDescent="0.2">
      <c r="A356" s="101"/>
      <c r="C356" s="103" t="s">
        <v>102</v>
      </c>
      <c r="D356" s="104" t="s">
        <v>0</v>
      </c>
      <c r="E356" s="105" t="s">
        <v>177</v>
      </c>
      <c r="G356" s="104" t="s">
        <v>0</v>
      </c>
      <c r="K356" s="101"/>
      <c r="L356" s="106"/>
      <c r="M356" s="107"/>
      <c r="N356" s="107"/>
      <c r="O356" s="107"/>
      <c r="P356" s="107"/>
      <c r="Q356" s="107"/>
      <c r="R356" s="107"/>
      <c r="S356" s="108"/>
      <c r="AS356" s="104" t="s">
        <v>102</v>
      </c>
      <c r="AT356" s="104" t="s">
        <v>73</v>
      </c>
      <c r="AU356" s="102" t="s">
        <v>51</v>
      </c>
      <c r="AV356" s="102" t="s">
        <v>16</v>
      </c>
      <c r="AW356" s="102" t="s">
        <v>47</v>
      </c>
      <c r="AX356" s="104" t="s">
        <v>89</v>
      </c>
    </row>
    <row r="357" spans="1:64" s="110" customFormat="1" x14ac:dyDescent="0.2">
      <c r="A357" s="109"/>
      <c r="C357" s="103" t="s">
        <v>102</v>
      </c>
      <c r="D357" s="111" t="s">
        <v>0</v>
      </c>
      <c r="E357" s="112" t="s">
        <v>426</v>
      </c>
      <c r="G357" s="113">
        <v>-0.39</v>
      </c>
      <c r="K357" s="109"/>
      <c r="L357" s="114"/>
      <c r="M357" s="115"/>
      <c r="N357" s="115"/>
      <c r="O357" s="115"/>
      <c r="P357" s="115"/>
      <c r="Q357" s="115"/>
      <c r="R357" s="115"/>
      <c r="S357" s="116"/>
      <c r="AS357" s="111" t="s">
        <v>102</v>
      </c>
      <c r="AT357" s="111" t="s">
        <v>73</v>
      </c>
      <c r="AU357" s="110" t="s">
        <v>73</v>
      </c>
      <c r="AV357" s="110" t="s">
        <v>16</v>
      </c>
      <c r="AW357" s="110" t="s">
        <v>47</v>
      </c>
      <c r="AX357" s="111" t="s">
        <v>89</v>
      </c>
    </row>
    <row r="358" spans="1:64" s="118" customFormat="1" x14ac:dyDescent="0.2">
      <c r="A358" s="117"/>
      <c r="C358" s="103" t="s">
        <v>102</v>
      </c>
      <c r="D358" s="119" t="s">
        <v>0</v>
      </c>
      <c r="E358" s="120" t="s">
        <v>109</v>
      </c>
      <c r="G358" s="121">
        <v>5.8890000000000002</v>
      </c>
      <c r="K358" s="117"/>
      <c r="L358" s="122"/>
      <c r="M358" s="123"/>
      <c r="N358" s="123"/>
      <c r="O358" s="123"/>
      <c r="P358" s="123"/>
      <c r="Q358" s="123"/>
      <c r="R358" s="123"/>
      <c r="S358" s="124"/>
      <c r="AS358" s="119" t="s">
        <v>102</v>
      </c>
      <c r="AT358" s="119" t="s">
        <v>73</v>
      </c>
      <c r="AU358" s="118" t="s">
        <v>96</v>
      </c>
      <c r="AV358" s="118" t="s">
        <v>16</v>
      </c>
      <c r="AW358" s="118" t="s">
        <v>51</v>
      </c>
      <c r="AX358" s="119" t="s">
        <v>89</v>
      </c>
    </row>
    <row r="359" spans="1:64" s="16" customFormat="1" ht="16.5" customHeight="1" x14ac:dyDescent="0.2">
      <c r="A359" s="13"/>
      <c r="B359" s="87" t="s">
        <v>427</v>
      </c>
      <c r="C359" s="87" t="s">
        <v>92</v>
      </c>
      <c r="D359" s="88" t="s">
        <v>428</v>
      </c>
      <c r="E359" s="89" t="s">
        <v>429</v>
      </c>
      <c r="F359" s="90" t="s">
        <v>430</v>
      </c>
      <c r="G359" s="91">
        <v>81.509</v>
      </c>
      <c r="H359" s="1"/>
      <c r="I359" s="91">
        <f>ROUND(H359*G359,3)</f>
        <v>0</v>
      </c>
      <c r="J359" s="92"/>
      <c r="K359" s="13"/>
      <c r="L359" s="93" t="s">
        <v>0</v>
      </c>
      <c r="M359" s="94" t="s">
        <v>23</v>
      </c>
      <c r="N359" s="95"/>
      <c r="O359" s="96">
        <f>N359*G359</f>
        <v>0</v>
      </c>
      <c r="P359" s="96">
        <v>0</v>
      </c>
      <c r="Q359" s="96">
        <f>P359*G359</f>
        <v>0</v>
      </c>
      <c r="R359" s="96">
        <v>0</v>
      </c>
      <c r="S359" s="97">
        <f>R359*G359</f>
        <v>0</v>
      </c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Q359" s="98" t="s">
        <v>96</v>
      </c>
      <c r="AS359" s="98" t="s">
        <v>92</v>
      </c>
      <c r="AT359" s="98" t="s">
        <v>73</v>
      </c>
      <c r="AX359" s="7" t="s">
        <v>89</v>
      </c>
      <c r="BD359" s="99">
        <f>IF(M359="základná",I359,0)</f>
        <v>0</v>
      </c>
      <c r="BE359" s="99">
        <f>IF(M359="znížená",I359,0)</f>
        <v>0</v>
      </c>
      <c r="BF359" s="99">
        <f>IF(M359="zákl. prenesená",I359,0)</f>
        <v>0</v>
      </c>
      <c r="BG359" s="99">
        <f>IF(M359="zníž. prenesená",I359,0)</f>
        <v>0</v>
      </c>
      <c r="BH359" s="99">
        <f>IF(M359="nulová",I359,0)</f>
        <v>0</v>
      </c>
      <c r="BI359" s="7" t="s">
        <v>73</v>
      </c>
      <c r="BJ359" s="100">
        <f>ROUND(H359*G359,3)</f>
        <v>0</v>
      </c>
      <c r="BK359" s="7" t="s">
        <v>96</v>
      </c>
      <c r="BL359" s="98" t="s">
        <v>431</v>
      </c>
    </row>
    <row r="360" spans="1:64" s="16" customFormat="1" ht="24" customHeight="1" x14ac:dyDescent="0.2">
      <c r="A360" s="13"/>
      <c r="B360" s="87" t="s">
        <v>432</v>
      </c>
      <c r="C360" s="87" t="s">
        <v>92</v>
      </c>
      <c r="D360" s="88" t="s">
        <v>433</v>
      </c>
      <c r="E360" s="89" t="s">
        <v>434</v>
      </c>
      <c r="F360" s="90" t="s">
        <v>430</v>
      </c>
      <c r="G360" s="91">
        <v>1630.18</v>
      </c>
      <c r="H360" s="1"/>
      <c r="I360" s="91">
        <f>ROUND(H360*G360,3)</f>
        <v>0</v>
      </c>
      <c r="J360" s="92"/>
      <c r="K360" s="13"/>
      <c r="L360" s="93" t="s">
        <v>0</v>
      </c>
      <c r="M360" s="94" t="s">
        <v>23</v>
      </c>
      <c r="N360" s="95"/>
      <c r="O360" s="96">
        <f>N360*G360</f>
        <v>0</v>
      </c>
      <c r="P360" s="96">
        <v>0</v>
      </c>
      <c r="Q360" s="96">
        <f>P360*G360</f>
        <v>0</v>
      </c>
      <c r="R360" s="96">
        <v>0</v>
      </c>
      <c r="S360" s="97">
        <f>R360*G360</f>
        <v>0</v>
      </c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Q360" s="98" t="s">
        <v>96</v>
      </c>
      <c r="AS360" s="98" t="s">
        <v>92</v>
      </c>
      <c r="AT360" s="98" t="s">
        <v>73</v>
      </c>
      <c r="AX360" s="7" t="s">
        <v>89</v>
      </c>
      <c r="BD360" s="99">
        <f>IF(M360="základná",I360,0)</f>
        <v>0</v>
      </c>
      <c r="BE360" s="99">
        <f>IF(M360="znížená",I360,0)</f>
        <v>0</v>
      </c>
      <c r="BF360" s="99">
        <f>IF(M360="zákl. prenesená",I360,0)</f>
        <v>0</v>
      </c>
      <c r="BG360" s="99">
        <f>IF(M360="zníž. prenesená",I360,0)</f>
        <v>0</v>
      </c>
      <c r="BH360" s="99">
        <f>IF(M360="nulová",I360,0)</f>
        <v>0</v>
      </c>
      <c r="BI360" s="7" t="s">
        <v>73</v>
      </c>
      <c r="BJ360" s="100">
        <f>ROUND(H360*G360,3)</f>
        <v>0</v>
      </c>
      <c r="BK360" s="7" t="s">
        <v>96</v>
      </c>
      <c r="BL360" s="98" t="s">
        <v>435</v>
      </c>
    </row>
    <row r="361" spans="1:64" s="16" customFormat="1" ht="19.5" x14ac:dyDescent="0.2">
      <c r="A361" s="13"/>
      <c r="B361" s="14"/>
      <c r="C361" s="103" t="s">
        <v>436</v>
      </c>
      <c r="D361" s="14"/>
      <c r="E361" s="144" t="s">
        <v>437</v>
      </c>
      <c r="F361" s="14"/>
      <c r="G361" s="14"/>
      <c r="H361" s="14"/>
      <c r="I361" s="14"/>
      <c r="J361" s="14"/>
      <c r="K361" s="13"/>
      <c r="L361" s="145"/>
      <c r="M361" s="146"/>
      <c r="N361" s="95"/>
      <c r="O361" s="95"/>
      <c r="P361" s="95"/>
      <c r="Q361" s="95"/>
      <c r="R361" s="95"/>
      <c r="S361" s="147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S361" s="7" t="s">
        <v>436</v>
      </c>
      <c r="AT361" s="7" t="s">
        <v>73</v>
      </c>
    </row>
    <row r="362" spans="1:64" s="110" customFormat="1" x14ac:dyDescent="0.2">
      <c r="A362" s="109"/>
      <c r="C362" s="103" t="s">
        <v>102</v>
      </c>
      <c r="E362" s="112" t="s">
        <v>438</v>
      </c>
      <c r="G362" s="113">
        <v>1630.18</v>
      </c>
      <c r="K362" s="109"/>
      <c r="L362" s="114"/>
      <c r="M362" s="115"/>
      <c r="N362" s="115"/>
      <c r="O362" s="115"/>
      <c r="P362" s="115"/>
      <c r="Q362" s="115"/>
      <c r="R362" s="115"/>
      <c r="S362" s="116"/>
      <c r="AS362" s="111" t="s">
        <v>102</v>
      </c>
      <c r="AT362" s="111" t="s">
        <v>73</v>
      </c>
      <c r="AU362" s="110" t="s">
        <v>73</v>
      </c>
      <c r="AV362" s="110" t="s">
        <v>2</v>
      </c>
      <c r="AW362" s="110" t="s">
        <v>51</v>
      </c>
      <c r="AX362" s="111" t="s">
        <v>89</v>
      </c>
    </row>
    <row r="363" spans="1:64" s="16" customFormat="1" ht="24" customHeight="1" x14ac:dyDescent="0.2">
      <c r="A363" s="13"/>
      <c r="B363" s="87" t="s">
        <v>439</v>
      </c>
      <c r="C363" s="87" t="s">
        <v>92</v>
      </c>
      <c r="D363" s="88" t="s">
        <v>440</v>
      </c>
      <c r="E363" s="89" t="s">
        <v>441</v>
      </c>
      <c r="F363" s="90" t="s">
        <v>430</v>
      </c>
      <c r="G363" s="91">
        <v>81.509</v>
      </c>
      <c r="H363" s="1"/>
      <c r="I363" s="91">
        <f>ROUND(H363*G363,3)</f>
        <v>0</v>
      </c>
      <c r="J363" s="92"/>
      <c r="K363" s="13"/>
      <c r="L363" s="93" t="s">
        <v>0</v>
      </c>
      <c r="M363" s="94" t="s">
        <v>23</v>
      </c>
      <c r="N363" s="95"/>
      <c r="O363" s="96">
        <f>N363*G363</f>
        <v>0</v>
      </c>
      <c r="P363" s="96">
        <v>0</v>
      </c>
      <c r="Q363" s="96">
        <f>P363*G363</f>
        <v>0</v>
      </c>
      <c r="R363" s="96">
        <v>0</v>
      </c>
      <c r="S363" s="97">
        <f>R363*G363</f>
        <v>0</v>
      </c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Q363" s="98" t="s">
        <v>96</v>
      </c>
      <c r="AS363" s="98" t="s">
        <v>92</v>
      </c>
      <c r="AT363" s="98" t="s">
        <v>73</v>
      </c>
      <c r="AX363" s="7" t="s">
        <v>89</v>
      </c>
      <c r="BD363" s="99">
        <f>IF(M363="základná",I363,0)</f>
        <v>0</v>
      </c>
      <c r="BE363" s="99">
        <f>IF(M363="znížená",I363,0)</f>
        <v>0</v>
      </c>
      <c r="BF363" s="99">
        <f>IF(M363="zákl. prenesená",I363,0)</f>
        <v>0</v>
      </c>
      <c r="BG363" s="99">
        <f>IF(M363="zníž. prenesená",I363,0)</f>
        <v>0</v>
      </c>
      <c r="BH363" s="99">
        <f>IF(M363="nulová",I363,0)</f>
        <v>0</v>
      </c>
      <c r="BI363" s="7" t="s">
        <v>73</v>
      </c>
      <c r="BJ363" s="100">
        <f>ROUND(H363*G363,3)</f>
        <v>0</v>
      </c>
      <c r="BK363" s="7" t="s">
        <v>96</v>
      </c>
      <c r="BL363" s="98" t="s">
        <v>442</v>
      </c>
    </row>
    <row r="364" spans="1:64" s="16" customFormat="1" ht="24" customHeight="1" x14ac:dyDescent="0.2">
      <c r="A364" s="13"/>
      <c r="B364" s="87" t="s">
        <v>443</v>
      </c>
      <c r="C364" s="87" t="s">
        <v>92</v>
      </c>
      <c r="D364" s="88" t="s">
        <v>444</v>
      </c>
      <c r="E364" s="89" t="s">
        <v>445</v>
      </c>
      <c r="F364" s="90" t="s">
        <v>430</v>
      </c>
      <c r="G364" s="91">
        <v>407.54500000000002</v>
      </c>
      <c r="H364" s="1"/>
      <c r="I364" s="91">
        <f>ROUND(H364*G364,3)</f>
        <v>0</v>
      </c>
      <c r="J364" s="92"/>
      <c r="K364" s="13"/>
      <c r="L364" s="93" t="s">
        <v>0</v>
      </c>
      <c r="M364" s="94" t="s">
        <v>23</v>
      </c>
      <c r="N364" s="95"/>
      <c r="O364" s="96">
        <f>N364*G364</f>
        <v>0</v>
      </c>
      <c r="P364" s="96">
        <v>0</v>
      </c>
      <c r="Q364" s="96">
        <f>P364*G364</f>
        <v>0</v>
      </c>
      <c r="R364" s="96">
        <v>0</v>
      </c>
      <c r="S364" s="97">
        <f>R364*G364</f>
        <v>0</v>
      </c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Q364" s="98" t="s">
        <v>96</v>
      </c>
      <c r="AS364" s="98" t="s">
        <v>92</v>
      </c>
      <c r="AT364" s="98" t="s">
        <v>73</v>
      </c>
      <c r="AX364" s="7" t="s">
        <v>89</v>
      </c>
      <c r="BD364" s="99">
        <f>IF(M364="základná",I364,0)</f>
        <v>0</v>
      </c>
      <c r="BE364" s="99">
        <f>IF(M364="znížená",I364,0)</f>
        <v>0</v>
      </c>
      <c r="BF364" s="99">
        <f>IF(M364="zákl. prenesená",I364,0)</f>
        <v>0</v>
      </c>
      <c r="BG364" s="99">
        <f>IF(M364="zníž. prenesená",I364,0)</f>
        <v>0</v>
      </c>
      <c r="BH364" s="99">
        <f>IF(M364="nulová",I364,0)</f>
        <v>0</v>
      </c>
      <c r="BI364" s="7" t="s">
        <v>73</v>
      </c>
      <c r="BJ364" s="100">
        <f>ROUND(H364*G364,3)</f>
        <v>0</v>
      </c>
      <c r="BK364" s="7" t="s">
        <v>96</v>
      </c>
      <c r="BL364" s="98" t="s">
        <v>446</v>
      </c>
    </row>
    <row r="365" spans="1:64" s="110" customFormat="1" x14ac:dyDescent="0.2">
      <c r="A365" s="109"/>
      <c r="C365" s="103" t="s">
        <v>102</v>
      </c>
      <c r="E365" s="112" t="s">
        <v>447</v>
      </c>
      <c r="G365" s="113">
        <v>407.54500000000002</v>
      </c>
      <c r="K365" s="109"/>
      <c r="L365" s="114"/>
      <c r="M365" s="115"/>
      <c r="N365" s="115"/>
      <c r="O365" s="115"/>
      <c r="P365" s="115"/>
      <c r="Q365" s="115"/>
      <c r="R365" s="115"/>
      <c r="S365" s="116"/>
      <c r="AS365" s="111" t="s">
        <v>102</v>
      </c>
      <c r="AT365" s="111" t="s">
        <v>73</v>
      </c>
      <c r="AU365" s="110" t="s">
        <v>73</v>
      </c>
      <c r="AV365" s="110" t="s">
        <v>2</v>
      </c>
      <c r="AW365" s="110" t="s">
        <v>51</v>
      </c>
      <c r="AX365" s="111" t="s">
        <v>89</v>
      </c>
    </row>
    <row r="366" spans="1:64" s="16" customFormat="1" ht="24" customHeight="1" x14ac:dyDescent="0.2">
      <c r="A366" s="13"/>
      <c r="B366" s="87" t="s">
        <v>448</v>
      </c>
      <c r="C366" s="87" t="s">
        <v>92</v>
      </c>
      <c r="D366" s="88" t="s">
        <v>449</v>
      </c>
      <c r="E366" s="89" t="s">
        <v>450</v>
      </c>
      <c r="F366" s="90" t="s">
        <v>430</v>
      </c>
      <c r="G366" s="91">
        <v>67.406000000000006</v>
      </c>
      <c r="H366" s="1"/>
      <c r="I366" s="91">
        <f>ROUND(H366*G366,3)</f>
        <v>0</v>
      </c>
      <c r="J366" s="92"/>
      <c r="K366" s="13"/>
      <c r="L366" s="93" t="s">
        <v>0</v>
      </c>
      <c r="M366" s="94" t="s">
        <v>23</v>
      </c>
      <c r="N366" s="95"/>
      <c r="O366" s="96">
        <f>N366*G366</f>
        <v>0</v>
      </c>
      <c r="P366" s="96">
        <v>0</v>
      </c>
      <c r="Q366" s="96">
        <f>P366*G366</f>
        <v>0</v>
      </c>
      <c r="R366" s="96">
        <v>0</v>
      </c>
      <c r="S366" s="97">
        <f>R366*G366</f>
        <v>0</v>
      </c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Q366" s="98" t="s">
        <v>96</v>
      </c>
      <c r="AS366" s="98" t="s">
        <v>92</v>
      </c>
      <c r="AT366" s="98" t="s">
        <v>73</v>
      </c>
      <c r="AX366" s="7" t="s">
        <v>89</v>
      </c>
      <c r="BD366" s="99">
        <f>IF(M366="základná",I366,0)</f>
        <v>0</v>
      </c>
      <c r="BE366" s="99">
        <f>IF(M366="znížená",I366,0)</f>
        <v>0</v>
      </c>
      <c r="BF366" s="99">
        <f>IF(M366="zákl. prenesená",I366,0)</f>
        <v>0</v>
      </c>
      <c r="BG366" s="99">
        <f>IF(M366="zníž. prenesená",I366,0)</f>
        <v>0</v>
      </c>
      <c r="BH366" s="99">
        <f>IF(M366="nulová",I366,0)</f>
        <v>0</v>
      </c>
      <c r="BI366" s="7" t="s">
        <v>73</v>
      </c>
      <c r="BJ366" s="100">
        <f>ROUND(H366*G366,3)</f>
        <v>0</v>
      </c>
      <c r="BK366" s="7" t="s">
        <v>96</v>
      </c>
      <c r="BL366" s="98" t="s">
        <v>451</v>
      </c>
    </row>
    <row r="367" spans="1:64" s="16" customFormat="1" ht="24" customHeight="1" x14ac:dyDescent="0.2">
      <c r="A367" s="13"/>
      <c r="B367" s="87" t="s">
        <v>452</v>
      </c>
      <c r="C367" s="87" t="s">
        <v>92</v>
      </c>
      <c r="D367" s="88" t="s">
        <v>453</v>
      </c>
      <c r="E367" s="89" t="s">
        <v>454</v>
      </c>
      <c r="F367" s="90" t="s">
        <v>430</v>
      </c>
      <c r="G367" s="91">
        <v>5.4080000000000004</v>
      </c>
      <c r="H367" s="1"/>
      <c r="I367" s="91">
        <f>ROUND(H367*G367,3)</f>
        <v>0</v>
      </c>
      <c r="J367" s="92"/>
      <c r="K367" s="13"/>
      <c r="L367" s="93" t="s">
        <v>0</v>
      </c>
      <c r="M367" s="94" t="s">
        <v>23</v>
      </c>
      <c r="N367" s="95"/>
      <c r="O367" s="96">
        <f>N367*G367</f>
        <v>0</v>
      </c>
      <c r="P367" s="96">
        <v>0</v>
      </c>
      <c r="Q367" s="96">
        <f>P367*G367</f>
        <v>0</v>
      </c>
      <c r="R367" s="96">
        <v>0</v>
      </c>
      <c r="S367" s="97">
        <f>R367*G367</f>
        <v>0</v>
      </c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Q367" s="98" t="s">
        <v>96</v>
      </c>
      <c r="AS367" s="98" t="s">
        <v>92</v>
      </c>
      <c r="AT367" s="98" t="s">
        <v>73</v>
      </c>
      <c r="AX367" s="7" t="s">
        <v>89</v>
      </c>
      <c r="BD367" s="99">
        <f>IF(M367="základná",I367,0)</f>
        <v>0</v>
      </c>
      <c r="BE367" s="99">
        <f>IF(M367="znížená",I367,0)</f>
        <v>0</v>
      </c>
      <c r="BF367" s="99">
        <f>IF(M367="zákl. prenesená",I367,0)</f>
        <v>0</v>
      </c>
      <c r="BG367" s="99">
        <f>IF(M367="zníž. prenesená",I367,0)</f>
        <v>0</v>
      </c>
      <c r="BH367" s="99">
        <f>IF(M367="nulová",I367,0)</f>
        <v>0</v>
      </c>
      <c r="BI367" s="7" t="s">
        <v>73</v>
      </c>
      <c r="BJ367" s="100">
        <f>ROUND(H367*G367,3)</f>
        <v>0</v>
      </c>
      <c r="BK367" s="7" t="s">
        <v>96</v>
      </c>
      <c r="BL367" s="98" t="s">
        <v>455</v>
      </c>
    </row>
    <row r="368" spans="1:64" s="16" customFormat="1" ht="24" customHeight="1" x14ac:dyDescent="0.2">
      <c r="A368" s="13"/>
      <c r="B368" s="87" t="s">
        <v>456</v>
      </c>
      <c r="C368" s="87" t="s">
        <v>92</v>
      </c>
      <c r="D368" s="88" t="s">
        <v>457</v>
      </c>
      <c r="E368" s="89" t="s">
        <v>458</v>
      </c>
      <c r="F368" s="90" t="s">
        <v>430</v>
      </c>
      <c r="G368" s="91">
        <v>10.406000000000001</v>
      </c>
      <c r="H368" s="1"/>
      <c r="I368" s="91">
        <f>ROUND(H368*G368,3)</f>
        <v>0</v>
      </c>
      <c r="J368" s="92"/>
      <c r="K368" s="13"/>
      <c r="L368" s="93" t="s">
        <v>0</v>
      </c>
      <c r="M368" s="94" t="s">
        <v>23</v>
      </c>
      <c r="N368" s="95"/>
      <c r="O368" s="96">
        <f>N368*G368</f>
        <v>0</v>
      </c>
      <c r="P368" s="96">
        <v>0</v>
      </c>
      <c r="Q368" s="96">
        <f>P368*G368</f>
        <v>0</v>
      </c>
      <c r="R368" s="96">
        <v>0</v>
      </c>
      <c r="S368" s="97">
        <f>R368*G368</f>
        <v>0</v>
      </c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Q368" s="98" t="s">
        <v>96</v>
      </c>
      <c r="AS368" s="98" t="s">
        <v>92</v>
      </c>
      <c r="AT368" s="98" t="s">
        <v>73</v>
      </c>
      <c r="AX368" s="7" t="s">
        <v>89</v>
      </c>
      <c r="BD368" s="99">
        <f>IF(M368="základná",I368,0)</f>
        <v>0</v>
      </c>
      <c r="BE368" s="99">
        <f>IF(M368="znížená",I368,0)</f>
        <v>0</v>
      </c>
      <c r="BF368" s="99">
        <f>IF(M368="zákl. prenesená",I368,0)</f>
        <v>0</v>
      </c>
      <c r="BG368" s="99">
        <f>IF(M368="zníž. prenesená",I368,0)</f>
        <v>0</v>
      </c>
      <c r="BH368" s="99">
        <f>IF(M368="nulová",I368,0)</f>
        <v>0</v>
      </c>
      <c r="BI368" s="7" t="s">
        <v>73</v>
      </c>
      <c r="BJ368" s="100">
        <f>ROUND(H368*G368,3)</f>
        <v>0</v>
      </c>
      <c r="BK368" s="7" t="s">
        <v>96</v>
      </c>
      <c r="BL368" s="98" t="s">
        <v>459</v>
      </c>
    </row>
    <row r="369" spans="1:64" s="75" customFormat="1" ht="26.1" customHeight="1" x14ac:dyDescent="0.2">
      <c r="A369" s="74"/>
      <c r="C369" s="76" t="s">
        <v>46</v>
      </c>
      <c r="D369" s="77" t="s">
        <v>460</v>
      </c>
      <c r="E369" s="77" t="s">
        <v>461</v>
      </c>
      <c r="I369" s="78">
        <f>BJ369</f>
        <v>0</v>
      </c>
      <c r="K369" s="74"/>
      <c r="L369" s="79"/>
      <c r="M369" s="80"/>
      <c r="N369" s="80"/>
      <c r="O369" s="81">
        <f>O370+O468+O485+O503+O514+O564+O601</f>
        <v>0</v>
      </c>
      <c r="P369" s="80"/>
      <c r="Q369" s="81">
        <f>Q370+Q468+Q485+Q503+Q514+Q564+Q601</f>
        <v>6.4037100000000013E-2</v>
      </c>
      <c r="R369" s="80"/>
      <c r="S369" s="82">
        <f>S370+S468+S485+S503+S514+S564+S601</f>
        <v>14.103186940000001</v>
      </c>
      <c r="AQ369" s="76" t="s">
        <v>73</v>
      </c>
      <c r="AS369" s="83" t="s">
        <v>46</v>
      </c>
      <c r="AT369" s="83" t="s">
        <v>47</v>
      </c>
      <c r="AX369" s="76" t="s">
        <v>89</v>
      </c>
      <c r="BJ369" s="84">
        <f>BJ370+BJ468+BJ485+BJ503+BJ514+BJ564+BJ601</f>
        <v>0</v>
      </c>
    </row>
    <row r="370" spans="1:64" s="75" customFormat="1" ht="22.7" customHeight="1" x14ac:dyDescent="0.2">
      <c r="A370" s="74"/>
      <c r="C370" s="76" t="s">
        <v>46</v>
      </c>
      <c r="D370" s="85" t="s">
        <v>462</v>
      </c>
      <c r="E370" s="85" t="s">
        <v>463</v>
      </c>
      <c r="I370" s="86">
        <f>BJ370</f>
        <v>0</v>
      </c>
      <c r="K370" s="74"/>
      <c r="L370" s="79"/>
      <c r="M370" s="80"/>
      <c r="N370" s="80"/>
      <c r="O370" s="81">
        <f>SUM(O371:O467)</f>
        <v>0</v>
      </c>
      <c r="P370" s="80"/>
      <c r="Q370" s="81">
        <f>SUM(Q371:Q467)</f>
        <v>0</v>
      </c>
      <c r="R370" s="80"/>
      <c r="S370" s="82">
        <f>SUM(S371:S467)</f>
        <v>7.249396700000001</v>
      </c>
      <c r="AQ370" s="76" t="s">
        <v>73</v>
      </c>
      <c r="AS370" s="83" t="s">
        <v>46</v>
      </c>
      <c r="AT370" s="83" t="s">
        <v>51</v>
      </c>
      <c r="AX370" s="76" t="s">
        <v>89</v>
      </c>
      <c r="BJ370" s="84">
        <f>SUM(BJ371:BJ467)</f>
        <v>0</v>
      </c>
    </row>
    <row r="371" spans="1:64" s="16" customFormat="1" ht="48" customHeight="1" x14ac:dyDescent="0.2">
      <c r="A371" s="13"/>
      <c r="B371" s="87" t="s">
        <v>464</v>
      </c>
      <c r="C371" s="87" t="s">
        <v>92</v>
      </c>
      <c r="D371" s="88" t="s">
        <v>465</v>
      </c>
      <c r="E371" s="89" t="s">
        <v>466</v>
      </c>
      <c r="F371" s="90" t="s">
        <v>121</v>
      </c>
      <c r="G371" s="91">
        <v>170.39099999999999</v>
      </c>
      <c r="H371" s="1"/>
      <c r="I371" s="91">
        <f>ROUND(H371*G371,3)</f>
        <v>0</v>
      </c>
      <c r="J371" s="92"/>
      <c r="K371" s="13"/>
      <c r="L371" s="93" t="s">
        <v>0</v>
      </c>
      <c r="M371" s="94" t="s">
        <v>23</v>
      </c>
      <c r="N371" s="95"/>
      <c r="O371" s="96">
        <f>N371*G371</f>
        <v>0</v>
      </c>
      <c r="P371" s="96">
        <v>0</v>
      </c>
      <c r="Q371" s="96">
        <f>P371*G371</f>
        <v>0</v>
      </c>
      <c r="R371" s="96">
        <v>5.0200000000000002E-3</v>
      </c>
      <c r="S371" s="97">
        <f>R371*G371</f>
        <v>0.85536281999999997</v>
      </c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Q371" s="98" t="s">
        <v>228</v>
      </c>
      <c r="AS371" s="98" t="s">
        <v>92</v>
      </c>
      <c r="AT371" s="98" t="s">
        <v>73</v>
      </c>
      <c r="AX371" s="7" t="s">
        <v>89</v>
      </c>
      <c r="BD371" s="99">
        <f>IF(M371="základná",I371,0)</f>
        <v>0</v>
      </c>
      <c r="BE371" s="99">
        <f>IF(M371="znížená",I371,0)</f>
        <v>0</v>
      </c>
      <c r="BF371" s="99">
        <f>IF(M371="zákl. prenesená",I371,0)</f>
        <v>0</v>
      </c>
      <c r="BG371" s="99">
        <f>IF(M371="zníž. prenesená",I371,0)</f>
        <v>0</v>
      </c>
      <c r="BH371" s="99">
        <f>IF(M371="nulová",I371,0)</f>
        <v>0</v>
      </c>
      <c r="BI371" s="7" t="s">
        <v>73</v>
      </c>
      <c r="BJ371" s="100">
        <f>ROUND(H371*G371,3)</f>
        <v>0</v>
      </c>
      <c r="BK371" s="7" t="s">
        <v>228</v>
      </c>
      <c r="BL371" s="98" t="s">
        <v>467</v>
      </c>
    </row>
    <row r="372" spans="1:64" s="102" customFormat="1" x14ac:dyDescent="0.2">
      <c r="A372" s="101"/>
      <c r="C372" s="103" t="s">
        <v>102</v>
      </c>
      <c r="D372" s="104" t="s">
        <v>0</v>
      </c>
      <c r="E372" s="105" t="s">
        <v>468</v>
      </c>
      <c r="G372" s="104" t="s">
        <v>0</v>
      </c>
      <c r="K372" s="101"/>
      <c r="L372" s="106"/>
      <c r="M372" s="107"/>
      <c r="N372" s="107"/>
      <c r="O372" s="107"/>
      <c r="P372" s="107"/>
      <c r="Q372" s="107"/>
      <c r="R372" s="107"/>
      <c r="S372" s="108"/>
      <c r="AS372" s="104" t="s">
        <v>102</v>
      </c>
      <c r="AT372" s="104" t="s">
        <v>73</v>
      </c>
      <c r="AU372" s="102" t="s">
        <v>51</v>
      </c>
      <c r="AV372" s="102" t="s">
        <v>16</v>
      </c>
      <c r="AW372" s="102" t="s">
        <v>47</v>
      </c>
      <c r="AX372" s="104" t="s">
        <v>89</v>
      </c>
    </row>
    <row r="373" spans="1:64" s="102" customFormat="1" x14ac:dyDescent="0.2">
      <c r="A373" s="101"/>
      <c r="C373" s="103" t="s">
        <v>102</v>
      </c>
      <c r="D373" s="104" t="s">
        <v>0</v>
      </c>
      <c r="E373" s="105" t="s">
        <v>143</v>
      </c>
      <c r="G373" s="104" t="s">
        <v>0</v>
      </c>
      <c r="K373" s="101"/>
      <c r="L373" s="106"/>
      <c r="M373" s="107"/>
      <c r="N373" s="107"/>
      <c r="O373" s="107"/>
      <c r="P373" s="107"/>
      <c r="Q373" s="107"/>
      <c r="R373" s="107"/>
      <c r="S373" s="108"/>
      <c r="AS373" s="104" t="s">
        <v>102</v>
      </c>
      <c r="AT373" s="104" t="s">
        <v>73</v>
      </c>
      <c r="AU373" s="102" t="s">
        <v>51</v>
      </c>
      <c r="AV373" s="102" t="s">
        <v>16</v>
      </c>
      <c r="AW373" s="102" t="s">
        <v>47</v>
      </c>
      <c r="AX373" s="104" t="s">
        <v>89</v>
      </c>
    </row>
    <row r="374" spans="1:64" s="102" customFormat="1" x14ac:dyDescent="0.2">
      <c r="A374" s="101"/>
      <c r="C374" s="103" t="s">
        <v>102</v>
      </c>
      <c r="D374" s="104" t="s">
        <v>0</v>
      </c>
      <c r="E374" s="105" t="s">
        <v>400</v>
      </c>
      <c r="G374" s="104" t="s">
        <v>0</v>
      </c>
      <c r="K374" s="101"/>
      <c r="L374" s="106"/>
      <c r="M374" s="107"/>
      <c r="N374" s="107"/>
      <c r="O374" s="107"/>
      <c r="P374" s="107"/>
      <c r="Q374" s="107"/>
      <c r="R374" s="107"/>
      <c r="S374" s="108"/>
      <c r="AS374" s="104" t="s">
        <v>102</v>
      </c>
      <c r="AT374" s="104" t="s">
        <v>73</v>
      </c>
      <c r="AU374" s="102" t="s">
        <v>51</v>
      </c>
      <c r="AV374" s="102" t="s">
        <v>16</v>
      </c>
      <c r="AW374" s="102" t="s">
        <v>47</v>
      </c>
      <c r="AX374" s="104" t="s">
        <v>89</v>
      </c>
    </row>
    <row r="375" spans="1:64" s="110" customFormat="1" x14ac:dyDescent="0.2">
      <c r="A375" s="109"/>
      <c r="C375" s="103" t="s">
        <v>102</v>
      </c>
      <c r="D375" s="111" t="s">
        <v>0</v>
      </c>
      <c r="E375" s="112" t="s">
        <v>469</v>
      </c>
      <c r="G375" s="113">
        <v>6.1559999999999997</v>
      </c>
      <c r="K375" s="109"/>
      <c r="L375" s="114"/>
      <c r="M375" s="115"/>
      <c r="N375" s="115"/>
      <c r="O375" s="115"/>
      <c r="P375" s="115"/>
      <c r="Q375" s="115"/>
      <c r="R375" s="115"/>
      <c r="S375" s="116"/>
      <c r="AS375" s="111" t="s">
        <v>102</v>
      </c>
      <c r="AT375" s="111" t="s">
        <v>73</v>
      </c>
      <c r="AU375" s="110" t="s">
        <v>73</v>
      </c>
      <c r="AV375" s="110" t="s">
        <v>16</v>
      </c>
      <c r="AW375" s="110" t="s">
        <v>47</v>
      </c>
      <c r="AX375" s="111" t="s">
        <v>89</v>
      </c>
    </row>
    <row r="376" spans="1:64" s="110" customFormat="1" x14ac:dyDescent="0.2">
      <c r="A376" s="109"/>
      <c r="C376" s="103" t="s">
        <v>102</v>
      </c>
      <c r="D376" s="111" t="s">
        <v>0</v>
      </c>
      <c r="E376" s="112" t="s">
        <v>470</v>
      </c>
      <c r="G376" s="113">
        <v>15.086</v>
      </c>
      <c r="K376" s="109"/>
      <c r="L376" s="114"/>
      <c r="M376" s="115"/>
      <c r="N376" s="115"/>
      <c r="O376" s="115"/>
      <c r="P376" s="115"/>
      <c r="Q376" s="115"/>
      <c r="R376" s="115"/>
      <c r="S376" s="116"/>
      <c r="AS376" s="111" t="s">
        <v>102</v>
      </c>
      <c r="AT376" s="111" t="s">
        <v>73</v>
      </c>
      <c r="AU376" s="110" t="s">
        <v>73</v>
      </c>
      <c r="AV376" s="110" t="s">
        <v>16</v>
      </c>
      <c r="AW376" s="110" t="s">
        <v>47</v>
      </c>
      <c r="AX376" s="111" t="s">
        <v>89</v>
      </c>
    </row>
    <row r="377" spans="1:64" s="110" customFormat="1" x14ac:dyDescent="0.2">
      <c r="A377" s="109"/>
      <c r="C377" s="103" t="s">
        <v>102</v>
      </c>
      <c r="D377" s="111" t="s">
        <v>0</v>
      </c>
      <c r="E377" s="112" t="s">
        <v>471</v>
      </c>
      <c r="G377" s="113">
        <v>8.5500000000000007</v>
      </c>
      <c r="K377" s="109"/>
      <c r="L377" s="114"/>
      <c r="M377" s="115"/>
      <c r="N377" s="115"/>
      <c r="O377" s="115"/>
      <c r="P377" s="115"/>
      <c r="Q377" s="115"/>
      <c r="R377" s="115"/>
      <c r="S377" s="116"/>
      <c r="AS377" s="111" t="s">
        <v>102</v>
      </c>
      <c r="AT377" s="111" t="s">
        <v>73</v>
      </c>
      <c r="AU377" s="110" t="s">
        <v>73</v>
      </c>
      <c r="AV377" s="110" t="s">
        <v>16</v>
      </c>
      <c r="AW377" s="110" t="s">
        <v>47</v>
      </c>
      <c r="AX377" s="111" t="s">
        <v>89</v>
      </c>
    </row>
    <row r="378" spans="1:64" s="110" customFormat="1" x14ac:dyDescent="0.2">
      <c r="A378" s="109"/>
      <c r="C378" s="103" t="s">
        <v>102</v>
      </c>
      <c r="D378" s="111" t="s">
        <v>0</v>
      </c>
      <c r="E378" s="112" t="s">
        <v>472</v>
      </c>
      <c r="G378" s="113">
        <v>27.55</v>
      </c>
      <c r="K378" s="109"/>
      <c r="L378" s="114"/>
      <c r="M378" s="115"/>
      <c r="N378" s="115"/>
      <c r="O378" s="115"/>
      <c r="P378" s="115"/>
      <c r="Q378" s="115"/>
      <c r="R378" s="115"/>
      <c r="S378" s="116"/>
      <c r="AS378" s="111" t="s">
        <v>102</v>
      </c>
      <c r="AT378" s="111" t="s">
        <v>73</v>
      </c>
      <c r="AU378" s="110" t="s">
        <v>73</v>
      </c>
      <c r="AV378" s="110" t="s">
        <v>16</v>
      </c>
      <c r="AW378" s="110" t="s">
        <v>47</v>
      </c>
      <c r="AX378" s="111" t="s">
        <v>89</v>
      </c>
    </row>
    <row r="379" spans="1:64" s="110" customFormat="1" x14ac:dyDescent="0.2">
      <c r="A379" s="109"/>
      <c r="C379" s="103" t="s">
        <v>102</v>
      </c>
      <c r="D379" s="111" t="s">
        <v>0</v>
      </c>
      <c r="E379" s="112" t="s">
        <v>473</v>
      </c>
      <c r="G379" s="113">
        <v>0.30399999999999999</v>
      </c>
      <c r="K379" s="109"/>
      <c r="L379" s="114"/>
      <c r="M379" s="115"/>
      <c r="N379" s="115"/>
      <c r="O379" s="115"/>
      <c r="P379" s="115"/>
      <c r="Q379" s="115"/>
      <c r="R379" s="115"/>
      <c r="S379" s="116"/>
      <c r="AS379" s="111" t="s">
        <v>102</v>
      </c>
      <c r="AT379" s="111" t="s">
        <v>73</v>
      </c>
      <c r="AU379" s="110" t="s">
        <v>73</v>
      </c>
      <c r="AV379" s="110" t="s">
        <v>16</v>
      </c>
      <c r="AW379" s="110" t="s">
        <v>47</v>
      </c>
      <c r="AX379" s="111" t="s">
        <v>89</v>
      </c>
    </row>
    <row r="380" spans="1:64" s="110" customFormat="1" x14ac:dyDescent="0.2">
      <c r="A380" s="109"/>
      <c r="C380" s="103" t="s">
        <v>102</v>
      </c>
      <c r="D380" s="111" t="s">
        <v>0</v>
      </c>
      <c r="E380" s="112" t="s">
        <v>474</v>
      </c>
      <c r="G380" s="113">
        <v>7.3760000000000003</v>
      </c>
      <c r="K380" s="109"/>
      <c r="L380" s="114"/>
      <c r="M380" s="115"/>
      <c r="N380" s="115"/>
      <c r="O380" s="115"/>
      <c r="P380" s="115"/>
      <c r="Q380" s="115"/>
      <c r="R380" s="115"/>
      <c r="S380" s="116"/>
      <c r="AS380" s="111" t="s">
        <v>102</v>
      </c>
      <c r="AT380" s="111" t="s">
        <v>73</v>
      </c>
      <c r="AU380" s="110" t="s">
        <v>73</v>
      </c>
      <c r="AV380" s="110" t="s">
        <v>16</v>
      </c>
      <c r="AW380" s="110" t="s">
        <v>47</v>
      </c>
      <c r="AX380" s="111" t="s">
        <v>89</v>
      </c>
    </row>
    <row r="381" spans="1:64" s="110" customFormat="1" x14ac:dyDescent="0.2">
      <c r="A381" s="109"/>
      <c r="C381" s="103" t="s">
        <v>102</v>
      </c>
      <c r="D381" s="111" t="s">
        <v>0</v>
      </c>
      <c r="E381" s="112" t="s">
        <v>475</v>
      </c>
      <c r="G381" s="113">
        <v>33.686999999999998</v>
      </c>
      <c r="K381" s="109"/>
      <c r="L381" s="114"/>
      <c r="M381" s="115"/>
      <c r="N381" s="115"/>
      <c r="O381" s="115"/>
      <c r="P381" s="115"/>
      <c r="Q381" s="115"/>
      <c r="R381" s="115"/>
      <c r="S381" s="116"/>
      <c r="AS381" s="111" t="s">
        <v>102</v>
      </c>
      <c r="AT381" s="111" t="s">
        <v>73</v>
      </c>
      <c r="AU381" s="110" t="s">
        <v>73</v>
      </c>
      <c r="AV381" s="110" t="s">
        <v>16</v>
      </c>
      <c r="AW381" s="110" t="s">
        <v>47</v>
      </c>
      <c r="AX381" s="111" t="s">
        <v>89</v>
      </c>
    </row>
    <row r="382" spans="1:64" s="102" customFormat="1" x14ac:dyDescent="0.2">
      <c r="A382" s="101"/>
      <c r="C382" s="103" t="s">
        <v>102</v>
      </c>
      <c r="D382" s="104" t="s">
        <v>0</v>
      </c>
      <c r="E382" s="105" t="s">
        <v>177</v>
      </c>
      <c r="G382" s="104" t="s">
        <v>0</v>
      </c>
      <c r="K382" s="101"/>
      <c r="L382" s="106"/>
      <c r="M382" s="107"/>
      <c r="N382" s="107"/>
      <c r="O382" s="107"/>
      <c r="P382" s="107"/>
      <c r="Q382" s="107"/>
      <c r="R382" s="107"/>
      <c r="S382" s="108"/>
      <c r="AS382" s="104" t="s">
        <v>102</v>
      </c>
      <c r="AT382" s="104" t="s">
        <v>73</v>
      </c>
      <c r="AU382" s="102" t="s">
        <v>51</v>
      </c>
      <c r="AV382" s="102" t="s">
        <v>16</v>
      </c>
      <c r="AW382" s="102" t="s">
        <v>47</v>
      </c>
      <c r="AX382" s="104" t="s">
        <v>89</v>
      </c>
    </row>
    <row r="383" spans="1:64" s="110" customFormat="1" x14ac:dyDescent="0.2">
      <c r="A383" s="109"/>
      <c r="C383" s="103" t="s">
        <v>102</v>
      </c>
      <c r="D383" s="111" t="s">
        <v>0</v>
      </c>
      <c r="E383" s="112" t="s">
        <v>476</v>
      </c>
      <c r="G383" s="113">
        <v>-1.97</v>
      </c>
      <c r="K383" s="109"/>
      <c r="L383" s="114"/>
      <c r="M383" s="115"/>
      <c r="N383" s="115"/>
      <c r="O383" s="115"/>
      <c r="P383" s="115"/>
      <c r="Q383" s="115"/>
      <c r="R383" s="115"/>
      <c r="S383" s="116"/>
      <c r="AS383" s="111" t="s">
        <v>102</v>
      </c>
      <c r="AT383" s="111" t="s">
        <v>73</v>
      </c>
      <c r="AU383" s="110" t="s">
        <v>73</v>
      </c>
      <c r="AV383" s="110" t="s">
        <v>16</v>
      </c>
      <c r="AW383" s="110" t="s">
        <v>47</v>
      </c>
      <c r="AX383" s="111" t="s">
        <v>89</v>
      </c>
    </row>
    <row r="384" spans="1:64" s="110" customFormat="1" x14ac:dyDescent="0.2">
      <c r="A384" s="109"/>
      <c r="C384" s="103" t="s">
        <v>102</v>
      </c>
      <c r="D384" s="111" t="s">
        <v>0</v>
      </c>
      <c r="E384" s="112" t="s">
        <v>477</v>
      </c>
      <c r="G384" s="113">
        <v>7.4020000000000001</v>
      </c>
      <c r="K384" s="109"/>
      <c r="L384" s="114"/>
      <c r="M384" s="115"/>
      <c r="N384" s="115"/>
      <c r="O384" s="115"/>
      <c r="P384" s="115"/>
      <c r="Q384" s="115"/>
      <c r="R384" s="115"/>
      <c r="S384" s="116"/>
      <c r="AS384" s="111" t="s">
        <v>102</v>
      </c>
      <c r="AT384" s="111" t="s">
        <v>73</v>
      </c>
      <c r="AU384" s="110" t="s">
        <v>73</v>
      </c>
      <c r="AV384" s="110" t="s">
        <v>16</v>
      </c>
      <c r="AW384" s="110" t="s">
        <v>47</v>
      </c>
      <c r="AX384" s="111" t="s">
        <v>89</v>
      </c>
    </row>
    <row r="385" spans="1:64" s="126" customFormat="1" x14ac:dyDescent="0.2">
      <c r="A385" s="125"/>
      <c r="C385" s="103" t="s">
        <v>102</v>
      </c>
      <c r="D385" s="127" t="s">
        <v>0</v>
      </c>
      <c r="E385" s="128" t="s">
        <v>105</v>
      </c>
      <c r="G385" s="129">
        <v>104.14100000000001</v>
      </c>
      <c r="K385" s="125"/>
      <c r="L385" s="130"/>
      <c r="M385" s="131"/>
      <c r="N385" s="131"/>
      <c r="O385" s="131"/>
      <c r="P385" s="131"/>
      <c r="Q385" s="131"/>
      <c r="R385" s="131"/>
      <c r="S385" s="132"/>
      <c r="AS385" s="127" t="s">
        <v>102</v>
      </c>
      <c r="AT385" s="127" t="s">
        <v>73</v>
      </c>
      <c r="AU385" s="126" t="s">
        <v>106</v>
      </c>
      <c r="AV385" s="126" t="s">
        <v>16</v>
      </c>
      <c r="AW385" s="126" t="s">
        <v>47</v>
      </c>
      <c r="AX385" s="127" t="s">
        <v>89</v>
      </c>
    </row>
    <row r="386" spans="1:64" s="102" customFormat="1" x14ac:dyDescent="0.2">
      <c r="A386" s="101"/>
      <c r="C386" s="103" t="s">
        <v>102</v>
      </c>
      <c r="D386" s="104" t="s">
        <v>0</v>
      </c>
      <c r="E386" s="105" t="s">
        <v>478</v>
      </c>
      <c r="G386" s="104" t="s">
        <v>0</v>
      </c>
      <c r="K386" s="101"/>
      <c r="L386" s="106"/>
      <c r="M386" s="107"/>
      <c r="N386" s="107"/>
      <c r="O386" s="107"/>
      <c r="P386" s="107"/>
      <c r="Q386" s="107"/>
      <c r="R386" s="107"/>
      <c r="S386" s="108"/>
      <c r="AS386" s="104" t="s">
        <v>102</v>
      </c>
      <c r="AT386" s="104" t="s">
        <v>73</v>
      </c>
      <c r="AU386" s="102" t="s">
        <v>51</v>
      </c>
      <c r="AV386" s="102" t="s">
        <v>16</v>
      </c>
      <c r="AW386" s="102" t="s">
        <v>47</v>
      </c>
      <c r="AX386" s="104" t="s">
        <v>89</v>
      </c>
    </row>
    <row r="387" spans="1:64" s="110" customFormat="1" x14ac:dyDescent="0.2">
      <c r="A387" s="109"/>
      <c r="C387" s="103" t="s">
        <v>102</v>
      </c>
      <c r="D387" s="111" t="s">
        <v>0</v>
      </c>
      <c r="E387" s="112" t="s">
        <v>479</v>
      </c>
      <c r="G387" s="113">
        <v>12.464</v>
      </c>
      <c r="K387" s="109"/>
      <c r="L387" s="114"/>
      <c r="M387" s="115"/>
      <c r="N387" s="115"/>
      <c r="O387" s="115"/>
      <c r="P387" s="115"/>
      <c r="Q387" s="115"/>
      <c r="R387" s="115"/>
      <c r="S387" s="116"/>
      <c r="AS387" s="111" t="s">
        <v>102</v>
      </c>
      <c r="AT387" s="111" t="s">
        <v>73</v>
      </c>
      <c r="AU387" s="110" t="s">
        <v>73</v>
      </c>
      <c r="AV387" s="110" t="s">
        <v>16</v>
      </c>
      <c r="AW387" s="110" t="s">
        <v>47</v>
      </c>
      <c r="AX387" s="111" t="s">
        <v>89</v>
      </c>
    </row>
    <row r="388" spans="1:64" s="110" customFormat="1" x14ac:dyDescent="0.2">
      <c r="A388" s="109"/>
      <c r="C388" s="103" t="s">
        <v>102</v>
      </c>
      <c r="D388" s="111" t="s">
        <v>0</v>
      </c>
      <c r="E388" s="112" t="s">
        <v>480</v>
      </c>
      <c r="G388" s="113">
        <v>11.297000000000001</v>
      </c>
      <c r="K388" s="109"/>
      <c r="L388" s="114"/>
      <c r="M388" s="115"/>
      <c r="N388" s="115"/>
      <c r="O388" s="115"/>
      <c r="P388" s="115"/>
      <c r="Q388" s="115"/>
      <c r="R388" s="115"/>
      <c r="S388" s="116"/>
      <c r="AS388" s="111" t="s">
        <v>102</v>
      </c>
      <c r="AT388" s="111" t="s">
        <v>73</v>
      </c>
      <c r="AU388" s="110" t="s">
        <v>73</v>
      </c>
      <c r="AV388" s="110" t="s">
        <v>16</v>
      </c>
      <c r="AW388" s="110" t="s">
        <v>47</v>
      </c>
      <c r="AX388" s="111" t="s">
        <v>89</v>
      </c>
    </row>
    <row r="389" spans="1:64" s="110" customFormat="1" x14ac:dyDescent="0.2">
      <c r="A389" s="109"/>
      <c r="C389" s="103" t="s">
        <v>102</v>
      </c>
      <c r="D389" s="111" t="s">
        <v>0</v>
      </c>
      <c r="E389" s="112" t="s">
        <v>481</v>
      </c>
      <c r="G389" s="113">
        <v>6.8769999999999998</v>
      </c>
      <c r="K389" s="109"/>
      <c r="L389" s="114"/>
      <c r="M389" s="115"/>
      <c r="N389" s="115"/>
      <c r="O389" s="115"/>
      <c r="P389" s="115"/>
      <c r="Q389" s="115"/>
      <c r="R389" s="115"/>
      <c r="S389" s="116"/>
      <c r="AS389" s="111" t="s">
        <v>102</v>
      </c>
      <c r="AT389" s="111" t="s">
        <v>73</v>
      </c>
      <c r="AU389" s="110" t="s">
        <v>73</v>
      </c>
      <c r="AV389" s="110" t="s">
        <v>16</v>
      </c>
      <c r="AW389" s="110" t="s">
        <v>47</v>
      </c>
      <c r="AX389" s="111" t="s">
        <v>89</v>
      </c>
    </row>
    <row r="390" spans="1:64" s="110" customFormat="1" x14ac:dyDescent="0.2">
      <c r="A390" s="109"/>
      <c r="C390" s="103" t="s">
        <v>102</v>
      </c>
      <c r="D390" s="111" t="s">
        <v>0</v>
      </c>
      <c r="E390" s="112" t="s">
        <v>482</v>
      </c>
      <c r="G390" s="113">
        <v>21.437999999999999</v>
      </c>
      <c r="K390" s="109"/>
      <c r="L390" s="114"/>
      <c r="M390" s="115"/>
      <c r="N390" s="115"/>
      <c r="O390" s="115"/>
      <c r="P390" s="115"/>
      <c r="Q390" s="115"/>
      <c r="R390" s="115"/>
      <c r="S390" s="116"/>
      <c r="AS390" s="111" t="s">
        <v>102</v>
      </c>
      <c r="AT390" s="111" t="s">
        <v>73</v>
      </c>
      <c r="AU390" s="110" t="s">
        <v>73</v>
      </c>
      <c r="AV390" s="110" t="s">
        <v>16</v>
      </c>
      <c r="AW390" s="110" t="s">
        <v>47</v>
      </c>
      <c r="AX390" s="111" t="s">
        <v>89</v>
      </c>
    </row>
    <row r="391" spans="1:64" s="126" customFormat="1" x14ac:dyDescent="0.2">
      <c r="A391" s="125"/>
      <c r="C391" s="103" t="s">
        <v>102</v>
      </c>
      <c r="D391" s="127" t="s">
        <v>0</v>
      </c>
      <c r="E391" s="128" t="s">
        <v>105</v>
      </c>
      <c r="G391" s="129">
        <v>52.076000000000001</v>
      </c>
      <c r="K391" s="125"/>
      <c r="L391" s="130"/>
      <c r="M391" s="131"/>
      <c r="N391" s="131"/>
      <c r="O391" s="131"/>
      <c r="P391" s="131"/>
      <c r="Q391" s="131"/>
      <c r="R391" s="131"/>
      <c r="S391" s="132"/>
      <c r="AS391" s="127" t="s">
        <v>102</v>
      </c>
      <c r="AT391" s="127" t="s">
        <v>73</v>
      </c>
      <c r="AU391" s="126" t="s">
        <v>106</v>
      </c>
      <c r="AV391" s="126" t="s">
        <v>16</v>
      </c>
      <c r="AW391" s="126" t="s">
        <v>47</v>
      </c>
      <c r="AX391" s="127" t="s">
        <v>89</v>
      </c>
    </row>
    <row r="392" spans="1:64" s="110" customFormat="1" x14ac:dyDescent="0.2">
      <c r="A392" s="109"/>
      <c r="C392" s="103" t="s">
        <v>102</v>
      </c>
      <c r="D392" s="111" t="s">
        <v>0</v>
      </c>
      <c r="E392" s="112" t="s">
        <v>483</v>
      </c>
      <c r="G392" s="113">
        <v>14.173999999999999</v>
      </c>
      <c r="K392" s="109"/>
      <c r="L392" s="114"/>
      <c r="M392" s="115"/>
      <c r="N392" s="115"/>
      <c r="O392" s="115"/>
      <c r="P392" s="115"/>
      <c r="Q392" s="115"/>
      <c r="R392" s="115"/>
      <c r="S392" s="116"/>
      <c r="AS392" s="111" t="s">
        <v>102</v>
      </c>
      <c r="AT392" s="111" t="s">
        <v>73</v>
      </c>
      <c r="AU392" s="110" t="s">
        <v>73</v>
      </c>
      <c r="AV392" s="110" t="s">
        <v>16</v>
      </c>
      <c r="AW392" s="110" t="s">
        <v>47</v>
      </c>
      <c r="AX392" s="111" t="s">
        <v>89</v>
      </c>
    </row>
    <row r="393" spans="1:64" s="126" customFormat="1" x14ac:dyDescent="0.2">
      <c r="A393" s="125"/>
      <c r="C393" s="103" t="s">
        <v>102</v>
      </c>
      <c r="D393" s="127" t="s">
        <v>0</v>
      </c>
      <c r="E393" s="128" t="s">
        <v>105</v>
      </c>
      <c r="G393" s="129">
        <v>14.173999999999999</v>
      </c>
      <c r="K393" s="125"/>
      <c r="L393" s="130"/>
      <c r="M393" s="131"/>
      <c r="N393" s="131"/>
      <c r="O393" s="131"/>
      <c r="P393" s="131"/>
      <c r="Q393" s="131"/>
      <c r="R393" s="131"/>
      <c r="S393" s="132"/>
      <c r="AS393" s="127" t="s">
        <v>102</v>
      </c>
      <c r="AT393" s="127" t="s">
        <v>73</v>
      </c>
      <c r="AU393" s="126" t="s">
        <v>106</v>
      </c>
      <c r="AV393" s="126" t="s">
        <v>16</v>
      </c>
      <c r="AW393" s="126" t="s">
        <v>47</v>
      </c>
      <c r="AX393" s="127" t="s">
        <v>89</v>
      </c>
    </row>
    <row r="394" spans="1:64" s="118" customFormat="1" x14ac:dyDescent="0.2">
      <c r="A394" s="117"/>
      <c r="C394" s="103" t="s">
        <v>102</v>
      </c>
      <c r="D394" s="119" t="s">
        <v>0</v>
      </c>
      <c r="E394" s="120" t="s">
        <v>109</v>
      </c>
      <c r="G394" s="121">
        <v>170.39099999999999</v>
      </c>
      <c r="K394" s="117"/>
      <c r="L394" s="122"/>
      <c r="M394" s="123"/>
      <c r="N394" s="123"/>
      <c r="O394" s="123"/>
      <c r="P394" s="123"/>
      <c r="Q394" s="123"/>
      <c r="R394" s="123"/>
      <c r="S394" s="124"/>
      <c r="AS394" s="119" t="s">
        <v>102</v>
      </c>
      <c r="AT394" s="119" t="s">
        <v>73</v>
      </c>
      <c r="AU394" s="118" t="s">
        <v>96</v>
      </c>
      <c r="AV394" s="118" t="s">
        <v>16</v>
      </c>
      <c r="AW394" s="118" t="s">
        <v>51</v>
      </c>
      <c r="AX394" s="119" t="s">
        <v>89</v>
      </c>
    </row>
    <row r="395" spans="1:64" s="16" customFormat="1" ht="24" customHeight="1" x14ac:dyDescent="0.2">
      <c r="A395" s="13"/>
      <c r="B395" s="87" t="s">
        <v>484</v>
      </c>
      <c r="C395" s="87" t="s">
        <v>92</v>
      </c>
      <c r="D395" s="88" t="s">
        <v>485</v>
      </c>
      <c r="E395" s="89" t="s">
        <v>486</v>
      </c>
      <c r="F395" s="90" t="s">
        <v>121</v>
      </c>
      <c r="G395" s="91">
        <v>35.33</v>
      </c>
      <c r="H395" s="1"/>
      <c r="I395" s="91">
        <f>ROUND(H395*G395,3)</f>
        <v>0</v>
      </c>
      <c r="J395" s="92"/>
      <c r="K395" s="13"/>
      <c r="L395" s="93" t="s">
        <v>0</v>
      </c>
      <c r="M395" s="94" t="s">
        <v>23</v>
      </c>
      <c r="N395" s="95"/>
      <c r="O395" s="96">
        <f>N395*G395</f>
        <v>0</v>
      </c>
      <c r="P395" s="96">
        <v>0</v>
      </c>
      <c r="Q395" s="96">
        <f>P395*G395</f>
        <v>0</v>
      </c>
      <c r="R395" s="96">
        <v>5.0200000000000002E-3</v>
      </c>
      <c r="S395" s="97">
        <f>R395*G395</f>
        <v>0.1773566</v>
      </c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Q395" s="98" t="s">
        <v>228</v>
      </c>
      <c r="AS395" s="98" t="s">
        <v>92</v>
      </c>
      <c r="AT395" s="98" t="s">
        <v>73</v>
      </c>
      <c r="AX395" s="7" t="s">
        <v>89</v>
      </c>
      <c r="BD395" s="99">
        <f>IF(M395="základná",I395,0)</f>
        <v>0</v>
      </c>
      <c r="BE395" s="99">
        <f>IF(M395="znížená",I395,0)</f>
        <v>0</v>
      </c>
      <c r="BF395" s="99">
        <f>IF(M395="zákl. prenesená",I395,0)</f>
        <v>0</v>
      </c>
      <c r="BG395" s="99">
        <f>IF(M395="zníž. prenesená",I395,0)</f>
        <v>0</v>
      </c>
      <c r="BH395" s="99">
        <f>IF(M395="nulová",I395,0)</f>
        <v>0</v>
      </c>
      <c r="BI395" s="7" t="s">
        <v>73</v>
      </c>
      <c r="BJ395" s="100">
        <f>ROUND(H395*G395,3)</f>
        <v>0</v>
      </c>
      <c r="BK395" s="7" t="s">
        <v>228</v>
      </c>
      <c r="BL395" s="98" t="s">
        <v>487</v>
      </c>
    </row>
    <row r="396" spans="1:64" s="102" customFormat="1" x14ac:dyDescent="0.2">
      <c r="A396" s="101"/>
      <c r="C396" s="103" t="s">
        <v>102</v>
      </c>
      <c r="D396" s="104" t="s">
        <v>0</v>
      </c>
      <c r="E396" s="105" t="s">
        <v>488</v>
      </c>
      <c r="G396" s="104" t="s">
        <v>0</v>
      </c>
      <c r="K396" s="101"/>
      <c r="L396" s="106"/>
      <c r="M396" s="107"/>
      <c r="N396" s="107"/>
      <c r="O396" s="107"/>
      <c r="P396" s="107"/>
      <c r="Q396" s="107"/>
      <c r="R396" s="107"/>
      <c r="S396" s="108"/>
      <c r="AS396" s="104" t="s">
        <v>102</v>
      </c>
      <c r="AT396" s="104" t="s">
        <v>73</v>
      </c>
      <c r="AU396" s="102" t="s">
        <v>51</v>
      </c>
      <c r="AV396" s="102" t="s">
        <v>16</v>
      </c>
      <c r="AW396" s="102" t="s">
        <v>47</v>
      </c>
      <c r="AX396" s="104" t="s">
        <v>89</v>
      </c>
    </row>
    <row r="397" spans="1:64" s="102" customFormat="1" x14ac:dyDescent="0.2">
      <c r="A397" s="101"/>
      <c r="C397" s="103" t="s">
        <v>102</v>
      </c>
      <c r="D397" s="104" t="s">
        <v>0</v>
      </c>
      <c r="E397" s="105" t="s">
        <v>114</v>
      </c>
      <c r="G397" s="104" t="s">
        <v>0</v>
      </c>
      <c r="K397" s="101"/>
      <c r="L397" s="106"/>
      <c r="M397" s="107"/>
      <c r="N397" s="107"/>
      <c r="O397" s="107"/>
      <c r="P397" s="107"/>
      <c r="Q397" s="107"/>
      <c r="R397" s="107"/>
      <c r="S397" s="108"/>
      <c r="AS397" s="104" t="s">
        <v>102</v>
      </c>
      <c r="AT397" s="104" t="s">
        <v>73</v>
      </c>
      <c r="AU397" s="102" t="s">
        <v>51</v>
      </c>
      <c r="AV397" s="102" t="s">
        <v>16</v>
      </c>
      <c r="AW397" s="102" t="s">
        <v>47</v>
      </c>
      <c r="AX397" s="104" t="s">
        <v>89</v>
      </c>
    </row>
    <row r="398" spans="1:64" s="110" customFormat="1" x14ac:dyDescent="0.2">
      <c r="A398" s="109"/>
      <c r="C398" s="103" t="s">
        <v>102</v>
      </c>
      <c r="D398" s="111" t="s">
        <v>0</v>
      </c>
      <c r="E398" s="112" t="s">
        <v>489</v>
      </c>
      <c r="G398" s="113">
        <v>35.33</v>
      </c>
      <c r="K398" s="109"/>
      <c r="L398" s="114"/>
      <c r="M398" s="115"/>
      <c r="N398" s="115"/>
      <c r="O398" s="115"/>
      <c r="P398" s="115"/>
      <c r="Q398" s="115"/>
      <c r="R398" s="115"/>
      <c r="S398" s="116"/>
      <c r="AS398" s="111" t="s">
        <v>102</v>
      </c>
      <c r="AT398" s="111" t="s">
        <v>73</v>
      </c>
      <c r="AU398" s="110" t="s">
        <v>73</v>
      </c>
      <c r="AV398" s="110" t="s">
        <v>16</v>
      </c>
      <c r="AW398" s="110" t="s">
        <v>47</v>
      </c>
      <c r="AX398" s="111" t="s">
        <v>89</v>
      </c>
    </row>
    <row r="399" spans="1:64" s="126" customFormat="1" x14ac:dyDescent="0.2">
      <c r="A399" s="125"/>
      <c r="C399" s="103" t="s">
        <v>102</v>
      </c>
      <c r="D399" s="127" t="s">
        <v>0</v>
      </c>
      <c r="E399" s="128" t="s">
        <v>105</v>
      </c>
      <c r="G399" s="129">
        <v>35.33</v>
      </c>
      <c r="K399" s="125"/>
      <c r="L399" s="130"/>
      <c r="M399" s="131"/>
      <c r="N399" s="131"/>
      <c r="O399" s="131"/>
      <c r="P399" s="131"/>
      <c r="Q399" s="131"/>
      <c r="R399" s="131"/>
      <c r="S399" s="132"/>
      <c r="AS399" s="127" t="s">
        <v>102</v>
      </c>
      <c r="AT399" s="127" t="s">
        <v>73</v>
      </c>
      <c r="AU399" s="126" t="s">
        <v>106</v>
      </c>
      <c r="AV399" s="126" t="s">
        <v>16</v>
      </c>
      <c r="AW399" s="126" t="s">
        <v>47</v>
      </c>
      <c r="AX399" s="127" t="s">
        <v>89</v>
      </c>
    </row>
    <row r="400" spans="1:64" s="118" customFormat="1" x14ac:dyDescent="0.2">
      <c r="A400" s="117"/>
      <c r="C400" s="103" t="s">
        <v>102</v>
      </c>
      <c r="D400" s="119" t="s">
        <v>0</v>
      </c>
      <c r="E400" s="120" t="s">
        <v>109</v>
      </c>
      <c r="G400" s="121">
        <v>35.33</v>
      </c>
      <c r="K400" s="117"/>
      <c r="L400" s="122"/>
      <c r="M400" s="123"/>
      <c r="N400" s="123"/>
      <c r="O400" s="123"/>
      <c r="P400" s="123"/>
      <c r="Q400" s="123"/>
      <c r="R400" s="123"/>
      <c r="S400" s="124"/>
      <c r="AS400" s="119" t="s">
        <v>102</v>
      </c>
      <c r="AT400" s="119" t="s">
        <v>73</v>
      </c>
      <c r="AU400" s="118" t="s">
        <v>96</v>
      </c>
      <c r="AV400" s="118" t="s">
        <v>16</v>
      </c>
      <c r="AW400" s="118" t="s">
        <v>51</v>
      </c>
      <c r="AX400" s="119" t="s">
        <v>89</v>
      </c>
    </row>
    <row r="401" spans="1:64" s="16" customFormat="1" ht="48" customHeight="1" x14ac:dyDescent="0.2">
      <c r="A401" s="13"/>
      <c r="B401" s="87" t="s">
        <v>490</v>
      </c>
      <c r="C401" s="87" t="s">
        <v>92</v>
      </c>
      <c r="D401" s="88" t="s">
        <v>491</v>
      </c>
      <c r="E401" s="89" t="s">
        <v>492</v>
      </c>
      <c r="F401" s="90" t="s">
        <v>121</v>
      </c>
      <c r="G401" s="91">
        <v>128.63</v>
      </c>
      <c r="H401" s="1"/>
      <c r="I401" s="91">
        <f>ROUND(H401*G401,3)</f>
        <v>0</v>
      </c>
      <c r="J401" s="92"/>
      <c r="K401" s="13"/>
      <c r="L401" s="93" t="s">
        <v>0</v>
      </c>
      <c r="M401" s="94" t="s">
        <v>23</v>
      </c>
      <c r="N401" s="95"/>
      <c r="O401" s="96">
        <f>N401*G401</f>
        <v>0</v>
      </c>
      <c r="P401" s="96">
        <v>0</v>
      </c>
      <c r="Q401" s="96">
        <f>P401*G401</f>
        <v>0</v>
      </c>
      <c r="R401" s="96">
        <v>2.4E-2</v>
      </c>
      <c r="S401" s="97">
        <f>R401*G401</f>
        <v>3.0871200000000001</v>
      </c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Q401" s="98" t="s">
        <v>228</v>
      </c>
      <c r="AS401" s="98" t="s">
        <v>92</v>
      </c>
      <c r="AT401" s="98" t="s">
        <v>73</v>
      </c>
      <c r="AX401" s="7" t="s">
        <v>89</v>
      </c>
      <c r="BD401" s="99">
        <f>IF(M401="základná",I401,0)</f>
        <v>0</v>
      </c>
      <c r="BE401" s="99">
        <f>IF(M401="znížená",I401,0)</f>
        <v>0</v>
      </c>
      <c r="BF401" s="99">
        <f>IF(M401="zákl. prenesená",I401,0)</f>
        <v>0</v>
      </c>
      <c r="BG401" s="99">
        <f>IF(M401="zníž. prenesená",I401,0)</f>
        <v>0</v>
      </c>
      <c r="BH401" s="99">
        <f>IF(M401="nulová",I401,0)</f>
        <v>0</v>
      </c>
      <c r="BI401" s="7" t="s">
        <v>73</v>
      </c>
      <c r="BJ401" s="100">
        <f>ROUND(H401*G401,3)</f>
        <v>0</v>
      </c>
      <c r="BK401" s="7" t="s">
        <v>228</v>
      </c>
      <c r="BL401" s="98" t="s">
        <v>493</v>
      </c>
    </row>
    <row r="402" spans="1:64" s="102" customFormat="1" x14ac:dyDescent="0.2">
      <c r="A402" s="101"/>
      <c r="C402" s="103" t="s">
        <v>102</v>
      </c>
      <c r="D402" s="104" t="s">
        <v>0</v>
      </c>
      <c r="E402" s="105" t="s">
        <v>114</v>
      </c>
      <c r="G402" s="104" t="s">
        <v>0</v>
      </c>
      <c r="K402" s="101"/>
      <c r="L402" s="106"/>
      <c r="M402" s="107"/>
      <c r="N402" s="107"/>
      <c r="O402" s="107"/>
      <c r="P402" s="107"/>
      <c r="Q402" s="107"/>
      <c r="R402" s="107"/>
      <c r="S402" s="108"/>
      <c r="AS402" s="104" t="s">
        <v>102</v>
      </c>
      <c r="AT402" s="104" t="s">
        <v>73</v>
      </c>
      <c r="AU402" s="102" t="s">
        <v>51</v>
      </c>
      <c r="AV402" s="102" t="s">
        <v>16</v>
      </c>
      <c r="AW402" s="102" t="s">
        <v>47</v>
      </c>
      <c r="AX402" s="104" t="s">
        <v>89</v>
      </c>
    </row>
    <row r="403" spans="1:64" s="110" customFormat="1" x14ac:dyDescent="0.2">
      <c r="A403" s="109"/>
      <c r="C403" s="103" t="s">
        <v>102</v>
      </c>
      <c r="D403" s="111" t="s">
        <v>0</v>
      </c>
      <c r="E403" s="112" t="s">
        <v>494</v>
      </c>
      <c r="G403" s="113">
        <v>128.63</v>
      </c>
      <c r="K403" s="109"/>
      <c r="L403" s="114"/>
      <c r="M403" s="115"/>
      <c r="N403" s="115"/>
      <c r="O403" s="115"/>
      <c r="P403" s="115"/>
      <c r="Q403" s="115"/>
      <c r="R403" s="115"/>
      <c r="S403" s="116"/>
      <c r="AS403" s="111" t="s">
        <v>102</v>
      </c>
      <c r="AT403" s="111" t="s">
        <v>73</v>
      </c>
      <c r="AU403" s="110" t="s">
        <v>73</v>
      </c>
      <c r="AV403" s="110" t="s">
        <v>16</v>
      </c>
      <c r="AW403" s="110" t="s">
        <v>47</v>
      </c>
      <c r="AX403" s="111" t="s">
        <v>89</v>
      </c>
    </row>
    <row r="404" spans="1:64" s="126" customFormat="1" x14ac:dyDescent="0.2">
      <c r="A404" s="125"/>
      <c r="C404" s="103" t="s">
        <v>102</v>
      </c>
      <c r="D404" s="127" t="s">
        <v>0</v>
      </c>
      <c r="E404" s="128" t="s">
        <v>105</v>
      </c>
      <c r="G404" s="129">
        <v>128.63</v>
      </c>
      <c r="K404" s="125"/>
      <c r="L404" s="130"/>
      <c r="M404" s="131"/>
      <c r="N404" s="131"/>
      <c r="O404" s="131"/>
      <c r="P404" s="131"/>
      <c r="Q404" s="131"/>
      <c r="R404" s="131"/>
      <c r="S404" s="132"/>
      <c r="AS404" s="127" t="s">
        <v>102</v>
      </c>
      <c r="AT404" s="127" t="s">
        <v>73</v>
      </c>
      <c r="AU404" s="126" t="s">
        <v>106</v>
      </c>
      <c r="AV404" s="126" t="s">
        <v>16</v>
      </c>
      <c r="AW404" s="126" t="s">
        <v>47</v>
      </c>
      <c r="AX404" s="127" t="s">
        <v>89</v>
      </c>
    </row>
    <row r="405" spans="1:64" s="118" customFormat="1" x14ac:dyDescent="0.2">
      <c r="A405" s="117"/>
      <c r="C405" s="103" t="s">
        <v>102</v>
      </c>
      <c r="D405" s="119" t="s">
        <v>0</v>
      </c>
      <c r="E405" s="120" t="s">
        <v>109</v>
      </c>
      <c r="G405" s="121">
        <v>128.63</v>
      </c>
      <c r="K405" s="117"/>
      <c r="L405" s="122"/>
      <c r="M405" s="123"/>
      <c r="N405" s="123"/>
      <c r="O405" s="123"/>
      <c r="P405" s="123"/>
      <c r="Q405" s="123"/>
      <c r="R405" s="123"/>
      <c r="S405" s="124"/>
      <c r="AS405" s="119" t="s">
        <v>102</v>
      </c>
      <c r="AT405" s="119" t="s">
        <v>73</v>
      </c>
      <c r="AU405" s="118" t="s">
        <v>96</v>
      </c>
      <c r="AV405" s="118" t="s">
        <v>16</v>
      </c>
      <c r="AW405" s="118" t="s">
        <v>51</v>
      </c>
      <c r="AX405" s="119" t="s">
        <v>89</v>
      </c>
    </row>
    <row r="406" spans="1:64" s="16" customFormat="1" ht="48" customHeight="1" x14ac:dyDescent="0.2">
      <c r="A406" s="13"/>
      <c r="B406" s="87" t="s">
        <v>495</v>
      </c>
      <c r="C406" s="87" t="s">
        <v>92</v>
      </c>
      <c r="D406" s="88" t="s">
        <v>496</v>
      </c>
      <c r="E406" s="89" t="s">
        <v>497</v>
      </c>
      <c r="F406" s="90" t="s">
        <v>121</v>
      </c>
      <c r="G406" s="91">
        <v>235.864</v>
      </c>
      <c r="H406" s="1"/>
      <c r="I406" s="91">
        <f>ROUND(H406*G406,3)</f>
        <v>0</v>
      </c>
      <c r="J406" s="92"/>
      <c r="K406" s="13"/>
      <c r="L406" s="93" t="s">
        <v>0</v>
      </c>
      <c r="M406" s="94" t="s">
        <v>23</v>
      </c>
      <c r="N406" s="95"/>
      <c r="O406" s="96">
        <f>N406*G406</f>
        <v>0</v>
      </c>
      <c r="P406" s="96">
        <v>0</v>
      </c>
      <c r="Q406" s="96">
        <f>P406*G406</f>
        <v>0</v>
      </c>
      <c r="R406" s="96">
        <v>5.0200000000000002E-3</v>
      </c>
      <c r="S406" s="97">
        <f>R406*G406</f>
        <v>1.1840372800000001</v>
      </c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Q406" s="98" t="s">
        <v>228</v>
      </c>
      <c r="AS406" s="98" t="s">
        <v>92</v>
      </c>
      <c r="AT406" s="98" t="s">
        <v>73</v>
      </c>
      <c r="AX406" s="7" t="s">
        <v>89</v>
      </c>
      <c r="BD406" s="99">
        <f>IF(M406="základná",I406,0)</f>
        <v>0</v>
      </c>
      <c r="BE406" s="99">
        <f>IF(M406="znížená",I406,0)</f>
        <v>0</v>
      </c>
      <c r="BF406" s="99">
        <f>IF(M406="zákl. prenesená",I406,0)</f>
        <v>0</v>
      </c>
      <c r="BG406" s="99">
        <f>IF(M406="zníž. prenesená",I406,0)</f>
        <v>0</v>
      </c>
      <c r="BH406" s="99">
        <f>IF(M406="nulová",I406,0)</f>
        <v>0</v>
      </c>
      <c r="BI406" s="7" t="s">
        <v>73</v>
      </c>
      <c r="BJ406" s="100">
        <f>ROUND(H406*G406,3)</f>
        <v>0</v>
      </c>
      <c r="BK406" s="7" t="s">
        <v>228</v>
      </c>
      <c r="BL406" s="98" t="s">
        <v>498</v>
      </c>
    </row>
    <row r="407" spans="1:64" s="102" customFormat="1" x14ac:dyDescent="0.2">
      <c r="A407" s="101"/>
      <c r="C407" s="103" t="s">
        <v>102</v>
      </c>
      <c r="D407" s="104" t="s">
        <v>0</v>
      </c>
      <c r="E407" s="105" t="s">
        <v>499</v>
      </c>
      <c r="G407" s="104" t="s">
        <v>0</v>
      </c>
      <c r="K407" s="101"/>
      <c r="L407" s="106"/>
      <c r="M407" s="107"/>
      <c r="N407" s="107"/>
      <c r="O407" s="107"/>
      <c r="P407" s="107"/>
      <c r="Q407" s="107"/>
      <c r="R407" s="107"/>
      <c r="S407" s="108"/>
      <c r="AS407" s="104" t="s">
        <v>102</v>
      </c>
      <c r="AT407" s="104" t="s">
        <v>73</v>
      </c>
      <c r="AU407" s="102" t="s">
        <v>51</v>
      </c>
      <c r="AV407" s="102" t="s">
        <v>16</v>
      </c>
      <c r="AW407" s="102" t="s">
        <v>47</v>
      </c>
      <c r="AX407" s="104" t="s">
        <v>89</v>
      </c>
    </row>
    <row r="408" spans="1:64" s="102" customFormat="1" x14ac:dyDescent="0.2">
      <c r="A408" s="101"/>
      <c r="C408" s="103" t="s">
        <v>102</v>
      </c>
      <c r="D408" s="104" t="s">
        <v>0</v>
      </c>
      <c r="E408" s="105" t="s">
        <v>143</v>
      </c>
      <c r="G408" s="104" t="s">
        <v>0</v>
      </c>
      <c r="K408" s="101"/>
      <c r="L408" s="106"/>
      <c r="M408" s="107"/>
      <c r="N408" s="107"/>
      <c r="O408" s="107"/>
      <c r="P408" s="107"/>
      <c r="Q408" s="107"/>
      <c r="R408" s="107"/>
      <c r="S408" s="108"/>
      <c r="AS408" s="104" t="s">
        <v>102</v>
      </c>
      <c r="AT408" s="104" t="s">
        <v>73</v>
      </c>
      <c r="AU408" s="102" t="s">
        <v>51</v>
      </c>
      <c r="AV408" s="102" t="s">
        <v>16</v>
      </c>
      <c r="AW408" s="102" t="s">
        <v>47</v>
      </c>
      <c r="AX408" s="104" t="s">
        <v>89</v>
      </c>
    </row>
    <row r="409" spans="1:64" s="110" customFormat="1" x14ac:dyDescent="0.2">
      <c r="A409" s="109"/>
      <c r="C409" s="103" t="s">
        <v>102</v>
      </c>
      <c r="D409" s="111" t="s">
        <v>0</v>
      </c>
      <c r="E409" s="112" t="s">
        <v>500</v>
      </c>
      <c r="G409" s="113">
        <v>36.360999999999997</v>
      </c>
      <c r="K409" s="109"/>
      <c r="L409" s="114"/>
      <c r="M409" s="115"/>
      <c r="N409" s="115"/>
      <c r="O409" s="115"/>
      <c r="P409" s="115"/>
      <c r="Q409" s="115"/>
      <c r="R409" s="115"/>
      <c r="S409" s="116"/>
      <c r="AS409" s="111" t="s">
        <v>102</v>
      </c>
      <c r="AT409" s="111" t="s">
        <v>73</v>
      </c>
      <c r="AU409" s="110" t="s">
        <v>73</v>
      </c>
      <c r="AV409" s="110" t="s">
        <v>16</v>
      </c>
      <c r="AW409" s="110" t="s">
        <v>47</v>
      </c>
      <c r="AX409" s="111" t="s">
        <v>89</v>
      </c>
    </row>
    <row r="410" spans="1:64" s="102" customFormat="1" x14ac:dyDescent="0.2">
      <c r="A410" s="101"/>
      <c r="C410" s="103" t="s">
        <v>102</v>
      </c>
      <c r="D410" s="104" t="s">
        <v>0</v>
      </c>
      <c r="E410" s="105" t="s">
        <v>501</v>
      </c>
      <c r="G410" s="104" t="s">
        <v>0</v>
      </c>
      <c r="K410" s="101"/>
      <c r="L410" s="106"/>
      <c r="M410" s="107"/>
      <c r="N410" s="107"/>
      <c r="O410" s="107"/>
      <c r="P410" s="107"/>
      <c r="Q410" s="107"/>
      <c r="R410" s="107"/>
      <c r="S410" s="108"/>
      <c r="AS410" s="104" t="s">
        <v>102</v>
      </c>
      <c r="AT410" s="104" t="s">
        <v>73</v>
      </c>
      <c r="AU410" s="102" t="s">
        <v>51</v>
      </c>
      <c r="AV410" s="102" t="s">
        <v>16</v>
      </c>
      <c r="AW410" s="102" t="s">
        <v>47</v>
      </c>
      <c r="AX410" s="104" t="s">
        <v>89</v>
      </c>
    </row>
    <row r="411" spans="1:64" s="110" customFormat="1" ht="22.5" x14ac:dyDescent="0.2">
      <c r="A411" s="109"/>
      <c r="C411" s="103" t="s">
        <v>102</v>
      </c>
      <c r="D411" s="111" t="s">
        <v>0</v>
      </c>
      <c r="E411" s="112" t="s">
        <v>502</v>
      </c>
      <c r="G411" s="113">
        <v>41.508000000000003</v>
      </c>
      <c r="K411" s="109"/>
      <c r="L411" s="114"/>
      <c r="M411" s="115"/>
      <c r="N411" s="115"/>
      <c r="O411" s="115"/>
      <c r="P411" s="115"/>
      <c r="Q411" s="115"/>
      <c r="R411" s="115"/>
      <c r="S411" s="116"/>
      <c r="AS411" s="111" t="s">
        <v>102</v>
      </c>
      <c r="AT411" s="111" t="s">
        <v>73</v>
      </c>
      <c r="AU411" s="110" t="s">
        <v>73</v>
      </c>
      <c r="AV411" s="110" t="s">
        <v>16</v>
      </c>
      <c r="AW411" s="110" t="s">
        <v>47</v>
      </c>
      <c r="AX411" s="111" t="s">
        <v>89</v>
      </c>
    </row>
    <row r="412" spans="1:64" s="102" customFormat="1" x14ac:dyDescent="0.2">
      <c r="A412" s="101"/>
      <c r="C412" s="103" t="s">
        <v>102</v>
      </c>
      <c r="D412" s="104" t="s">
        <v>0</v>
      </c>
      <c r="E412" s="105" t="s">
        <v>503</v>
      </c>
      <c r="G412" s="104" t="s">
        <v>0</v>
      </c>
      <c r="K412" s="101"/>
      <c r="L412" s="106"/>
      <c r="M412" s="107"/>
      <c r="N412" s="107"/>
      <c r="O412" s="107"/>
      <c r="P412" s="107"/>
      <c r="Q412" s="107"/>
      <c r="R412" s="107"/>
      <c r="S412" s="108"/>
      <c r="AS412" s="104" t="s">
        <v>102</v>
      </c>
      <c r="AT412" s="104" t="s">
        <v>73</v>
      </c>
      <c r="AU412" s="102" t="s">
        <v>51</v>
      </c>
      <c r="AV412" s="102" t="s">
        <v>16</v>
      </c>
      <c r="AW412" s="102" t="s">
        <v>47</v>
      </c>
      <c r="AX412" s="104" t="s">
        <v>89</v>
      </c>
    </row>
    <row r="413" spans="1:64" s="110" customFormat="1" ht="22.5" x14ac:dyDescent="0.2">
      <c r="A413" s="109"/>
      <c r="C413" s="103" t="s">
        <v>102</v>
      </c>
      <c r="D413" s="111" t="s">
        <v>0</v>
      </c>
      <c r="E413" s="112" t="s">
        <v>504</v>
      </c>
      <c r="G413" s="113">
        <v>49.634999999999998</v>
      </c>
      <c r="K413" s="109"/>
      <c r="L413" s="114"/>
      <c r="M413" s="115"/>
      <c r="N413" s="115"/>
      <c r="O413" s="115"/>
      <c r="P413" s="115"/>
      <c r="Q413" s="115"/>
      <c r="R413" s="115"/>
      <c r="S413" s="116"/>
      <c r="AS413" s="111" t="s">
        <v>102</v>
      </c>
      <c r="AT413" s="111" t="s">
        <v>73</v>
      </c>
      <c r="AU413" s="110" t="s">
        <v>73</v>
      </c>
      <c r="AV413" s="110" t="s">
        <v>16</v>
      </c>
      <c r="AW413" s="110" t="s">
        <v>47</v>
      </c>
      <c r="AX413" s="111" t="s">
        <v>89</v>
      </c>
    </row>
    <row r="414" spans="1:64" s="102" customFormat="1" x14ac:dyDescent="0.2">
      <c r="A414" s="101"/>
      <c r="C414" s="103" t="s">
        <v>102</v>
      </c>
      <c r="D414" s="104" t="s">
        <v>0</v>
      </c>
      <c r="E414" s="105" t="s">
        <v>177</v>
      </c>
      <c r="G414" s="104" t="s">
        <v>0</v>
      </c>
      <c r="K414" s="101"/>
      <c r="L414" s="106"/>
      <c r="M414" s="107"/>
      <c r="N414" s="107"/>
      <c r="O414" s="107"/>
      <c r="P414" s="107"/>
      <c r="Q414" s="107"/>
      <c r="R414" s="107"/>
      <c r="S414" s="108"/>
      <c r="AS414" s="104" t="s">
        <v>102</v>
      </c>
      <c r="AT414" s="104" t="s">
        <v>73</v>
      </c>
      <c r="AU414" s="102" t="s">
        <v>51</v>
      </c>
      <c r="AV414" s="102" t="s">
        <v>16</v>
      </c>
      <c r="AW414" s="102" t="s">
        <v>47</v>
      </c>
      <c r="AX414" s="104" t="s">
        <v>89</v>
      </c>
    </row>
    <row r="415" spans="1:64" s="110" customFormat="1" x14ac:dyDescent="0.2">
      <c r="A415" s="109"/>
      <c r="C415" s="103" t="s">
        <v>102</v>
      </c>
      <c r="D415" s="111" t="s">
        <v>0</v>
      </c>
      <c r="E415" s="112" t="s">
        <v>505</v>
      </c>
      <c r="G415" s="113">
        <v>-5.319</v>
      </c>
      <c r="K415" s="109"/>
      <c r="L415" s="114"/>
      <c r="M415" s="115"/>
      <c r="N415" s="115"/>
      <c r="O415" s="115"/>
      <c r="P415" s="115"/>
      <c r="Q415" s="115"/>
      <c r="R415" s="115"/>
      <c r="S415" s="116"/>
      <c r="AS415" s="111" t="s">
        <v>102</v>
      </c>
      <c r="AT415" s="111" t="s">
        <v>73</v>
      </c>
      <c r="AU415" s="110" t="s">
        <v>73</v>
      </c>
      <c r="AV415" s="110" t="s">
        <v>16</v>
      </c>
      <c r="AW415" s="110" t="s">
        <v>47</v>
      </c>
      <c r="AX415" s="111" t="s">
        <v>89</v>
      </c>
    </row>
    <row r="416" spans="1:64" s="102" customFormat="1" x14ac:dyDescent="0.2">
      <c r="A416" s="101"/>
      <c r="C416" s="103" t="s">
        <v>102</v>
      </c>
      <c r="D416" s="104" t="s">
        <v>0</v>
      </c>
      <c r="E416" s="105" t="s">
        <v>506</v>
      </c>
      <c r="G416" s="104" t="s">
        <v>0</v>
      </c>
      <c r="K416" s="101"/>
      <c r="L416" s="106"/>
      <c r="M416" s="107"/>
      <c r="N416" s="107"/>
      <c r="O416" s="107"/>
      <c r="P416" s="107"/>
      <c r="Q416" s="107"/>
      <c r="R416" s="107"/>
      <c r="S416" s="108"/>
      <c r="AS416" s="104" t="s">
        <v>102</v>
      </c>
      <c r="AT416" s="104" t="s">
        <v>73</v>
      </c>
      <c r="AU416" s="102" t="s">
        <v>51</v>
      </c>
      <c r="AV416" s="102" t="s">
        <v>16</v>
      </c>
      <c r="AW416" s="102" t="s">
        <v>47</v>
      </c>
      <c r="AX416" s="104" t="s">
        <v>89</v>
      </c>
    </row>
    <row r="417" spans="1:64" s="110" customFormat="1" ht="22.5" x14ac:dyDescent="0.2">
      <c r="A417" s="109"/>
      <c r="C417" s="103" t="s">
        <v>102</v>
      </c>
      <c r="D417" s="111" t="s">
        <v>0</v>
      </c>
      <c r="E417" s="112" t="s">
        <v>507</v>
      </c>
      <c r="G417" s="113">
        <v>67.364999999999995</v>
      </c>
      <c r="K417" s="109"/>
      <c r="L417" s="114"/>
      <c r="M417" s="115"/>
      <c r="N417" s="115"/>
      <c r="O417" s="115"/>
      <c r="P417" s="115"/>
      <c r="Q417" s="115"/>
      <c r="R417" s="115"/>
      <c r="S417" s="116"/>
      <c r="AS417" s="111" t="s">
        <v>102</v>
      </c>
      <c r="AT417" s="111" t="s">
        <v>73</v>
      </c>
      <c r="AU417" s="110" t="s">
        <v>73</v>
      </c>
      <c r="AV417" s="110" t="s">
        <v>16</v>
      </c>
      <c r="AW417" s="110" t="s">
        <v>47</v>
      </c>
      <c r="AX417" s="111" t="s">
        <v>89</v>
      </c>
    </row>
    <row r="418" spans="1:64" s="102" customFormat="1" x14ac:dyDescent="0.2">
      <c r="A418" s="101"/>
      <c r="C418" s="103" t="s">
        <v>102</v>
      </c>
      <c r="D418" s="104" t="s">
        <v>0</v>
      </c>
      <c r="E418" s="105" t="s">
        <v>177</v>
      </c>
      <c r="G418" s="104" t="s">
        <v>0</v>
      </c>
      <c r="K418" s="101"/>
      <c r="L418" s="106"/>
      <c r="M418" s="107"/>
      <c r="N418" s="107"/>
      <c r="O418" s="107"/>
      <c r="P418" s="107"/>
      <c r="Q418" s="107"/>
      <c r="R418" s="107"/>
      <c r="S418" s="108"/>
      <c r="AS418" s="104" t="s">
        <v>102</v>
      </c>
      <c r="AT418" s="104" t="s">
        <v>73</v>
      </c>
      <c r="AU418" s="102" t="s">
        <v>51</v>
      </c>
      <c r="AV418" s="102" t="s">
        <v>16</v>
      </c>
      <c r="AW418" s="102" t="s">
        <v>47</v>
      </c>
      <c r="AX418" s="104" t="s">
        <v>89</v>
      </c>
    </row>
    <row r="419" spans="1:64" s="110" customFormat="1" x14ac:dyDescent="0.2">
      <c r="A419" s="109"/>
      <c r="C419" s="103" t="s">
        <v>102</v>
      </c>
      <c r="D419" s="111" t="s">
        <v>0</v>
      </c>
      <c r="E419" s="112" t="s">
        <v>508</v>
      </c>
      <c r="G419" s="113">
        <v>-3</v>
      </c>
      <c r="K419" s="109"/>
      <c r="L419" s="114"/>
      <c r="M419" s="115"/>
      <c r="N419" s="115"/>
      <c r="O419" s="115"/>
      <c r="P419" s="115"/>
      <c r="Q419" s="115"/>
      <c r="R419" s="115"/>
      <c r="S419" s="116"/>
      <c r="AS419" s="111" t="s">
        <v>102</v>
      </c>
      <c r="AT419" s="111" t="s">
        <v>73</v>
      </c>
      <c r="AU419" s="110" t="s">
        <v>73</v>
      </c>
      <c r="AV419" s="110" t="s">
        <v>16</v>
      </c>
      <c r="AW419" s="110" t="s">
        <v>47</v>
      </c>
      <c r="AX419" s="111" t="s">
        <v>89</v>
      </c>
    </row>
    <row r="420" spans="1:64" s="110" customFormat="1" x14ac:dyDescent="0.2">
      <c r="A420" s="109"/>
      <c r="C420" s="103" t="s">
        <v>102</v>
      </c>
      <c r="D420" s="111" t="s">
        <v>0</v>
      </c>
      <c r="E420" s="112" t="s">
        <v>509</v>
      </c>
      <c r="G420" s="113">
        <v>-1.5760000000000001</v>
      </c>
      <c r="K420" s="109"/>
      <c r="L420" s="114"/>
      <c r="M420" s="115"/>
      <c r="N420" s="115"/>
      <c r="O420" s="115"/>
      <c r="P420" s="115"/>
      <c r="Q420" s="115"/>
      <c r="R420" s="115"/>
      <c r="S420" s="116"/>
      <c r="AS420" s="111" t="s">
        <v>102</v>
      </c>
      <c r="AT420" s="111" t="s">
        <v>73</v>
      </c>
      <c r="AU420" s="110" t="s">
        <v>73</v>
      </c>
      <c r="AV420" s="110" t="s">
        <v>16</v>
      </c>
      <c r="AW420" s="110" t="s">
        <v>47</v>
      </c>
      <c r="AX420" s="111" t="s">
        <v>89</v>
      </c>
    </row>
    <row r="421" spans="1:64" s="102" customFormat="1" x14ac:dyDescent="0.2">
      <c r="A421" s="101"/>
      <c r="C421" s="103" t="s">
        <v>102</v>
      </c>
      <c r="D421" s="104" t="s">
        <v>0</v>
      </c>
      <c r="E421" s="105" t="s">
        <v>510</v>
      </c>
      <c r="G421" s="104" t="s">
        <v>0</v>
      </c>
      <c r="K421" s="101"/>
      <c r="L421" s="106"/>
      <c r="M421" s="107"/>
      <c r="N421" s="107"/>
      <c r="O421" s="107"/>
      <c r="P421" s="107"/>
      <c r="Q421" s="107"/>
      <c r="R421" s="107"/>
      <c r="S421" s="108"/>
      <c r="AS421" s="104" t="s">
        <v>102</v>
      </c>
      <c r="AT421" s="104" t="s">
        <v>73</v>
      </c>
      <c r="AU421" s="102" t="s">
        <v>51</v>
      </c>
      <c r="AV421" s="102" t="s">
        <v>16</v>
      </c>
      <c r="AW421" s="102" t="s">
        <v>47</v>
      </c>
      <c r="AX421" s="104" t="s">
        <v>89</v>
      </c>
    </row>
    <row r="422" spans="1:64" s="110" customFormat="1" ht="22.5" x14ac:dyDescent="0.2">
      <c r="A422" s="109"/>
      <c r="C422" s="103" t="s">
        <v>102</v>
      </c>
      <c r="D422" s="111" t="s">
        <v>0</v>
      </c>
      <c r="E422" s="112" t="s">
        <v>511</v>
      </c>
      <c r="G422" s="113">
        <v>50.89</v>
      </c>
      <c r="K422" s="109"/>
      <c r="L422" s="114"/>
      <c r="M422" s="115"/>
      <c r="N422" s="115"/>
      <c r="O422" s="115"/>
      <c r="P422" s="115"/>
      <c r="Q422" s="115"/>
      <c r="R422" s="115"/>
      <c r="S422" s="116"/>
      <c r="AS422" s="111" t="s">
        <v>102</v>
      </c>
      <c r="AT422" s="111" t="s">
        <v>73</v>
      </c>
      <c r="AU422" s="110" t="s">
        <v>73</v>
      </c>
      <c r="AV422" s="110" t="s">
        <v>16</v>
      </c>
      <c r="AW422" s="110" t="s">
        <v>47</v>
      </c>
      <c r="AX422" s="111" t="s">
        <v>89</v>
      </c>
    </row>
    <row r="423" spans="1:64" s="126" customFormat="1" x14ac:dyDescent="0.2">
      <c r="A423" s="125"/>
      <c r="C423" s="103" t="s">
        <v>102</v>
      </c>
      <c r="D423" s="127" t="s">
        <v>0</v>
      </c>
      <c r="E423" s="128" t="s">
        <v>105</v>
      </c>
      <c r="G423" s="129">
        <v>235.864</v>
      </c>
      <c r="K423" s="125"/>
      <c r="L423" s="130"/>
      <c r="M423" s="131"/>
      <c r="N423" s="131"/>
      <c r="O423" s="131"/>
      <c r="P423" s="131"/>
      <c r="Q423" s="131"/>
      <c r="R423" s="131"/>
      <c r="S423" s="132"/>
      <c r="AS423" s="127" t="s">
        <v>102</v>
      </c>
      <c r="AT423" s="127" t="s">
        <v>73</v>
      </c>
      <c r="AU423" s="126" t="s">
        <v>106</v>
      </c>
      <c r="AV423" s="126" t="s">
        <v>16</v>
      </c>
      <c r="AW423" s="126" t="s">
        <v>47</v>
      </c>
      <c r="AX423" s="127" t="s">
        <v>89</v>
      </c>
    </row>
    <row r="424" spans="1:64" s="118" customFormat="1" x14ac:dyDescent="0.2">
      <c r="A424" s="117"/>
      <c r="C424" s="103" t="s">
        <v>102</v>
      </c>
      <c r="D424" s="119" t="s">
        <v>0</v>
      </c>
      <c r="E424" s="120" t="s">
        <v>109</v>
      </c>
      <c r="G424" s="121">
        <v>235.864</v>
      </c>
      <c r="K424" s="117"/>
      <c r="L424" s="122"/>
      <c r="M424" s="123"/>
      <c r="N424" s="123"/>
      <c r="O424" s="123"/>
      <c r="P424" s="123"/>
      <c r="Q424" s="123"/>
      <c r="R424" s="123"/>
      <c r="S424" s="124"/>
      <c r="AS424" s="119" t="s">
        <v>102</v>
      </c>
      <c r="AT424" s="119" t="s">
        <v>73</v>
      </c>
      <c r="AU424" s="118" t="s">
        <v>96</v>
      </c>
      <c r="AV424" s="118" t="s">
        <v>16</v>
      </c>
      <c r="AW424" s="118" t="s">
        <v>51</v>
      </c>
      <c r="AX424" s="119" t="s">
        <v>89</v>
      </c>
    </row>
    <row r="425" spans="1:64" s="16" customFormat="1" ht="24" customHeight="1" x14ac:dyDescent="0.2">
      <c r="A425" s="13"/>
      <c r="B425" s="87" t="s">
        <v>512</v>
      </c>
      <c r="C425" s="87" t="s">
        <v>92</v>
      </c>
      <c r="D425" s="88" t="s">
        <v>513</v>
      </c>
      <c r="E425" s="89" t="s">
        <v>514</v>
      </c>
      <c r="F425" s="90" t="s">
        <v>95</v>
      </c>
      <c r="G425" s="91">
        <v>11.48</v>
      </c>
      <c r="H425" s="1"/>
      <c r="I425" s="91">
        <f>ROUND(H425*G425,3)</f>
        <v>0</v>
      </c>
      <c r="J425" s="92"/>
      <c r="K425" s="13"/>
      <c r="L425" s="93" t="s">
        <v>0</v>
      </c>
      <c r="M425" s="94" t="s">
        <v>23</v>
      </c>
      <c r="N425" s="95"/>
      <c r="O425" s="96">
        <f>N425*G425</f>
        <v>0</v>
      </c>
      <c r="P425" s="96">
        <v>0</v>
      </c>
      <c r="Q425" s="96">
        <f>P425*G425</f>
        <v>0</v>
      </c>
      <c r="R425" s="96">
        <v>2.4E-2</v>
      </c>
      <c r="S425" s="97">
        <f>R425*G425</f>
        <v>0.27552000000000004</v>
      </c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Q425" s="98" t="s">
        <v>228</v>
      </c>
      <c r="AS425" s="98" t="s">
        <v>92</v>
      </c>
      <c r="AT425" s="98" t="s">
        <v>73</v>
      </c>
      <c r="AX425" s="7" t="s">
        <v>89</v>
      </c>
      <c r="BD425" s="99">
        <f>IF(M425="základná",I425,0)</f>
        <v>0</v>
      </c>
      <c r="BE425" s="99">
        <f>IF(M425="znížená",I425,0)</f>
        <v>0</v>
      </c>
      <c r="BF425" s="99">
        <f>IF(M425="zákl. prenesená",I425,0)</f>
        <v>0</v>
      </c>
      <c r="BG425" s="99">
        <f>IF(M425="zníž. prenesená",I425,0)</f>
        <v>0</v>
      </c>
      <c r="BH425" s="99">
        <f>IF(M425="nulová",I425,0)</f>
        <v>0</v>
      </c>
      <c r="BI425" s="7" t="s">
        <v>73</v>
      </c>
      <c r="BJ425" s="100">
        <f>ROUND(H425*G425,3)</f>
        <v>0</v>
      </c>
      <c r="BK425" s="7" t="s">
        <v>228</v>
      </c>
      <c r="BL425" s="98" t="s">
        <v>515</v>
      </c>
    </row>
    <row r="426" spans="1:64" s="102" customFormat="1" x14ac:dyDescent="0.2">
      <c r="A426" s="101"/>
      <c r="C426" s="103" t="s">
        <v>102</v>
      </c>
      <c r="D426" s="104" t="s">
        <v>0</v>
      </c>
      <c r="E426" s="105" t="s">
        <v>114</v>
      </c>
      <c r="G426" s="104" t="s">
        <v>0</v>
      </c>
      <c r="K426" s="101"/>
      <c r="L426" s="106"/>
      <c r="M426" s="107"/>
      <c r="N426" s="107"/>
      <c r="O426" s="107"/>
      <c r="P426" s="107"/>
      <c r="Q426" s="107"/>
      <c r="R426" s="107"/>
      <c r="S426" s="108"/>
      <c r="AS426" s="104" t="s">
        <v>102</v>
      </c>
      <c r="AT426" s="104" t="s">
        <v>73</v>
      </c>
      <c r="AU426" s="102" t="s">
        <v>51</v>
      </c>
      <c r="AV426" s="102" t="s">
        <v>16</v>
      </c>
      <c r="AW426" s="102" t="s">
        <v>47</v>
      </c>
      <c r="AX426" s="104" t="s">
        <v>89</v>
      </c>
    </row>
    <row r="427" spans="1:64" s="110" customFormat="1" x14ac:dyDescent="0.2">
      <c r="A427" s="109"/>
      <c r="C427" s="103" t="s">
        <v>102</v>
      </c>
      <c r="D427" s="111" t="s">
        <v>0</v>
      </c>
      <c r="E427" s="112" t="s">
        <v>516</v>
      </c>
      <c r="G427" s="113">
        <v>11.48</v>
      </c>
      <c r="K427" s="109"/>
      <c r="L427" s="114"/>
      <c r="M427" s="115"/>
      <c r="N427" s="115"/>
      <c r="O427" s="115"/>
      <c r="P427" s="115"/>
      <c r="Q427" s="115"/>
      <c r="R427" s="115"/>
      <c r="S427" s="116"/>
      <c r="AS427" s="111" t="s">
        <v>102</v>
      </c>
      <c r="AT427" s="111" t="s">
        <v>73</v>
      </c>
      <c r="AU427" s="110" t="s">
        <v>73</v>
      </c>
      <c r="AV427" s="110" t="s">
        <v>16</v>
      </c>
      <c r="AW427" s="110" t="s">
        <v>47</v>
      </c>
      <c r="AX427" s="111" t="s">
        <v>89</v>
      </c>
    </row>
    <row r="428" spans="1:64" s="126" customFormat="1" x14ac:dyDescent="0.2">
      <c r="A428" s="125"/>
      <c r="C428" s="103" t="s">
        <v>102</v>
      </c>
      <c r="D428" s="127" t="s">
        <v>0</v>
      </c>
      <c r="E428" s="128" t="s">
        <v>105</v>
      </c>
      <c r="G428" s="129">
        <v>11.48</v>
      </c>
      <c r="K428" s="125"/>
      <c r="L428" s="130"/>
      <c r="M428" s="131"/>
      <c r="N428" s="131"/>
      <c r="O428" s="131"/>
      <c r="P428" s="131"/>
      <c r="Q428" s="131"/>
      <c r="R428" s="131"/>
      <c r="S428" s="132"/>
      <c r="AS428" s="127" t="s">
        <v>102</v>
      </c>
      <c r="AT428" s="127" t="s">
        <v>73</v>
      </c>
      <c r="AU428" s="126" t="s">
        <v>106</v>
      </c>
      <c r="AV428" s="126" t="s">
        <v>16</v>
      </c>
      <c r="AW428" s="126" t="s">
        <v>47</v>
      </c>
      <c r="AX428" s="127" t="s">
        <v>89</v>
      </c>
    </row>
    <row r="429" spans="1:64" s="118" customFormat="1" x14ac:dyDescent="0.2">
      <c r="A429" s="117"/>
      <c r="C429" s="103" t="s">
        <v>102</v>
      </c>
      <c r="D429" s="119" t="s">
        <v>0</v>
      </c>
      <c r="E429" s="120" t="s">
        <v>109</v>
      </c>
      <c r="G429" s="121">
        <v>11.48</v>
      </c>
      <c r="K429" s="117"/>
      <c r="L429" s="122"/>
      <c r="M429" s="123"/>
      <c r="N429" s="123"/>
      <c r="O429" s="123"/>
      <c r="P429" s="123"/>
      <c r="Q429" s="123"/>
      <c r="R429" s="123"/>
      <c r="S429" s="124"/>
      <c r="AS429" s="119" t="s">
        <v>102</v>
      </c>
      <c r="AT429" s="119" t="s">
        <v>73</v>
      </c>
      <c r="AU429" s="118" t="s">
        <v>96</v>
      </c>
      <c r="AV429" s="118" t="s">
        <v>16</v>
      </c>
      <c r="AW429" s="118" t="s">
        <v>51</v>
      </c>
      <c r="AX429" s="119" t="s">
        <v>89</v>
      </c>
    </row>
    <row r="430" spans="1:64" s="16" customFormat="1" ht="48" customHeight="1" x14ac:dyDescent="0.2">
      <c r="A430" s="13"/>
      <c r="B430" s="87" t="s">
        <v>517</v>
      </c>
      <c r="C430" s="87" t="s">
        <v>92</v>
      </c>
      <c r="D430" s="88" t="s">
        <v>518</v>
      </c>
      <c r="E430" s="89" t="s">
        <v>519</v>
      </c>
      <c r="F430" s="90" t="s">
        <v>220</v>
      </c>
      <c r="G430" s="91">
        <v>2</v>
      </c>
      <c r="H430" s="1"/>
      <c r="I430" s="91">
        <f>ROUND(H430*G430,3)</f>
        <v>0</v>
      </c>
      <c r="J430" s="92"/>
      <c r="K430" s="13"/>
      <c r="L430" s="93" t="s">
        <v>0</v>
      </c>
      <c r="M430" s="94" t="s">
        <v>23</v>
      </c>
      <c r="N430" s="95"/>
      <c r="O430" s="96">
        <f>N430*G430</f>
        <v>0</v>
      </c>
      <c r="P430" s="96">
        <v>0</v>
      </c>
      <c r="Q430" s="96">
        <f>P430*G430</f>
        <v>0</v>
      </c>
      <c r="R430" s="96">
        <v>0.112</v>
      </c>
      <c r="S430" s="97">
        <f>R430*G430</f>
        <v>0.224</v>
      </c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Q430" s="98" t="s">
        <v>228</v>
      </c>
      <c r="AS430" s="98" t="s">
        <v>92</v>
      </c>
      <c r="AT430" s="98" t="s">
        <v>73</v>
      </c>
      <c r="AX430" s="7" t="s">
        <v>89</v>
      </c>
      <c r="BD430" s="99">
        <f>IF(M430="základná",I430,0)</f>
        <v>0</v>
      </c>
      <c r="BE430" s="99">
        <f>IF(M430="znížená",I430,0)</f>
        <v>0</v>
      </c>
      <c r="BF430" s="99">
        <f>IF(M430="zákl. prenesená",I430,0)</f>
        <v>0</v>
      </c>
      <c r="BG430" s="99">
        <f>IF(M430="zníž. prenesená",I430,0)</f>
        <v>0</v>
      </c>
      <c r="BH430" s="99">
        <f>IF(M430="nulová",I430,0)</f>
        <v>0</v>
      </c>
      <c r="BI430" s="7" t="s">
        <v>73</v>
      </c>
      <c r="BJ430" s="100">
        <f>ROUND(H430*G430,3)</f>
        <v>0</v>
      </c>
      <c r="BK430" s="7" t="s">
        <v>228</v>
      </c>
      <c r="BL430" s="98" t="s">
        <v>520</v>
      </c>
    </row>
    <row r="431" spans="1:64" s="102" customFormat="1" x14ac:dyDescent="0.2">
      <c r="A431" s="101"/>
      <c r="C431" s="103" t="s">
        <v>102</v>
      </c>
      <c r="D431" s="104" t="s">
        <v>0</v>
      </c>
      <c r="E431" s="105" t="s">
        <v>521</v>
      </c>
      <c r="G431" s="104" t="s">
        <v>0</v>
      </c>
      <c r="K431" s="101"/>
      <c r="L431" s="106"/>
      <c r="M431" s="107"/>
      <c r="N431" s="107"/>
      <c r="O431" s="107"/>
      <c r="P431" s="107"/>
      <c r="Q431" s="107"/>
      <c r="R431" s="107"/>
      <c r="S431" s="108"/>
      <c r="AS431" s="104" t="s">
        <v>102</v>
      </c>
      <c r="AT431" s="104" t="s">
        <v>73</v>
      </c>
      <c r="AU431" s="102" t="s">
        <v>51</v>
      </c>
      <c r="AV431" s="102" t="s">
        <v>16</v>
      </c>
      <c r="AW431" s="102" t="s">
        <v>47</v>
      </c>
      <c r="AX431" s="104" t="s">
        <v>89</v>
      </c>
    </row>
    <row r="432" spans="1:64" s="102" customFormat="1" x14ac:dyDescent="0.2">
      <c r="A432" s="101"/>
      <c r="C432" s="103" t="s">
        <v>102</v>
      </c>
      <c r="D432" s="104" t="s">
        <v>0</v>
      </c>
      <c r="E432" s="105" t="s">
        <v>114</v>
      </c>
      <c r="G432" s="104" t="s">
        <v>0</v>
      </c>
      <c r="K432" s="101"/>
      <c r="L432" s="106"/>
      <c r="M432" s="107"/>
      <c r="N432" s="107"/>
      <c r="O432" s="107"/>
      <c r="P432" s="107"/>
      <c r="Q432" s="107"/>
      <c r="R432" s="107"/>
      <c r="S432" s="108"/>
      <c r="AS432" s="104" t="s">
        <v>102</v>
      </c>
      <c r="AT432" s="104" t="s">
        <v>73</v>
      </c>
      <c r="AU432" s="102" t="s">
        <v>51</v>
      </c>
      <c r="AV432" s="102" t="s">
        <v>16</v>
      </c>
      <c r="AW432" s="102" t="s">
        <v>47</v>
      </c>
      <c r="AX432" s="104" t="s">
        <v>89</v>
      </c>
    </row>
    <row r="433" spans="1:64" s="110" customFormat="1" x14ac:dyDescent="0.2">
      <c r="A433" s="109"/>
      <c r="C433" s="103" t="s">
        <v>102</v>
      </c>
      <c r="D433" s="111" t="s">
        <v>0</v>
      </c>
      <c r="E433" s="112" t="s">
        <v>522</v>
      </c>
      <c r="G433" s="113">
        <v>2</v>
      </c>
      <c r="K433" s="109"/>
      <c r="L433" s="114"/>
      <c r="M433" s="115"/>
      <c r="N433" s="115"/>
      <c r="O433" s="115"/>
      <c r="P433" s="115"/>
      <c r="Q433" s="115"/>
      <c r="R433" s="115"/>
      <c r="S433" s="116"/>
      <c r="AS433" s="111" t="s">
        <v>102</v>
      </c>
      <c r="AT433" s="111" t="s">
        <v>73</v>
      </c>
      <c r="AU433" s="110" t="s">
        <v>73</v>
      </c>
      <c r="AV433" s="110" t="s">
        <v>16</v>
      </c>
      <c r="AW433" s="110" t="s">
        <v>47</v>
      </c>
      <c r="AX433" s="111" t="s">
        <v>89</v>
      </c>
    </row>
    <row r="434" spans="1:64" s="126" customFormat="1" x14ac:dyDescent="0.2">
      <c r="A434" s="125"/>
      <c r="C434" s="103" t="s">
        <v>102</v>
      </c>
      <c r="D434" s="127" t="s">
        <v>0</v>
      </c>
      <c r="E434" s="128" t="s">
        <v>105</v>
      </c>
      <c r="G434" s="129">
        <v>2</v>
      </c>
      <c r="K434" s="125"/>
      <c r="L434" s="130"/>
      <c r="M434" s="131"/>
      <c r="N434" s="131"/>
      <c r="O434" s="131"/>
      <c r="P434" s="131"/>
      <c r="Q434" s="131"/>
      <c r="R434" s="131"/>
      <c r="S434" s="132"/>
      <c r="AS434" s="127" t="s">
        <v>102</v>
      </c>
      <c r="AT434" s="127" t="s">
        <v>73</v>
      </c>
      <c r="AU434" s="126" t="s">
        <v>106</v>
      </c>
      <c r="AV434" s="126" t="s">
        <v>16</v>
      </c>
      <c r="AW434" s="126" t="s">
        <v>47</v>
      </c>
      <c r="AX434" s="127" t="s">
        <v>89</v>
      </c>
    </row>
    <row r="435" spans="1:64" s="118" customFormat="1" x14ac:dyDescent="0.2">
      <c r="A435" s="117"/>
      <c r="C435" s="103" t="s">
        <v>102</v>
      </c>
      <c r="D435" s="119" t="s">
        <v>0</v>
      </c>
      <c r="E435" s="120" t="s">
        <v>109</v>
      </c>
      <c r="G435" s="121">
        <v>2</v>
      </c>
      <c r="K435" s="117"/>
      <c r="L435" s="122"/>
      <c r="M435" s="123"/>
      <c r="N435" s="123"/>
      <c r="O435" s="123"/>
      <c r="P435" s="123"/>
      <c r="Q435" s="123"/>
      <c r="R435" s="123"/>
      <c r="S435" s="124"/>
      <c r="AS435" s="119" t="s">
        <v>102</v>
      </c>
      <c r="AT435" s="119" t="s">
        <v>73</v>
      </c>
      <c r="AU435" s="118" t="s">
        <v>96</v>
      </c>
      <c r="AV435" s="118" t="s">
        <v>16</v>
      </c>
      <c r="AW435" s="118" t="s">
        <v>51</v>
      </c>
      <c r="AX435" s="119" t="s">
        <v>89</v>
      </c>
    </row>
    <row r="436" spans="1:64" s="16" customFormat="1" ht="48" customHeight="1" x14ac:dyDescent="0.2">
      <c r="A436" s="13"/>
      <c r="B436" s="87" t="s">
        <v>523</v>
      </c>
      <c r="C436" s="87" t="s">
        <v>92</v>
      </c>
      <c r="D436" s="88" t="s">
        <v>524</v>
      </c>
      <c r="E436" s="89" t="s">
        <v>525</v>
      </c>
      <c r="F436" s="90" t="s">
        <v>220</v>
      </c>
      <c r="G436" s="91">
        <v>1</v>
      </c>
      <c r="H436" s="1"/>
      <c r="I436" s="91">
        <f>ROUND(H436*G436,3)</f>
        <v>0</v>
      </c>
      <c r="J436" s="92"/>
      <c r="K436" s="13"/>
      <c r="L436" s="93" t="s">
        <v>0</v>
      </c>
      <c r="M436" s="94" t="s">
        <v>23</v>
      </c>
      <c r="N436" s="95"/>
      <c r="O436" s="96">
        <f>N436*G436</f>
        <v>0</v>
      </c>
      <c r="P436" s="96">
        <v>0</v>
      </c>
      <c r="Q436" s="96">
        <f>P436*G436</f>
        <v>0</v>
      </c>
      <c r="R436" s="96">
        <v>0.10199999999999999</v>
      </c>
      <c r="S436" s="97">
        <f>R436*G436</f>
        <v>0.10199999999999999</v>
      </c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Q436" s="98" t="s">
        <v>228</v>
      </c>
      <c r="AS436" s="98" t="s">
        <v>92</v>
      </c>
      <c r="AT436" s="98" t="s">
        <v>73</v>
      </c>
      <c r="AX436" s="7" t="s">
        <v>89</v>
      </c>
      <c r="BD436" s="99">
        <f>IF(M436="základná",I436,0)</f>
        <v>0</v>
      </c>
      <c r="BE436" s="99">
        <f>IF(M436="znížená",I436,0)</f>
        <v>0</v>
      </c>
      <c r="BF436" s="99">
        <f>IF(M436="zákl. prenesená",I436,0)</f>
        <v>0</v>
      </c>
      <c r="BG436" s="99">
        <f>IF(M436="zníž. prenesená",I436,0)</f>
        <v>0</v>
      </c>
      <c r="BH436" s="99">
        <f>IF(M436="nulová",I436,0)</f>
        <v>0</v>
      </c>
      <c r="BI436" s="7" t="s">
        <v>73</v>
      </c>
      <c r="BJ436" s="100">
        <f>ROUND(H436*G436,3)</f>
        <v>0</v>
      </c>
      <c r="BK436" s="7" t="s">
        <v>228</v>
      </c>
      <c r="BL436" s="98" t="s">
        <v>526</v>
      </c>
    </row>
    <row r="437" spans="1:64" s="102" customFormat="1" x14ac:dyDescent="0.2">
      <c r="A437" s="101"/>
      <c r="C437" s="103" t="s">
        <v>102</v>
      </c>
      <c r="D437" s="104" t="s">
        <v>0</v>
      </c>
      <c r="E437" s="105" t="s">
        <v>527</v>
      </c>
      <c r="G437" s="104" t="s">
        <v>0</v>
      </c>
      <c r="K437" s="101"/>
      <c r="L437" s="106"/>
      <c r="M437" s="107"/>
      <c r="N437" s="107"/>
      <c r="O437" s="107"/>
      <c r="P437" s="107"/>
      <c r="Q437" s="107"/>
      <c r="R437" s="107"/>
      <c r="S437" s="108"/>
      <c r="AS437" s="104" t="s">
        <v>102</v>
      </c>
      <c r="AT437" s="104" t="s">
        <v>73</v>
      </c>
      <c r="AU437" s="102" t="s">
        <v>51</v>
      </c>
      <c r="AV437" s="102" t="s">
        <v>16</v>
      </c>
      <c r="AW437" s="102" t="s">
        <v>47</v>
      </c>
      <c r="AX437" s="104" t="s">
        <v>89</v>
      </c>
    </row>
    <row r="438" spans="1:64" s="102" customFormat="1" x14ac:dyDescent="0.2">
      <c r="A438" s="101"/>
      <c r="C438" s="103" t="s">
        <v>102</v>
      </c>
      <c r="D438" s="104" t="s">
        <v>0</v>
      </c>
      <c r="E438" s="105" t="s">
        <v>114</v>
      </c>
      <c r="G438" s="104" t="s">
        <v>0</v>
      </c>
      <c r="K438" s="101"/>
      <c r="L438" s="106"/>
      <c r="M438" s="107"/>
      <c r="N438" s="107"/>
      <c r="O438" s="107"/>
      <c r="P438" s="107"/>
      <c r="Q438" s="107"/>
      <c r="R438" s="107"/>
      <c r="S438" s="108"/>
      <c r="AS438" s="104" t="s">
        <v>102</v>
      </c>
      <c r="AT438" s="104" t="s">
        <v>73</v>
      </c>
      <c r="AU438" s="102" t="s">
        <v>51</v>
      </c>
      <c r="AV438" s="102" t="s">
        <v>16</v>
      </c>
      <c r="AW438" s="102" t="s">
        <v>47</v>
      </c>
      <c r="AX438" s="104" t="s">
        <v>89</v>
      </c>
    </row>
    <row r="439" spans="1:64" s="110" customFormat="1" x14ac:dyDescent="0.2">
      <c r="A439" s="109"/>
      <c r="C439" s="103" t="s">
        <v>102</v>
      </c>
      <c r="D439" s="111" t="s">
        <v>0</v>
      </c>
      <c r="E439" s="112" t="s">
        <v>528</v>
      </c>
      <c r="G439" s="113">
        <v>1</v>
      </c>
      <c r="K439" s="109"/>
      <c r="L439" s="114"/>
      <c r="M439" s="115"/>
      <c r="N439" s="115"/>
      <c r="O439" s="115"/>
      <c r="P439" s="115"/>
      <c r="Q439" s="115"/>
      <c r="R439" s="115"/>
      <c r="S439" s="116"/>
      <c r="AS439" s="111" t="s">
        <v>102</v>
      </c>
      <c r="AT439" s="111" t="s">
        <v>73</v>
      </c>
      <c r="AU439" s="110" t="s">
        <v>73</v>
      </c>
      <c r="AV439" s="110" t="s">
        <v>16</v>
      </c>
      <c r="AW439" s="110" t="s">
        <v>47</v>
      </c>
      <c r="AX439" s="111" t="s">
        <v>89</v>
      </c>
    </row>
    <row r="440" spans="1:64" s="126" customFormat="1" x14ac:dyDescent="0.2">
      <c r="A440" s="125"/>
      <c r="C440" s="103" t="s">
        <v>102</v>
      </c>
      <c r="D440" s="127" t="s">
        <v>0</v>
      </c>
      <c r="E440" s="128" t="s">
        <v>105</v>
      </c>
      <c r="G440" s="129">
        <v>1</v>
      </c>
      <c r="K440" s="125"/>
      <c r="L440" s="130"/>
      <c r="M440" s="131"/>
      <c r="N440" s="131"/>
      <c r="O440" s="131"/>
      <c r="P440" s="131"/>
      <c r="Q440" s="131"/>
      <c r="R440" s="131"/>
      <c r="S440" s="132"/>
      <c r="AS440" s="127" t="s">
        <v>102</v>
      </c>
      <c r="AT440" s="127" t="s">
        <v>73</v>
      </c>
      <c r="AU440" s="126" t="s">
        <v>106</v>
      </c>
      <c r="AV440" s="126" t="s">
        <v>16</v>
      </c>
      <c r="AW440" s="126" t="s">
        <v>47</v>
      </c>
      <c r="AX440" s="127" t="s">
        <v>89</v>
      </c>
    </row>
    <row r="441" spans="1:64" s="118" customFormat="1" x14ac:dyDescent="0.2">
      <c r="A441" s="117"/>
      <c r="C441" s="103" t="s">
        <v>102</v>
      </c>
      <c r="D441" s="119" t="s">
        <v>0</v>
      </c>
      <c r="E441" s="120" t="s">
        <v>109</v>
      </c>
      <c r="G441" s="121">
        <v>1</v>
      </c>
      <c r="K441" s="117"/>
      <c r="L441" s="122"/>
      <c r="M441" s="123"/>
      <c r="N441" s="123"/>
      <c r="O441" s="123"/>
      <c r="P441" s="123"/>
      <c r="Q441" s="123"/>
      <c r="R441" s="123"/>
      <c r="S441" s="124"/>
      <c r="AS441" s="119" t="s">
        <v>102</v>
      </c>
      <c r="AT441" s="119" t="s">
        <v>73</v>
      </c>
      <c r="AU441" s="118" t="s">
        <v>96</v>
      </c>
      <c r="AV441" s="118" t="s">
        <v>16</v>
      </c>
      <c r="AW441" s="118" t="s">
        <v>51</v>
      </c>
      <c r="AX441" s="119" t="s">
        <v>89</v>
      </c>
    </row>
    <row r="442" spans="1:64" s="16" customFormat="1" ht="48" customHeight="1" x14ac:dyDescent="0.2">
      <c r="A442" s="13"/>
      <c r="B442" s="87" t="s">
        <v>529</v>
      </c>
      <c r="C442" s="87" t="s">
        <v>92</v>
      </c>
      <c r="D442" s="88" t="s">
        <v>530</v>
      </c>
      <c r="E442" s="89" t="s">
        <v>531</v>
      </c>
      <c r="F442" s="90" t="s">
        <v>220</v>
      </c>
      <c r="G442" s="91">
        <v>9</v>
      </c>
      <c r="H442" s="1"/>
      <c r="I442" s="91">
        <f>ROUND(H442*G442,3)</f>
        <v>0</v>
      </c>
      <c r="J442" s="92"/>
      <c r="K442" s="13"/>
      <c r="L442" s="93" t="s">
        <v>0</v>
      </c>
      <c r="M442" s="94" t="s">
        <v>23</v>
      </c>
      <c r="N442" s="95"/>
      <c r="O442" s="96">
        <f>N442*G442</f>
        <v>0</v>
      </c>
      <c r="P442" s="96">
        <v>0</v>
      </c>
      <c r="Q442" s="96">
        <f>P442*G442</f>
        <v>0</v>
      </c>
      <c r="R442" s="96">
        <v>0.112</v>
      </c>
      <c r="S442" s="97">
        <f>R442*G442</f>
        <v>1.008</v>
      </c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Q442" s="98" t="s">
        <v>228</v>
      </c>
      <c r="AS442" s="98" t="s">
        <v>92</v>
      </c>
      <c r="AT442" s="98" t="s">
        <v>73</v>
      </c>
      <c r="AX442" s="7" t="s">
        <v>89</v>
      </c>
      <c r="BD442" s="99">
        <f>IF(M442="základná",I442,0)</f>
        <v>0</v>
      </c>
      <c r="BE442" s="99">
        <f>IF(M442="znížená",I442,0)</f>
        <v>0</v>
      </c>
      <c r="BF442" s="99">
        <f>IF(M442="zákl. prenesená",I442,0)</f>
        <v>0</v>
      </c>
      <c r="BG442" s="99">
        <f>IF(M442="zníž. prenesená",I442,0)</f>
        <v>0</v>
      </c>
      <c r="BH442" s="99">
        <f>IF(M442="nulová",I442,0)</f>
        <v>0</v>
      </c>
      <c r="BI442" s="7" t="s">
        <v>73</v>
      </c>
      <c r="BJ442" s="100">
        <f>ROUND(H442*G442,3)</f>
        <v>0</v>
      </c>
      <c r="BK442" s="7" t="s">
        <v>228</v>
      </c>
      <c r="BL442" s="98" t="s">
        <v>532</v>
      </c>
    </row>
    <row r="443" spans="1:64" s="102" customFormat="1" x14ac:dyDescent="0.2">
      <c r="A443" s="101"/>
      <c r="C443" s="103" t="s">
        <v>102</v>
      </c>
      <c r="D443" s="104" t="s">
        <v>0</v>
      </c>
      <c r="E443" s="105" t="s">
        <v>533</v>
      </c>
      <c r="G443" s="104" t="s">
        <v>0</v>
      </c>
      <c r="K443" s="101"/>
      <c r="L443" s="106"/>
      <c r="M443" s="107"/>
      <c r="N443" s="107"/>
      <c r="O443" s="107"/>
      <c r="P443" s="107"/>
      <c r="Q443" s="107"/>
      <c r="R443" s="107"/>
      <c r="S443" s="108"/>
      <c r="AS443" s="104" t="s">
        <v>102</v>
      </c>
      <c r="AT443" s="104" t="s">
        <v>73</v>
      </c>
      <c r="AU443" s="102" t="s">
        <v>51</v>
      </c>
      <c r="AV443" s="102" t="s">
        <v>16</v>
      </c>
      <c r="AW443" s="102" t="s">
        <v>47</v>
      </c>
      <c r="AX443" s="104" t="s">
        <v>89</v>
      </c>
    </row>
    <row r="444" spans="1:64" s="102" customFormat="1" x14ac:dyDescent="0.2">
      <c r="A444" s="101"/>
      <c r="C444" s="103" t="s">
        <v>102</v>
      </c>
      <c r="D444" s="104" t="s">
        <v>0</v>
      </c>
      <c r="E444" s="105" t="s">
        <v>114</v>
      </c>
      <c r="G444" s="104" t="s">
        <v>0</v>
      </c>
      <c r="K444" s="101"/>
      <c r="L444" s="106"/>
      <c r="M444" s="107"/>
      <c r="N444" s="107"/>
      <c r="O444" s="107"/>
      <c r="P444" s="107"/>
      <c r="Q444" s="107"/>
      <c r="R444" s="107"/>
      <c r="S444" s="108"/>
      <c r="AS444" s="104" t="s">
        <v>102</v>
      </c>
      <c r="AT444" s="104" t="s">
        <v>73</v>
      </c>
      <c r="AU444" s="102" t="s">
        <v>51</v>
      </c>
      <c r="AV444" s="102" t="s">
        <v>16</v>
      </c>
      <c r="AW444" s="102" t="s">
        <v>47</v>
      </c>
      <c r="AX444" s="104" t="s">
        <v>89</v>
      </c>
    </row>
    <row r="445" spans="1:64" s="110" customFormat="1" x14ac:dyDescent="0.2">
      <c r="A445" s="109"/>
      <c r="C445" s="103" t="s">
        <v>102</v>
      </c>
      <c r="D445" s="111" t="s">
        <v>0</v>
      </c>
      <c r="E445" s="112" t="s">
        <v>534</v>
      </c>
      <c r="G445" s="113">
        <v>1</v>
      </c>
      <c r="K445" s="109"/>
      <c r="L445" s="114"/>
      <c r="M445" s="115"/>
      <c r="N445" s="115"/>
      <c r="O445" s="115"/>
      <c r="P445" s="115"/>
      <c r="Q445" s="115"/>
      <c r="R445" s="115"/>
      <c r="S445" s="116"/>
      <c r="AS445" s="111" t="s">
        <v>102</v>
      </c>
      <c r="AT445" s="111" t="s">
        <v>73</v>
      </c>
      <c r="AU445" s="110" t="s">
        <v>73</v>
      </c>
      <c r="AV445" s="110" t="s">
        <v>16</v>
      </c>
      <c r="AW445" s="110" t="s">
        <v>47</v>
      </c>
      <c r="AX445" s="111" t="s">
        <v>89</v>
      </c>
    </row>
    <row r="446" spans="1:64" s="126" customFormat="1" x14ac:dyDescent="0.2">
      <c r="A446" s="125"/>
      <c r="C446" s="103" t="s">
        <v>102</v>
      </c>
      <c r="D446" s="127" t="s">
        <v>0</v>
      </c>
      <c r="E446" s="128" t="s">
        <v>105</v>
      </c>
      <c r="G446" s="129">
        <v>1</v>
      </c>
      <c r="K446" s="125"/>
      <c r="L446" s="130"/>
      <c r="M446" s="131"/>
      <c r="N446" s="131"/>
      <c r="O446" s="131"/>
      <c r="P446" s="131"/>
      <c r="Q446" s="131"/>
      <c r="R446" s="131"/>
      <c r="S446" s="132"/>
      <c r="AS446" s="127" t="s">
        <v>102</v>
      </c>
      <c r="AT446" s="127" t="s">
        <v>73</v>
      </c>
      <c r="AU446" s="126" t="s">
        <v>106</v>
      </c>
      <c r="AV446" s="126" t="s">
        <v>16</v>
      </c>
      <c r="AW446" s="126" t="s">
        <v>47</v>
      </c>
      <c r="AX446" s="127" t="s">
        <v>89</v>
      </c>
    </row>
    <row r="447" spans="1:64" s="110" customFormat="1" x14ac:dyDescent="0.2">
      <c r="A447" s="109"/>
      <c r="C447" s="103" t="s">
        <v>102</v>
      </c>
      <c r="D447" s="111" t="s">
        <v>0</v>
      </c>
      <c r="E447" s="112" t="s">
        <v>535</v>
      </c>
      <c r="G447" s="113">
        <v>1</v>
      </c>
      <c r="K447" s="109"/>
      <c r="L447" s="114"/>
      <c r="M447" s="115"/>
      <c r="N447" s="115"/>
      <c r="O447" s="115"/>
      <c r="P447" s="115"/>
      <c r="Q447" s="115"/>
      <c r="R447" s="115"/>
      <c r="S447" s="116"/>
      <c r="AS447" s="111" t="s">
        <v>102</v>
      </c>
      <c r="AT447" s="111" t="s">
        <v>73</v>
      </c>
      <c r="AU447" s="110" t="s">
        <v>73</v>
      </c>
      <c r="AV447" s="110" t="s">
        <v>16</v>
      </c>
      <c r="AW447" s="110" t="s">
        <v>47</v>
      </c>
      <c r="AX447" s="111" t="s">
        <v>89</v>
      </c>
    </row>
    <row r="448" spans="1:64" s="126" customFormat="1" x14ac:dyDescent="0.2">
      <c r="A448" s="125"/>
      <c r="C448" s="103" t="s">
        <v>102</v>
      </c>
      <c r="D448" s="127" t="s">
        <v>0</v>
      </c>
      <c r="E448" s="128" t="s">
        <v>105</v>
      </c>
      <c r="G448" s="129">
        <v>1</v>
      </c>
      <c r="K448" s="125"/>
      <c r="L448" s="130"/>
      <c r="M448" s="131"/>
      <c r="N448" s="131"/>
      <c r="O448" s="131"/>
      <c r="P448" s="131"/>
      <c r="Q448" s="131"/>
      <c r="R448" s="131"/>
      <c r="S448" s="132"/>
      <c r="AS448" s="127" t="s">
        <v>102</v>
      </c>
      <c r="AT448" s="127" t="s">
        <v>73</v>
      </c>
      <c r="AU448" s="126" t="s">
        <v>106</v>
      </c>
      <c r="AV448" s="126" t="s">
        <v>16</v>
      </c>
      <c r="AW448" s="126" t="s">
        <v>47</v>
      </c>
      <c r="AX448" s="127" t="s">
        <v>89</v>
      </c>
    </row>
    <row r="449" spans="1:64" s="110" customFormat="1" x14ac:dyDescent="0.2">
      <c r="A449" s="109"/>
      <c r="C449" s="103" t="s">
        <v>102</v>
      </c>
      <c r="D449" s="111" t="s">
        <v>0</v>
      </c>
      <c r="E449" s="112" t="s">
        <v>536</v>
      </c>
      <c r="G449" s="113">
        <v>3</v>
      </c>
      <c r="K449" s="109"/>
      <c r="L449" s="114"/>
      <c r="M449" s="115"/>
      <c r="N449" s="115"/>
      <c r="O449" s="115"/>
      <c r="P449" s="115"/>
      <c r="Q449" s="115"/>
      <c r="R449" s="115"/>
      <c r="S449" s="116"/>
      <c r="AS449" s="111" t="s">
        <v>102</v>
      </c>
      <c r="AT449" s="111" t="s">
        <v>73</v>
      </c>
      <c r="AU449" s="110" t="s">
        <v>73</v>
      </c>
      <c r="AV449" s="110" t="s">
        <v>16</v>
      </c>
      <c r="AW449" s="110" t="s">
        <v>47</v>
      </c>
      <c r="AX449" s="111" t="s">
        <v>89</v>
      </c>
    </row>
    <row r="450" spans="1:64" s="126" customFormat="1" x14ac:dyDescent="0.2">
      <c r="A450" s="125"/>
      <c r="C450" s="103" t="s">
        <v>102</v>
      </c>
      <c r="D450" s="127" t="s">
        <v>0</v>
      </c>
      <c r="E450" s="128" t="s">
        <v>105</v>
      </c>
      <c r="G450" s="129">
        <v>3</v>
      </c>
      <c r="K450" s="125"/>
      <c r="L450" s="130"/>
      <c r="M450" s="131"/>
      <c r="N450" s="131"/>
      <c r="O450" s="131"/>
      <c r="P450" s="131"/>
      <c r="Q450" s="131"/>
      <c r="R450" s="131"/>
      <c r="S450" s="132"/>
      <c r="AS450" s="127" t="s">
        <v>102</v>
      </c>
      <c r="AT450" s="127" t="s">
        <v>73</v>
      </c>
      <c r="AU450" s="126" t="s">
        <v>106</v>
      </c>
      <c r="AV450" s="126" t="s">
        <v>16</v>
      </c>
      <c r="AW450" s="126" t="s">
        <v>47</v>
      </c>
      <c r="AX450" s="127" t="s">
        <v>89</v>
      </c>
    </row>
    <row r="451" spans="1:64" s="110" customFormat="1" x14ac:dyDescent="0.2">
      <c r="A451" s="109"/>
      <c r="C451" s="103" t="s">
        <v>102</v>
      </c>
      <c r="D451" s="111" t="s">
        <v>0</v>
      </c>
      <c r="E451" s="112" t="s">
        <v>537</v>
      </c>
      <c r="G451" s="113">
        <v>2</v>
      </c>
      <c r="K451" s="109"/>
      <c r="L451" s="114"/>
      <c r="M451" s="115"/>
      <c r="N451" s="115"/>
      <c r="O451" s="115"/>
      <c r="P451" s="115"/>
      <c r="Q451" s="115"/>
      <c r="R451" s="115"/>
      <c r="S451" s="116"/>
      <c r="AS451" s="111" t="s">
        <v>102</v>
      </c>
      <c r="AT451" s="111" t="s">
        <v>73</v>
      </c>
      <c r="AU451" s="110" t="s">
        <v>73</v>
      </c>
      <c r="AV451" s="110" t="s">
        <v>16</v>
      </c>
      <c r="AW451" s="110" t="s">
        <v>47</v>
      </c>
      <c r="AX451" s="111" t="s">
        <v>89</v>
      </c>
    </row>
    <row r="452" spans="1:64" s="126" customFormat="1" x14ac:dyDescent="0.2">
      <c r="A452" s="125"/>
      <c r="C452" s="103" t="s">
        <v>102</v>
      </c>
      <c r="D452" s="127" t="s">
        <v>0</v>
      </c>
      <c r="E452" s="128" t="s">
        <v>105</v>
      </c>
      <c r="G452" s="129">
        <v>2</v>
      </c>
      <c r="K452" s="125"/>
      <c r="L452" s="130"/>
      <c r="M452" s="131"/>
      <c r="N452" s="131"/>
      <c r="O452" s="131"/>
      <c r="P452" s="131"/>
      <c r="Q452" s="131"/>
      <c r="R452" s="131"/>
      <c r="S452" s="132"/>
      <c r="AS452" s="127" t="s">
        <v>102</v>
      </c>
      <c r="AT452" s="127" t="s">
        <v>73</v>
      </c>
      <c r="AU452" s="126" t="s">
        <v>106</v>
      </c>
      <c r="AV452" s="126" t="s">
        <v>16</v>
      </c>
      <c r="AW452" s="126" t="s">
        <v>47</v>
      </c>
      <c r="AX452" s="127" t="s">
        <v>89</v>
      </c>
    </row>
    <row r="453" spans="1:64" s="110" customFormat="1" x14ac:dyDescent="0.2">
      <c r="A453" s="109"/>
      <c r="C453" s="103" t="s">
        <v>102</v>
      </c>
      <c r="D453" s="111" t="s">
        <v>0</v>
      </c>
      <c r="E453" s="112" t="s">
        <v>538</v>
      </c>
      <c r="G453" s="113">
        <v>1</v>
      </c>
      <c r="K453" s="109"/>
      <c r="L453" s="114"/>
      <c r="M453" s="115"/>
      <c r="N453" s="115"/>
      <c r="O453" s="115"/>
      <c r="P453" s="115"/>
      <c r="Q453" s="115"/>
      <c r="R453" s="115"/>
      <c r="S453" s="116"/>
      <c r="AS453" s="111" t="s">
        <v>102</v>
      </c>
      <c r="AT453" s="111" t="s">
        <v>73</v>
      </c>
      <c r="AU453" s="110" t="s">
        <v>73</v>
      </c>
      <c r="AV453" s="110" t="s">
        <v>16</v>
      </c>
      <c r="AW453" s="110" t="s">
        <v>47</v>
      </c>
      <c r="AX453" s="111" t="s">
        <v>89</v>
      </c>
    </row>
    <row r="454" spans="1:64" s="126" customFormat="1" x14ac:dyDescent="0.2">
      <c r="A454" s="125"/>
      <c r="C454" s="103" t="s">
        <v>102</v>
      </c>
      <c r="D454" s="127" t="s">
        <v>0</v>
      </c>
      <c r="E454" s="128" t="s">
        <v>105</v>
      </c>
      <c r="G454" s="129">
        <v>1</v>
      </c>
      <c r="K454" s="125"/>
      <c r="L454" s="130"/>
      <c r="M454" s="131"/>
      <c r="N454" s="131"/>
      <c r="O454" s="131"/>
      <c r="P454" s="131"/>
      <c r="Q454" s="131"/>
      <c r="R454" s="131"/>
      <c r="S454" s="132"/>
      <c r="AS454" s="127" t="s">
        <v>102</v>
      </c>
      <c r="AT454" s="127" t="s">
        <v>73</v>
      </c>
      <c r="AU454" s="126" t="s">
        <v>106</v>
      </c>
      <c r="AV454" s="126" t="s">
        <v>16</v>
      </c>
      <c r="AW454" s="126" t="s">
        <v>47</v>
      </c>
      <c r="AX454" s="127" t="s">
        <v>89</v>
      </c>
    </row>
    <row r="455" spans="1:64" s="110" customFormat="1" x14ac:dyDescent="0.2">
      <c r="A455" s="109"/>
      <c r="C455" s="103" t="s">
        <v>102</v>
      </c>
      <c r="D455" s="111" t="s">
        <v>0</v>
      </c>
      <c r="E455" s="112" t="s">
        <v>539</v>
      </c>
      <c r="G455" s="113">
        <v>1</v>
      </c>
      <c r="K455" s="109"/>
      <c r="L455" s="114"/>
      <c r="M455" s="115"/>
      <c r="N455" s="115"/>
      <c r="O455" s="115"/>
      <c r="P455" s="115"/>
      <c r="Q455" s="115"/>
      <c r="R455" s="115"/>
      <c r="S455" s="116"/>
      <c r="AS455" s="111" t="s">
        <v>102</v>
      </c>
      <c r="AT455" s="111" t="s">
        <v>73</v>
      </c>
      <c r="AU455" s="110" t="s">
        <v>73</v>
      </c>
      <c r="AV455" s="110" t="s">
        <v>16</v>
      </c>
      <c r="AW455" s="110" t="s">
        <v>47</v>
      </c>
      <c r="AX455" s="111" t="s">
        <v>89</v>
      </c>
    </row>
    <row r="456" spans="1:64" s="126" customFormat="1" x14ac:dyDescent="0.2">
      <c r="A456" s="125"/>
      <c r="C456" s="103" t="s">
        <v>102</v>
      </c>
      <c r="D456" s="127" t="s">
        <v>0</v>
      </c>
      <c r="E456" s="128" t="s">
        <v>105</v>
      </c>
      <c r="G456" s="129">
        <v>1</v>
      </c>
      <c r="K456" s="125"/>
      <c r="L456" s="130"/>
      <c r="M456" s="131"/>
      <c r="N456" s="131"/>
      <c r="O456" s="131"/>
      <c r="P456" s="131"/>
      <c r="Q456" s="131"/>
      <c r="R456" s="131"/>
      <c r="S456" s="132"/>
      <c r="AS456" s="127" t="s">
        <v>102</v>
      </c>
      <c r="AT456" s="127" t="s">
        <v>73</v>
      </c>
      <c r="AU456" s="126" t="s">
        <v>106</v>
      </c>
      <c r="AV456" s="126" t="s">
        <v>16</v>
      </c>
      <c r="AW456" s="126" t="s">
        <v>47</v>
      </c>
      <c r="AX456" s="127" t="s">
        <v>89</v>
      </c>
    </row>
    <row r="457" spans="1:64" s="118" customFormat="1" x14ac:dyDescent="0.2">
      <c r="A457" s="117"/>
      <c r="C457" s="103" t="s">
        <v>102</v>
      </c>
      <c r="D457" s="119" t="s">
        <v>0</v>
      </c>
      <c r="E457" s="120" t="s">
        <v>109</v>
      </c>
      <c r="G457" s="121">
        <v>9</v>
      </c>
      <c r="K457" s="117"/>
      <c r="L457" s="122"/>
      <c r="M457" s="123"/>
      <c r="N457" s="123"/>
      <c r="O457" s="123"/>
      <c r="P457" s="123"/>
      <c r="Q457" s="123"/>
      <c r="R457" s="123"/>
      <c r="S457" s="124"/>
      <c r="AS457" s="119" t="s">
        <v>102</v>
      </c>
      <c r="AT457" s="119" t="s">
        <v>73</v>
      </c>
      <c r="AU457" s="118" t="s">
        <v>96</v>
      </c>
      <c r="AV457" s="118" t="s">
        <v>16</v>
      </c>
      <c r="AW457" s="118" t="s">
        <v>51</v>
      </c>
      <c r="AX457" s="119" t="s">
        <v>89</v>
      </c>
    </row>
    <row r="458" spans="1:64" s="16" customFormat="1" ht="36" customHeight="1" x14ac:dyDescent="0.2">
      <c r="A458" s="13"/>
      <c r="B458" s="87" t="s">
        <v>540</v>
      </c>
      <c r="C458" s="87" t="s">
        <v>92</v>
      </c>
      <c r="D458" s="88" t="s">
        <v>541</v>
      </c>
      <c r="E458" s="89" t="s">
        <v>542</v>
      </c>
      <c r="F458" s="90" t="s">
        <v>220</v>
      </c>
      <c r="G458" s="91">
        <v>2</v>
      </c>
      <c r="H458" s="1"/>
      <c r="I458" s="91">
        <f>ROUND(H458*G458,3)</f>
        <v>0</v>
      </c>
      <c r="J458" s="92"/>
      <c r="K458" s="13"/>
      <c r="L458" s="93" t="s">
        <v>0</v>
      </c>
      <c r="M458" s="94" t="s">
        <v>23</v>
      </c>
      <c r="N458" s="95"/>
      <c r="O458" s="96">
        <f>N458*G458</f>
        <v>0</v>
      </c>
      <c r="P458" s="96">
        <v>0</v>
      </c>
      <c r="Q458" s="96">
        <f>P458*G458</f>
        <v>0</v>
      </c>
      <c r="R458" s="96">
        <v>0.112</v>
      </c>
      <c r="S458" s="97">
        <f>R458*G458</f>
        <v>0.224</v>
      </c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Q458" s="98" t="s">
        <v>228</v>
      </c>
      <c r="AS458" s="98" t="s">
        <v>92</v>
      </c>
      <c r="AT458" s="98" t="s">
        <v>73</v>
      </c>
      <c r="AX458" s="7" t="s">
        <v>89</v>
      </c>
      <c r="BD458" s="99">
        <f>IF(M458="základná",I458,0)</f>
        <v>0</v>
      </c>
      <c r="BE458" s="99">
        <f>IF(M458="znížená",I458,0)</f>
        <v>0</v>
      </c>
      <c r="BF458" s="99">
        <f>IF(M458="zákl. prenesená",I458,0)</f>
        <v>0</v>
      </c>
      <c r="BG458" s="99">
        <f>IF(M458="zníž. prenesená",I458,0)</f>
        <v>0</v>
      </c>
      <c r="BH458" s="99">
        <f>IF(M458="nulová",I458,0)</f>
        <v>0</v>
      </c>
      <c r="BI458" s="7" t="s">
        <v>73</v>
      </c>
      <c r="BJ458" s="100">
        <f>ROUND(H458*G458,3)</f>
        <v>0</v>
      </c>
      <c r="BK458" s="7" t="s">
        <v>228</v>
      </c>
      <c r="BL458" s="98" t="s">
        <v>543</v>
      </c>
    </row>
    <row r="459" spans="1:64" s="102" customFormat="1" x14ac:dyDescent="0.2">
      <c r="A459" s="101"/>
      <c r="C459" s="103" t="s">
        <v>102</v>
      </c>
      <c r="D459" s="104" t="s">
        <v>0</v>
      </c>
      <c r="E459" s="105" t="s">
        <v>114</v>
      </c>
      <c r="G459" s="104" t="s">
        <v>0</v>
      </c>
      <c r="K459" s="101"/>
      <c r="L459" s="106"/>
      <c r="M459" s="107"/>
      <c r="N459" s="107"/>
      <c r="O459" s="107"/>
      <c r="P459" s="107"/>
      <c r="Q459" s="107"/>
      <c r="R459" s="107"/>
      <c r="S459" s="108"/>
      <c r="AS459" s="104" t="s">
        <v>102</v>
      </c>
      <c r="AT459" s="104" t="s">
        <v>73</v>
      </c>
      <c r="AU459" s="102" t="s">
        <v>51</v>
      </c>
      <c r="AV459" s="102" t="s">
        <v>16</v>
      </c>
      <c r="AW459" s="102" t="s">
        <v>47</v>
      </c>
      <c r="AX459" s="104" t="s">
        <v>89</v>
      </c>
    </row>
    <row r="460" spans="1:64" s="110" customFormat="1" x14ac:dyDescent="0.2">
      <c r="A460" s="109"/>
      <c r="C460" s="103" t="s">
        <v>102</v>
      </c>
      <c r="D460" s="111" t="s">
        <v>0</v>
      </c>
      <c r="E460" s="112" t="s">
        <v>544</v>
      </c>
      <c r="G460" s="113">
        <v>1</v>
      </c>
      <c r="K460" s="109"/>
      <c r="L460" s="114"/>
      <c r="M460" s="115"/>
      <c r="N460" s="115"/>
      <c r="O460" s="115"/>
      <c r="P460" s="115"/>
      <c r="Q460" s="115"/>
      <c r="R460" s="115"/>
      <c r="S460" s="116"/>
      <c r="AS460" s="111" t="s">
        <v>102</v>
      </c>
      <c r="AT460" s="111" t="s">
        <v>73</v>
      </c>
      <c r="AU460" s="110" t="s">
        <v>73</v>
      </c>
      <c r="AV460" s="110" t="s">
        <v>16</v>
      </c>
      <c r="AW460" s="110" t="s">
        <v>47</v>
      </c>
      <c r="AX460" s="111" t="s">
        <v>89</v>
      </c>
    </row>
    <row r="461" spans="1:64" s="126" customFormat="1" x14ac:dyDescent="0.2">
      <c r="A461" s="125"/>
      <c r="C461" s="103" t="s">
        <v>102</v>
      </c>
      <c r="D461" s="127" t="s">
        <v>0</v>
      </c>
      <c r="E461" s="128" t="s">
        <v>105</v>
      </c>
      <c r="G461" s="129">
        <v>1</v>
      </c>
      <c r="K461" s="125"/>
      <c r="L461" s="130"/>
      <c r="M461" s="131"/>
      <c r="N461" s="131"/>
      <c r="O461" s="131"/>
      <c r="P461" s="131"/>
      <c r="Q461" s="131"/>
      <c r="R461" s="131"/>
      <c r="S461" s="132"/>
      <c r="AS461" s="127" t="s">
        <v>102</v>
      </c>
      <c r="AT461" s="127" t="s">
        <v>73</v>
      </c>
      <c r="AU461" s="126" t="s">
        <v>106</v>
      </c>
      <c r="AV461" s="126" t="s">
        <v>16</v>
      </c>
      <c r="AW461" s="126" t="s">
        <v>47</v>
      </c>
      <c r="AX461" s="127" t="s">
        <v>89</v>
      </c>
    </row>
    <row r="462" spans="1:64" s="110" customFormat="1" x14ac:dyDescent="0.2">
      <c r="A462" s="109"/>
      <c r="C462" s="103" t="s">
        <v>102</v>
      </c>
      <c r="D462" s="111" t="s">
        <v>0</v>
      </c>
      <c r="E462" s="112" t="s">
        <v>545</v>
      </c>
      <c r="G462" s="113">
        <v>1</v>
      </c>
      <c r="K462" s="109"/>
      <c r="L462" s="114"/>
      <c r="M462" s="115"/>
      <c r="N462" s="115"/>
      <c r="O462" s="115"/>
      <c r="P462" s="115"/>
      <c r="Q462" s="115"/>
      <c r="R462" s="115"/>
      <c r="S462" s="116"/>
      <c r="AS462" s="111" t="s">
        <v>102</v>
      </c>
      <c r="AT462" s="111" t="s">
        <v>73</v>
      </c>
      <c r="AU462" s="110" t="s">
        <v>73</v>
      </c>
      <c r="AV462" s="110" t="s">
        <v>16</v>
      </c>
      <c r="AW462" s="110" t="s">
        <v>47</v>
      </c>
      <c r="AX462" s="111" t="s">
        <v>89</v>
      </c>
    </row>
    <row r="463" spans="1:64" s="118" customFormat="1" x14ac:dyDescent="0.2">
      <c r="A463" s="117"/>
      <c r="C463" s="103" t="s">
        <v>102</v>
      </c>
      <c r="D463" s="119" t="s">
        <v>0</v>
      </c>
      <c r="E463" s="120" t="s">
        <v>109</v>
      </c>
      <c r="G463" s="121">
        <v>2</v>
      </c>
      <c r="K463" s="117"/>
      <c r="L463" s="122"/>
      <c r="M463" s="123"/>
      <c r="N463" s="123"/>
      <c r="O463" s="123"/>
      <c r="P463" s="123"/>
      <c r="Q463" s="123"/>
      <c r="R463" s="123"/>
      <c r="S463" s="124"/>
      <c r="AS463" s="119" t="s">
        <v>102</v>
      </c>
      <c r="AT463" s="119" t="s">
        <v>73</v>
      </c>
      <c r="AU463" s="118" t="s">
        <v>96</v>
      </c>
      <c r="AV463" s="118" t="s">
        <v>16</v>
      </c>
      <c r="AW463" s="118" t="s">
        <v>51</v>
      </c>
      <c r="AX463" s="119" t="s">
        <v>89</v>
      </c>
    </row>
    <row r="464" spans="1:64" s="16" customFormat="1" ht="36" customHeight="1" x14ac:dyDescent="0.2">
      <c r="A464" s="13"/>
      <c r="B464" s="87" t="s">
        <v>546</v>
      </c>
      <c r="C464" s="87" t="s">
        <v>92</v>
      </c>
      <c r="D464" s="88" t="s">
        <v>547</v>
      </c>
      <c r="E464" s="89" t="s">
        <v>548</v>
      </c>
      <c r="F464" s="90" t="s">
        <v>220</v>
      </c>
      <c r="G464" s="91">
        <v>1</v>
      </c>
      <c r="H464" s="1"/>
      <c r="I464" s="91">
        <f>ROUND(H464*G464,3)</f>
        <v>0</v>
      </c>
      <c r="J464" s="92"/>
      <c r="K464" s="13"/>
      <c r="L464" s="93" t="s">
        <v>0</v>
      </c>
      <c r="M464" s="94" t="s">
        <v>23</v>
      </c>
      <c r="N464" s="95"/>
      <c r="O464" s="96">
        <f>N464*G464</f>
        <v>0</v>
      </c>
      <c r="P464" s="96">
        <v>0</v>
      </c>
      <c r="Q464" s="96">
        <f>P464*G464</f>
        <v>0</v>
      </c>
      <c r="R464" s="96">
        <v>0.112</v>
      </c>
      <c r="S464" s="97">
        <f>R464*G464</f>
        <v>0.112</v>
      </c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Q464" s="98" t="s">
        <v>228</v>
      </c>
      <c r="AS464" s="98" t="s">
        <v>92</v>
      </c>
      <c r="AT464" s="98" t="s">
        <v>73</v>
      </c>
      <c r="AX464" s="7" t="s">
        <v>89</v>
      </c>
      <c r="BD464" s="99">
        <f>IF(M464="základná",I464,0)</f>
        <v>0</v>
      </c>
      <c r="BE464" s="99">
        <f>IF(M464="znížená",I464,0)</f>
        <v>0</v>
      </c>
      <c r="BF464" s="99">
        <f>IF(M464="zákl. prenesená",I464,0)</f>
        <v>0</v>
      </c>
      <c r="BG464" s="99">
        <f>IF(M464="zníž. prenesená",I464,0)</f>
        <v>0</v>
      </c>
      <c r="BH464" s="99">
        <f>IF(M464="nulová",I464,0)</f>
        <v>0</v>
      </c>
      <c r="BI464" s="7" t="s">
        <v>73</v>
      </c>
      <c r="BJ464" s="100">
        <f>ROUND(H464*G464,3)</f>
        <v>0</v>
      </c>
      <c r="BK464" s="7" t="s">
        <v>228</v>
      </c>
      <c r="BL464" s="98" t="s">
        <v>549</v>
      </c>
    </row>
    <row r="465" spans="1:64" s="102" customFormat="1" x14ac:dyDescent="0.2">
      <c r="A465" s="101"/>
      <c r="C465" s="103" t="s">
        <v>102</v>
      </c>
      <c r="D465" s="104" t="s">
        <v>0</v>
      </c>
      <c r="E465" s="105" t="s">
        <v>114</v>
      </c>
      <c r="G465" s="104" t="s">
        <v>0</v>
      </c>
      <c r="K465" s="101"/>
      <c r="L465" s="106"/>
      <c r="M465" s="107"/>
      <c r="N465" s="107"/>
      <c r="O465" s="107"/>
      <c r="P465" s="107"/>
      <c r="Q465" s="107"/>
      <c r="R465" s="107"/>
      <c r="S465" s="108"/>
      <c r="AS465" s="104" t="s">
        <v>102</v>
      </c>
      <c r="AT465" s="104" t="s">
        <v>73</v>
      </c>
      <c r="AU465" s="102" t="s">
        <v>51</v>
      </c>
      <c r="AV465" s="102" t="s">
        <v>16</v>
      </c>
      <c r="AW465" s="102" t="s">
        <v>47</v>
      </c>
      <c r="AX465" s="104" t="s">
        <v>89</v>
      </c>
    </row>
    <row r="466" spans="1:64" s="110" customFormat="1" x14ac:dyDescent="0.2">
      <c r="A466" s="109"/>
      <c r="C466" s="103" t="s">
        <v>102</v>
      </c>
      <c r="D466" s="111" t="s">
        <v>0</v>
      </c>
      <c r="E466" s="112" t="s">
        <v>544</v>
      </c>
      <c r="G466" s="113">
        <v>1</v>
      </c>
      <c r="K466" s="109"/>
      <c r="L466" s="114"/>
      <c r="M466" s="115"/>
      <c r="N466" s="115"/>
      <c r="O466" s="115"/>
      <c r="P466" s="115"/>
      <c r="Q466" s="115"/>
      <c r="R466" s="115"/>
      <c r="S466" s="116"/>
      <c r="AS466" s="111" t="s">
        <v>102</v>
      </c>
      <c r="AT466" s="111" t="s">
        <v>73</v>
      </c>
      <c r="AU466" s="110" t="s">
        <v>73</v>
      </c>
      <c r="AV466" s="110" t="s">
        <v>16</v>
      </c>
      <c r="AW466" s="110" t="s">
        <v>47</v>
      </c>
      <c r="AX466" s="111" t="s">
        <v>89</v>
      </c>
    </row>
    <row r="467" spans="1:64" s="118" customFormat="1" x14ac:dyDescent="0.2">
      <c r="A467" s="117"/>
      <c r="C467" s="103" t="s">
        <v>102</v>
      </c>
      <c r="D467" s="119" t="s">
        <v>0</v>
      </c>
      <c r="E467" s="120" t="s">
        <v>109</v>
      </c>
      <c r="G467" s="121">
        <v>1</v>
      </c>
      <c r="K467" s="117"/>
      <c r="L467" s="122"/>
      <c r="M467" s="123"/>
      <c r="N467" s="123"/>
      <c r="O467" s="123"/>
      <c r="P467" s="123"/>
      <c r="Q467" s="123"/>
      <c r="R467" s="123"/>
      <c r="S467" s="124"/>
      <c r="AS467" s="119" t="s">
        <v>102</v>
      </c>
      <c r="AT467" s="119" t="s">
        <v>73</v>
      </c>
      <c r="AU467" s="118" t="s">
        <v>96</v>
      </c>
      <c r="AV467" s="118" t="s">
        <v>16</v>
      </c>
      <c r="AW467" s="118" t="s">
        <v>51</v>
      </c>
      <c r="AX467" s="119" t="s">
        <v>89</v>
      </c>
    </row>
    <row r="468" spans="1:64" s="75" customFormat="1" ht="22.7" customHeight="1" x14ac:dyDescent="0.2">
      <c r="A468" s="74"/>
      <c r="C468" s="76" t="s">
        <v>46</v>
      </c>
      <c r="D468" s="85" t="s">
        <v>550</v>
      </c>
      <c r="E468" s="85" t="s">
        <v>551</v>
      </c>
      <c r="I468" s="86">
        <f>BJ468</f>
        <v>0</v>
      </c>
      <c r="K468" s="74"/>
      <c r="L468" s="79"/>
      <c r="M468" s="80"/>
      <c r="N468" s="80"/>
      <c r="O468" s="81">
        <f>SUM(O469:O484)</f>
        <v>0</v>
      </c>
      <c r="P468" s="80"/>
      <c r="Q468" s="81">
        <f>SUM(Q469:Q484)</f>
        <v>0</v>
      </c>
      <c r="R468" s="80"/>
      <c r="S468" s="82">
        <f>SUM(S469:S484)</f>
        <v>0.853024</v>
      </c>
      <c r="AQ468" s="76" t="s">
        <v>73</v>
      </c>
      <c r="AS468" s="83" t="s">
        <v>46</v>
      </c>
      <c r="AT468" s="83" t="s">
        <v>51</v>
      </c>
      <c r="AX468" s="76" t="s">
        <v>89</v>
      </c>
      <c r="BJ468" s="84">
        <f>SUM(BJ469:BJ484)</f>
        <v>0</v>
      </c>
    </row>
    <row r="469" spans="1:64" s="16" customFormat="1" ht="36" customHeight="1" x14ac:dyDescent="0.2">
      <c r="A469" s="13"/>
      <c r="B469" s="87" t="s">
        <v>552</v>
      </c>
      <c r="C469" s="87" t="s">
        <v>92</v>
      </c>
      <c r="D469" s="88" t="s">
        <v>553</v>
      </c>
      <c r="E469" s="89" t="s">
        <v>554</v>
      </c>
      <c r="F469" s="90" t="s">
        <v>121</v>
      </c>
      <c r="G469" s="91">
        <v>4.4459999999999997</v>
      </c>
      <c r="H469" s="1"/>
      <c r="I469" s="91">
        <f>ROUND(H469*G469,3)</f>
        <v>0</v>
      </c>
      <c r="J469" s="92"/>
      <c r="K469" s="13"/>
      <c r="L469" s="93" t="s">
        <v>0</v>
      </c>
      <c r="M469" s="94" t="s">
        <v>23</v>
      </c>
      <c r="N469" s="95"/>
      <c r="O469" s="96">
        <f>N469*G469</f>
        <v>0</v>
      </c>
      <c r="P469" s="96">
        <v>0</v>
      </c>
      <c r="Q469" s="96">
        <f>P469*G469</f>
        <v>0</v>
      </c>
      <c r="R469" s="96">
        <v>1.4E-2</v>
      </c>
      <c r="S469" s="97">
        <f>R469*G469</f>
        <v>6.2244000000000001E-2</v>
      </c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Q469" s="98" t="s">
        <v>228</v>
      </c>
      <c r="AS469" s="98" t="s">
        <v>92</v>
      </c>
      <c r="AT469" s="98" t="s">
        <v>73</v>
      </c>
      <c r="AX469" s="7" t="s">
        <v>89</v>
      </c>
      <c r="BD469" s="99">
        <f>IF(M469="základná",I469,0)</f>
        <v>0</v>
      </c>
      <c r="BE469" s="99">
        <f>IF(M469="znížená",I469,0)</f>
        <v>0</v>
      </c>
      <c r="BF469" s="99">
        <f>IF(M469="zákl. prenesená",I469,0)</f>
        <v>0</v>
      </c>
      <c r="BG469" s="99">
        <f>IF(M469="zníž. prenesená",I469,0)</f>
        <v>0</v>
      </c>
      <c r="BH469" s="99">
        <f>IF(M469="nulová",I469,0)</f>
        <v>0</v>
      </c>
      <c r="BI469" s="7" t="s">
        <v>73</v>
      </c>
      <c r="BJ469" s="100">
        <f>ROUND(H469*G469,3)</f>
        <v>0</v>
      </c>
      <c r="BK469" s="7" t="s">
        <v>228</v>
      </c>
      <c r="BL469" s="98" t="s">
        <v>555</v>
      </c>
    </row>
    <row r="470" spans="1:64" s="102" customFormat="1" x14ac:dyDescent="0.2">
      <c r="A470" s="101"/>
      <c r="C470" s="103" t="s">
        <v>102</v>
      </c>
      <c r="D470" s="104" t="s">
        <v>0</v>
      </c>
      <c r="E470" s="105" t="s">
        <v>556</v>
      </c>
      <c r="G470" s="104" t="s">
        <v>0</v>
      </c>
      <c r="K470" s="101"/>
      <c r="L470" s="106"/>
      <c r="M470" s="107"/>
      <c r="N470" s="107"/>
      <c r="O470" s="107"/>
      <c r="P470" s="107"/>
      <c r="Q470" s="107"/>
      <c r="R470" s="107"/>
      <c r="S470" s="108"/>
      <c r="AS470" s="104" t="s">
        <v>102</v>
      </c>
      <c r="AT470" s="104" t="s">
        <v>73</v>
      </c>
      <c r="AU470" s="102" t="s">
        <v>51</v>
      </c>
      <c r="AV470" s="102" t="s">
        <v>16</v>
      </c>
      <c r="AW470" s="102" t="s">
        <v>47</v>
      </c>
      <c r="AX470" s="104" t="s">
        <v>89</v>
      </c>
    </row>
    <row r="471" spans="1:64" s="102" customFormat="1" x14ac:dyDescent="0.2">
      <c r="A471" s="101"/>
      <c r="C471" s="103" t="s">
        <v>102</v>
      </c>
      <c r="D471" s="104" t="s">
        <v>0</v>
      </c>
      <c r="E471" s="105" t="s">
        <v>114</v>
      </c>
      <c r="G471" s="104" t="s">
        <v>0</v>
      </c>
      <c r="K471" s="101"/>
      <c r="L471" s="106"/>
      <c r="M471" s="107"/>
      <c r="N471" s="107"/>
      <c r="O471" s="107"/>
      <c r="P471" s="107"/>
      <c r="Q471" s="107"/>
      <c r="R471" s="107"/>
      <c r="S471" s="108"/>
      <c r="AS471" s="104" t="s">
        <v>102</v>
      </c>
      <c r="AT471" s="104" t="s">
        <v>73</v>
      </c>
      <c r="AU471" s="102" t="s">
        <v>51</v>
      </c>
      <c r="AV471" s="102" t="s">
        <v>16</v>
      </c>
      <c r="AW471" s="102" t="s">
        <v>47</v>
      </c>
      <c r="AX471" s="104" t="s">
        <v>89</v>
      </c>
    </row>
    <row r="472" spans="1:64" s="110" customFormat="1" x14ac:dyDescent="0.2">
      <c r="A472" s="109"/>
      <c r="C472" s="103" t="s">
        <v>102</v>
      </c>
      <c r="D472" s="111" t="s">
        <v>0</v>
      </c>
      <c r="E472" s="112" t="s">
        <v>557</v>
      </c>
      <c r="G472" s="113">
        <v>4.4459999999999997</v>
      </c>
      <c r="K472" s="109"/>
      <c r="L472" s="114"/>
      <c r="M472" s="115"/>
      <c r="N472" s="115"/>
      <c r="O472" s="115"/>
      <c r="P472" s="115"/>
      <c r="Q472" s="115"/>
      <c r="R472" s="115"/>
      <c r="S472" s="116"/>
      <c r="AS472" s="111" t="s">
        <v>102</v>
      </c>
      <c r="AT472" s="111" t="s">
        <v>73</v>
      </c>
      <c r="AU472" s="110" t="s">
        <v>73</v>
      </c>
      <c r="AV472" s="110" t="s">
        <v>16</v>
      </c>
      <c r="AW472" s="110" t="s">
        <v>47</v>
      </c>
      <c r="AX472" s="111" t="s">
        <v>89</v>
      </c>
    </row>
    <row r="473" spans="1:64" s="126" customFormat="1" x14ac:dyDescent="0.2">
      <c r="A473" s="125"/>
      <c r="C473" s="103" t="s">
        <v>102</v>
      </c>
      <c r="D473" s="127" t="s">
        <v>0</v>
      </c>
      <c r="E473" s="128" t="s">
        <v>105</v>
      </c>
      <c r="G473" s="129">
        <v>4.4459999999999997</v>
      </c>
      <c r="K473" s="125"/>
      <c r="L473" s="130"/>
      <c r="M473" s="131"/>
      <c r="N473" s="131"/>
      <c r="O473" s="131"/>
      <c r="P473" s="131"/>
      <c r="Q473" s="131"/>
      <c r="R473" s="131"/>
      <c r="S473" s="132"/>
      <c r="AS473" s="127" t="s">
        <v>102</v>
      </c>
      <c r="AT473" s="127" t="s">
        <v>73</v>
      </c>
      <c r="AU473" s="126" t="s">
        <v>106</v>
      </c>
      <c r="AV473" s="126" t="s">
        <v>16</v>
      </c>
      <c r="AW473" s="126" t="s">
        <v>47</v>
      </c>
      <c r="AX473" s="127" t="s">
        <v>89</v>
      </c>
    </row>
    <row r="474" spans="1:64" s="118" customFormat="1" x14ac:dyDescent="0.2">
      <c r="A474" s="117"/>
      <c r="C474" s="103" t="s">
        <v>102</v>
      </c>
      <c r="D474" s="119" t="s">
        <v>0</v>
      </c>
      <c r="E474" s="120" t="s">
        <v>109</v>
      </c>
      <c r="G474" s="121">
        <v>4.4459999999999997</v>
      </c>
      <c r="K474" s="117"/>
      <c r="L474" s="122"/>
      <c r="M474" s="123"/>
      <c r="N474" s="123"/>
      <c r="O474" s="123"/>
      <c r="P474" s="123"/>
      <c r="Q474" s="123"/>
      <c r="R474" s="123"/>
      <c r="S474" s="124"/>
      <c r="AS474" s="119" t="s">
        <v>102</v>
      </c>
      <c r="AT474" s="119" t="s">
        <v>73</v>
      </c>
      <c r="AU474" s="118" t="s">
        <v>96</v>
      </c>
      <c r="AV474" s="118" t="s">
        <v>16</v>
      </c>
      <c r="AW474" s="118" t="s">
        <v>51</v>
      </c>
      <c r="AX474" s="119" t="s">
        <v>89</v>
      </c>
    </row>
    <row r="475" spans="1:64" s="16" customFormat="1" ht="24" customHeight="1" x14ac:dyDescent="0.2">
      <c r="A475" s="13"/>
      <c r="B475" s="87" t="s">
        <v>558</v>
      </c>
      <c r="C475" s="87" t="s">
        <v>92</v>
      </c>
      <c r="D475" s="88" t="s">
        <v>559</v>
      </c>
      <c r="E475" s="89" t="s">
        <v>560</v>
      </c>
      <c r="F475" s="90" t="s">
        <v>121</v>
      </c>
      <c r="G475" s="91">
        <v>11.06</v>
      </c>
      <c r="H475" s="1"/>
      <c r="I475" s="91">
        <f>ROUND(H475*G475,3)</f>
        <v>0</v>
      </c>
      <c r="J475" s="92"/>
      <c r="K475" s="13"/>
      <c r="L475" s="93" t="s">
        <v>0</v>
      </c>
      <c r="M475" s="94" t="s">
        <v>23</v>
      </c>
      <c r="N475" s="95"/>
      <c r="O475" s="96">
        <f>N475*G475</f>
        <v>0</v>
      </c>
      <c r="P475" s="96">
        <v>0</v>
      </c>
      <c r="Q475" s="96">
        <f>P475*G475</f>
        <v>0</v>
      </c>
      <c r="R475" s="96">
        <v>1.4E-2</v>
      </c>
      <c r="S475" s="97">
        <f>R475*G475</f>
        <v>0.15484000000000001</v>
      </c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Q475" s="98" t="s">
        <v>228</v>
      </c>
      <c r="AS475" s="98" t="s">
        <v>92</v>
      </c>
      <c r="AT475" s="98" t="s">
        <v>73</v>
      </c>
      <c r="AX475" s="7" t="s">
        <v>89</v>
      </c>
      <c r="BD475" s="99">
        <f>IF(M475="základná",I475,0)</f>
        <v>0</v>
      </c>
      <c r="BE475" s="99">
        <f>IF(M475="znížená",I475,0)</f>
        <v>0</v>
      </c>
      <c r="BF475" s="99">
        <f>IF(M475="zákl. prenesená",I475,0)</f>
        <v>0</v>
      </c>
      <c r="BG475" s="99">
        <f>IF(M475="zníž. prenesená",I475,0)</f>
        <v>0</v>
      </c>
      <c r="BH475" s="99">
        <f>IF(M475="nulová",I475,0)</f>
        <v>0</v>
      </c>
      <c r="BI475" s="7" t="s">
        <v>73</v>
      </c>
      <c r="BJ475" s="100">
        <f>ROUND(H475*G475,3)</f>
        <v>0</v>
      </c>
      <c r="BK475" s="7" t="s">
        <v>228</v>
      </c>
      <c r="BL475" s="98" t="s">
        <v>561</v>
      </c>
    </row>
    <row r="476" spans="1:64" s="102" customFormat="1" x14ac:dyDescent="0.2">
      <c r="A476" s="101"/>
      <c r="C476" s="103" t="s">
        <v>102</v>
      </c>
      <c r="D476" s="104" t="s">
        <v>0</v>
      </c>
      <c r="E476" s="105" t="s">
        <v>143</v>
      </c>
      <c r="G476" s="104" t="s">
        <v>0</v>
      </c>
      <c r="K476" s="101"/>
      <c r="L476" s="106"/>
      <c r="M476" s="107"/>
      <c r="N476" s="107"/>
      <c r="O476" s="107"/>
      <c r="P476" s="107"/>
      <c r="Q476" s="107"/>
      <c r="R476" s="107"/>
      <c r="S476" s="108"/>
      <c r="AS476" s="104" t="s">
        <v>102</v>
      </c>
      <c r="AT476" s="104" t="s">
        <v>73</v>
      </c>
      <c r="AU476" s="102" t="s">
        <v>51</v>
      </c>
      <c r="AV476" s="102" t="s">
        <v>16</v>
      </c>
      <c r="AW476" s="102" t="s">
        <v>47</v>
      </c>
      <c r="AX476" s="104" t="s">
        <v>89</v>
      </c>
    </row>
    <row r="477" spans="1:64" s="110" customFormat="1" x14ac:dyDescent="0.2">
      <c r="A477" s="109"/>
      <c r="C477" s="103" t="s">
        <v>102</v>
      </c>
      <c r="D477" s="111" t="s">
        <v>0</v>
      </c>
      <c r="E477" s="112" t="s">
        <v>562</v>
      </c>
      <c r="G477" s="113">
        <v>11.06</v>
      </c>
      <c r="K477" s="109"/>
      <c r="L477" s="114"/>
      <c r="M477" s="115"/>
      <c r="N477" s="115"/>
      <c r="O477" s="115"/>
      <c r="P477" s="115"/>
      <c r="Q477" s="115"/>
      <c r="R477" s="115"/>
      <c r="S477" s="116"/>
      <c r="AS477" s="111" t="s">
        <v>102</v>
      </c>
      <c r="AT477" s="111" t="s">
        <v>73</v>
      </c>
      <c r="AU477" s="110" t="s">
        <v>73</v>
      </c>
      <c r="AV477" s="110" t="s">
        <v>16</v>
      </c>
      <c r="AW477" s="110" t="s">
        <v>47</v>
      </c>
      <c r="AX477" s="111" t="s">
        <v>89</v>
      </c>
    </row>
    <row r="478" spans="1:64" s="118" customFormat="1" x14ac:dyDescent="0.2">
      <c r="A478" s="117"/>
      <c r="C478" s="103" t="s">
        <v>102</v>
      </c>
      <c r="D478" s="119" t="s">
        <v>0</v>
      </c>
      <c r="E478" s="120" t="s">
        <v>109</v>
      </c>
      <c r="G478" s="121">
        <v>11.06</v>
      </c>
      <c r="K478" s="117"/>
      <c r="L478" s="122"/>
      <c r="M478" s="123"/>
      <c r="N478" s="123"/>
      <c r="O478" s="123"/>
      <c r="P478" s="123"/>
      <c r="Q478" s="123"/>
      <c r="R478" s="123"/>
      <c r="S478" s="124"/>
      <c r="AS478" s="119" t="s">
        <v>102</v>
      </c>
      <c r="AT478" s="119" t="s">
        <v>73</v>
      </c>
      <c r="AU478" s="118" t="s">
        <v>96</v>
      </c>
      <c r="AV478" s="118" t="s">
        <v>16</v>
      </c>
      <c r="AW478" s="118" t="s">
        <v>51</v>
      </c>
      <c r="AX478" s="119" t="s">
        <v>89</v>
      </c>
    </row>
    <row r="479" spans="1:64" s="16" customFormat="1" ht="24" customHeight="1" x14ac:dyDescent="0.2">
      <c r="A479" s="13"/>
      <c r="B479" s="87" t="s">
        <v>563</v>
      </c>
      <c r="C479" s="87" t="s">
        <v>92</v>
      </c>
      <c r="D479" s="88" t="s">
        <v>564</v>
      </c>
      <c r="E479" s="89" t="s">
        <v>565</v>
      </c>
      <c r="F479" s="90" t="s">
        <v>121</v>
      </c>
      <c r="G479" s="91">
        <v>35.33</v>
      </c>
      <c r="H479" s="1"/>
      <c r="I479" s="91">
        <f>ROUND(H479*G479,3)</f>
        <v>0</v>
      </c>
      <c r="J479" s="92"/>
      <c r="K479" s="13"/>
      <c r="L479" s="93" t="s">
        <v>0</v>
      </c>
      <c r="M479" s="94" t="s">
        <v>23</v>
      </c>
      <c r="N479" s="95"/>
      <c r="O479" s="96">
        <f>N479*G479</f>
        <v>0</v>
      </c>
      <c r="P479" s="96">
        <v>0</v>
      </c>
      <c r="Q479" s="96">
        <f>P479*G479</f>
        <v>0</v>
      </c>
      <c r="R479" s="96">
        <v>1.7999999999999999E-2</v>
      </c>
      <c r="S479" s="97">
        <f>R479*G479</f>
        <v>0.63593999999999995</v>
      </c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Q479" s="98" t="s">
        <v>228</v>
      </c>
      <c r="AS479" s="98" t="s">
        <v>92</v>
      </c>
      <c r="AT479" s="98" t="s">
        <v>73</v>
      </c>
      <c r="AX479" s="7" t="s">
        <v>89</v>
      </c>
      <c r="BD479" s="99">
        <f>IF(M479="základná",I479,0)</f>
        <v>0</v>
      </c>
      <c r="BE479" s="99">
        <f>IF(M479="znížená",I479,0)</f>
        <v>0</v>
      </c>
      <c r="BF479" s="99">
        <f>IF(M479="zákl. prenesená",I479,0)</f>
        <v>0</v>
      </c>
      <c r="BG479" s="99">
        <f>IF(M479="zníž. prenesená",I479,0)</f>
        <v>0</v>
      </c>
      <c r="BH479" s="99">
        <f>IF(M479="nulová",I479,0)</f>
        <v>0</v>
      </c>
      <c r="BI479" s="7" t="s">
        <v>73</v>
      </c>
      <c r="BJ479" s="100">
        <f>ROUND(H479*G479,3)</f>
        <v>0</v>
      </c>
      <c r="BK479" s="7" t="s">
        <v>228</v>
      </c>
      <c r="BL479" s="98" t="s">
        <v>566</v>
      </c>
    </row>
    <row r="480" spans="1:64" s="102" customFormat="1" x14ac:dyDescent="0.2">
      <c r="A480" s="101"/>
      <c r="C480" s="103" t="s">
        <v>102</v>
      </c>
      <c r="D480" s="104" t="s">
        <v>0</v>
      </c>
      <c r="E480" s="105" t="s">
        <v>567</v>
      </c>
      <c r="G480" s="104" t="s">
        <v>0</v>
      </c>
      <c r="K480" s="101"/>
      <c r="L480" s="106"/>
      <c r="M480" s="107"/>
      <c r="N480" s="107"/>
      <c r="O480" s="107"/>
      <c r="P480" s="107"/>
      <c r="Q480" s="107"/>
      <c r="R480" s="107"/>
      <c r="S480" s="108"/>
      <c r="AS480" s="104" t="s">
        <v>102</v>
      </c>
      <c r="AT480" s="104" t="s">
        <v>73</v>
      </c>
      <c r="AU480" s="102" t="s">
        <v>51</v>
      </c>
      <c r="AV480" s="102" t="s">
        <v>16</v>
      </c>
      <c r="AW480" s="102" t="s">
        <v>47</v>
      </c>
      <c r="AX480" s="104" t="s">
        <v>89</v>
      </c>
    </row>
    <row r="481" spans="1:64" s="102" customFormat="1" x14ac:dyDescent="0.2">
      <c r="A481" s="101"/>
      <c r="C481" s="103" t="s">
        <v>102</v>
      </c>
      <c r="D481" s="104" t="s">
        <v>0</v>
      </c>
      <c r="E481" s="105" t="s">
        <v>114</v>
      </c>
      <c r="G481" s="104" t="s">
        <v>0</v>
      </c>
      <c r="K481" s="101"/>
      <c r="L481" s="106"/>
      <c r="M481" s="107"/>
      <c r="N481" s="107"/>
      <c r="O481" s="107"/>
      <c r="P481" s="107"/>
      <c r="Q481" s="107"/>
      <c r="R481" s="107"/>
      <c r="S481" s="108"/>
      <c r="AS481" s="104" t="s">
        <v>102</v>
      </c>
      <c r="AT481" s="104" t="s">
        <v>73</v>
      </c>
      <c r="AU481" s="102" t="s">
        <v>51</v>
      </c>
      <c r="AV481" s="102" t="s">
        <v>16</v>
      </c>
      <c r="AW481" s="102" t="s">
        <v>47</v>
      </c>
      <c r="AX481" s="104" t="s">
        <v>89</v>
      </c>
    </row>
    <row r="482" spans="1:64" s="110" customFormat="1" x14ac:dyDescent="0.2">
      <c r="A482" s="109"/>
      <c r="C482" s="103" t="s">
        <v>102</v>
      </c>
      <c r="D482" s="111" t="s">
        <v>0</v>
      </c>
      <c r="E482" s="112" t="s">
        <v>489</v>
      </c>
      <c r="G482" s="113">
        <v>35.33</v>
      </c>
      <c r="K482" s="109"/>
      <c r="L482" s="114"/>
      <c r="M482" s="115"/>
      <c r="N482" s="115"/>
      <c r="O482" s="115"/>
      <c r="P482" s="115"/>
      <c r="Q482" s="115"/>
      <c r="R482" s="115"/>
      <c r="S482" s="116"/>
      <c r="AS482" s="111" t="s">
        <v>102</v>
      </c>
      <c r="AT482" s="111" t="s">
        <v>73</v>
      </c>
      <c r="AU482" s="110" t="s">
        <v>73</v>
      </c>
      <c r="AV482" s="110" t="s">
        <v>16</v>
      </c>
      <c r="AW482" s="110" t="s">
        <v>47</v>
      </c>
      <c r="AX482" s="111" t="s">
        <v>89</v>
      </c>
    </row>
    <row r="483" spans="1:64" s="126" customFormat="1" x14ac:dyDescent="0.2">
      <c r="A483" s="125"/>
      <c r="C483" s="103" t="s">
        <v>102</v>
      </c>
      <c r="D483" s="127" t="s">
        <v>0</v>
      </c>
      <c r="E483" s="128" t="s">
        <v>105</v>
      </c>
      <c r="G483" s="129">
        <v>35.33</v>
      </c>
      <c r="K483" s="125"/>
      <c r="L483" s="130"/>
      <c r="M483" s="131"/>
      <c r="N483" s="131"/>
      <c r="O483" s="131"/>
      <c r="P483" s="131"/>
      <c r="Q483" s="131"/>
      <c r="R483" s="131"/>
      <c r="S483" s="132"/>
      <c r="AS483" s="127" t="s">
        <v>102</v>
      </c>
      <c r="AT483" s="127" t="s">
        <v>73</v>
      </c>
      <c r="AU483" s="126" t="s">
        <v>106</v>
      </c>
      <c r="AV483" s="126" t="s">
        <v>16</v>
      </c>
      <c r="AW483" s="126" t="s">
        <v>47</v>
      </c>
      <c r="AX483" s="127" t="s">
        <v>89</v>
      </c>
    </row>
    <row r="484" spans="1:64" s="118" customFormat="1" x14ac:dyDescent="0.2">
      <c r="A484" s="117"/>
      <c r="C484" s="103" t="s">
        <v>102</v>
      </c>
      <c r="D484" s="119" t="s">
        <v>0</v>
      </c>
      <c r="E484" s="120" t="s">
        <v>109</v>
      </c>
      <c r="G484" s="121">
        <v>35.33</v>
      </c>
      <c r="K484" s="117"/>
      <c r="L484" s="122"/>
      <c r="M484" s="123"/>
      <c r="N484" s="123"/>
      <c r="O484" s="123"/>
      <c r="P484" s="123"/>
      <c r="Q484" s="123"/>
      <c r="R484" s="123"/>
      <c r="S484" s="124"/>
      <c r="AS484" s="119" t="s">
        <v>102</v>
      </c>
      <c r="AT484" s="119" t="s">
        <v>73</v>
      </c>
      <c r="AU484" s="118" t="s">
        <v>96</v>
      </c>
      <c r="AV484" s="118" t="s">
        <v>16</v>
      </c>
      <c r="AW484" s="118" t="s">
        <v>51</v>
      </c>
      <c r="AX484" s="119" t="s">
        <v>89</v>
      </c>
    </row>
    <row r="485" spans="1:64" s="75" customFormat="1" ht="22.7" customHeight="1" x14ac:dyDescent="0.2">
      <c r="A485" s="74"/>
      <c r="C485" s="76" t="s">
        <v>46</v>
      </c>
      <c r="D485" s="85" t="s">
        <v>568</v>
      </c>
      <c r="E485" s="85" t="s">
        <v>569</v>
      </c>
      <c r="I485" s="86">
        <f>BJ485</f>
        <v>0</v>
      </c>
      <c r="K485" s="74"/>
      <c r="L485" s="79"/>
      <c r="M485" s="80"/>
      <c r="N485" s="80"/>
      <c r="O485" s="81">
        <f>SUM(O486:O502)</f>
        <v>0</v>
      </c>
      <c r="P485" s="80"/>
      <c r="Q485" s="81">
        <f>SUM(Q486:Q502)</f>
        <v>0</v>
      </c>
      <c r="R485" s="80"/>
      <c r="S485" s="82">
        <f>SUM(S486:S502)</f>
        <v>2.3929999999999998</v>
      </c>
      <c r="AQ485" s="76" t="s">
        <v>73</v>
      </c>
      <c r="AS485" s="83" t="s">
        <v>46</v>
      </c>
      <c r="AT485" s="83" t="s">
        <v>51</v>
      </c>
      <c r="AX485" s="76" t="s">
        <v>89</v>
      </c>
      <c r="BJ485" s="84">
        <f>SUM(BJ486:BJ502)</f>
        <v>0</v>
      </c>
    </row>
    <row r="486" spans="1:64" s="16" customFormat="1" ht="60" customHeight="1" x14ac:dyDescent="0.2">
      <c r="A486" s="13"/>
      <c r="B486" s="87" t="s">
        <v>570</v>
      </c>
      <c r="C486" s="87" t="s">
        <v>92</v>
      </c>
      <c r="D486" s="88" t="s">
        <v>571</v>
      </c>
      <c r="E486" s="89" t="s">
        <v>572</v>
      </c>
      <c r="F486" s="90" t="s">
        <v>121</v>
      </c>
      <c r="G486" s="91">
        <v>370.4</v>
      </c>
      <c r="H486" s="1"/>
      <c r="I486" s="91">
        <f>ROUND(H486*G486,3)</f>
        <v>0</v>
      </c>
      <c r="J486" s="92"/>
      <c r="K486" s="13"/>
      <c r="L486" s="93" t="s">
        <v>0</v>
      </c>
      <c r="M486" s="94" t="s">
        <v>23</v>
      </c>
      <c r="N486" s="95"/>
      <c r="O486" s="96">
        <f>N486*G486</f>
        <v>0</v>
      </c>
      <c r="P486" s="96">
        <v>0</v>
      </c>
      <c r="Q486" s="96">
        <f>P486*G486</f>
        <v>0</v>
      </c>
      <c r="R486" s="96">
        <v>6.2500000000000003E-3</v>
      </c>
      <c r="S486" s="97">
        <f>R486*G486</f>
        <v>2.3149999999999999</v>
      </c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Q486" s="98" t="s">
        <v>228</v>
      </c>
      <c r="AS486" s="98" t="s">
        <v>92</v>
      </c>
      <c r="AT486" s="98" t="s">
        <v>73</v>
      </c>
      <c r="AX486" s="7" t="s">
        <v>89</v>
      </c>
      <c r="BD486" s="99">
        <f>IF(M486="základná",I486,0)</f>
        <v>0</v>
      </c>
      <c r="BE486" s="99">
        <f>IF(M486="znížená",I486,0)</f>
        <v>0</v>
      </c>
      <c r="BF486" s="99">
        <f>IF(M486="zákl. prenesená",I486,0)</f>
        <v>0</v>
      </c>
      <c r="BG486" s="99">
        <f>IF(M486="zníž. prenesená",I486,0)</f>
        <v>0</v>
      </c>
      <c r="BH486" s="99">
        <f>IF(M486="nulová",I486,0)</f>
        <v>0</v>
      </c>
      <c r="BI486" s="7" t="s">
        <v>73</v>
      </c>
      <c r="BJ486" s="100">
        <f>ROUND(H486*G486,3)</f>
        <v>0</v>
      </c>
      <c r="BK486" s="7" t="s">
        <v>228</v>
      </c>
      <c r="BL486" s="98" t="s">
        <v>573</v>
      </c>
    </row>
    <row r="487" spans="1:64" s="16" customFormat="1" ht="156" x14ac:dyDescent="0.2">
      <c r="A487" s="13"/>
      <c r="B487" s="14"/>
      <c r="C487" s="103" t="s">
        <v>436</v>
      </c>
      <c r="D487" s="14"/>
      <c r="E487" s="144" t="s">
        <v>574</v>
      </c>
      <c r="F487" s="14"/>
      <c r="G487" s="14"/>
      <c r="H487" s="14"/>
      <c r="I487" s="14"/>
      <c r="J487" s="14"/>
      <c r="K487" s="13"/>
      <c r="L487" s="145"/>
      <c r="M487" s="146"/>
      <c r="N487" s="95"/>
      <c r="O487" s="95"/>
      <c r="P487" s="95"/>
      <c r="Q487" s="95"/>
      <c r="R487" s="95"/>
      <c r="S487" s="147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S487" s="7" t="s">
        <v>436</v>
      </c>
      <c r="AT487" s="7" t="s">
        <v>73</v>
      </c>
    </row>
    <row r="488" spans="1:64" s="102" customFormat="1" x14ac:dyDescent="0.2">
      <c r="A488" s="101"/>
      <c r="C488" s="103" t="s">
        <v>102</v>
      </c>
      <c r="D488" s="104" t="s">
        <v>0</v>
      </c>
      <c r="E488" s="105" t="s">
        <v>575</v>
      </c>
      <c r="G488" s="104" t="s">
        <v>0</v>
      </c>
      <c r="K488" s="101"/>
      <c r="L488" s="106"/>
      <c r="M488" s="107"/>
      <c r="N488" s="107"/>
      <c r="O488" s="107"/>
      <c r="P488" s="107"/>
      <c r="Q488" s="107"/>
      <c r="R488" s="107"/>
      <c r="S488" s="108"/>
      <c r="AS488" s="104" t="s">
        <v>102</v>
      </c>
      <c r="AT488" s="104" t="s">
        <v>73</v>
      </c>
      <c r="AU488" s="102" t="s">
        <v>51</v>
      </c>
      <c r="AV488" s="102" t="s">
        <v>16</v>
      </c>
      <c r="AW488" s="102" t="s">
        <v>47</v>
      </c>
      <c r="AX488" s="104" t="s">
        <v>89</v>
      </c>
    </row>
    <row r="489" spans="1:64" s="102" customFormat="1" x14ac:dyDescent="0.2">
      <c r="A489" s="101"/>
      <c r="C489" s="103" t="s">
        <v>102</v>
      </c>
      <c r="D489" s="104" t="s">
        <v>0</v>
      </c>
      <c r="E489" s="105" t="s">
        <v>114</v>
      </c>
      <c r="G489" s="104" t="s">
        <v>0</v>
      </c>
      <c r="K489" s="101"/>
      <c r="L489" s="106"/>
      <c r="M489" s="107"/>
      <c r="N489" s="107"/>
      <c r="O489" s="107"/>
      <c r="P489" s="107"/>
      <c r="Q489" s="107"/>
      <c r="R489" s="107"/>
      <c r="S489" s="108"/>
      <c r="AS489" s="104" t="s">
        <v>102</v>
      </c>
      <c r="AT489" s="104" t="s">
        <v>73</v>
      </c>
      <c r="AU489" s="102" t="s">
        <v>51</v>
      </c>
      <c r="AV489" s="102" t="s">
        <v>16</v>
      </c>
      <c r="AW489" s="102" t="s">
        <v>47</v>
      </c>
      <c r="AX489" s="104" t="s">
        <v>89</v>
      </c>
    </row>
    <row r="490" spans="1:64" s="110" customFormat="1" x14ac:dyDescent="0.2">
      <c r="A490" s="109"/>
      <c r="C490" s="103" t="s">
        <v>102</v>
      </c>
      <c r="D490" s="111" t="s">
        <v>0</v>
      </c>
      <c r="E490" s="112" t="s">
        <v>576</v>
      </c>
      <c r="G490" s="113">
        <v>56.57</v>
      </c>
      <c r="K490" s="109"/>
      <c r="L490" s="114"/>
      <c r="M490" s="115"/>
      <c r="N490" s="115"/>
      <c r="O490" s="115"/>
      <c r="P490" s="115"/>
      <c r="Q490" s="115"/>
      <c r="R490" s="115"/>
      <c r="S490" s="116"/>
      <c r="AS490" s="111" t="s">
        <v>102</v>
      </c>
      <c r="AT490" s="111" t="s">
        <v>73</v>
      </c>
      <c r="AU490" s="110" t="s">
        <v>73</v>
      </c>
      <c r="AV490" s="110" t="s">
        <v>16</v>
      </c>
      <c r="AW490" s="110" t="s">
        <v>47</v>
      </c>
      <c r="AX490" s="111" t="s">
        <v>89</v>
      </c>
    </row>
    <row r="491" spans="1:64" s="126" customFormat="1" x14ac:dyDescent="0.2">
      <c r="A491" s="125"/>
      <c r="C491" s="103" t="s">
        <v>102</v>
      </c>
      <c r="D491" s="127" t="s">
        <v>0</v>
      </c>
      <c r="E491" s="128" t="s">
        <v>105</v>
      </c>
      <c r="G491" s="129">
        <v>56.57</v>
      </c>
      <c r="K491" s="125"/>
      <c r="L491" s="130"/>
      <c r="M491" s="131"/>
      <c r="N491" s="131"/>
      <c r="O491" s="131"/>
      <c r="P491" s="131"/>
      <c r="Q491" s="131"/>
      <c r="R491" s="131"/>
      <c r="S491" s="132"/>
      <c r="AS491" s="127" t="s">
        <v>102</v>
      </c>
      <c r="AT491" s="127" t="s">
        <v>73</v>
      </c>
      <c r="AU491" s="126" t="s">
        <v>106</v>
      </c>
      <c r="AV491" s="126" t="s">
        <v>16</v>
      </c>
      <c r="AW491" s="126" t="s">
        <v>47</v>
      </c>
      <c r="AX491" s="127" t="s">
        <v>89</v>
      </c>
    </row>
    <row r="492" spans="1:64" s="110" customFormat="1" x14ac:dyDescent="0.2">
      <c r="A492" s="109"/>
      <c r="C492" s="103" t="s">
        <v>102</v>
      </c>
      <c r="D492" s="111" t="s">
        <v>0</v>
      </c>
      <c r="E492" s="112" t="s">
        <v>494</v>
      </c>
      <c r="G492" s="113">
        <v>128.63</v>
      </c>
      <c r="K492" s="109"/>
      <c r="L492" s="114"/>
      <c r="M492" s="115"/>
      <c r="N492" s="115"/>
      <c r="O492" s="115"/>
      <c r="P492" s="115"/>
      <c r="Q492" s="115"/>
      <c r="R492" s="115"/>
      <c r="S492" s="116"/>
      <c r="AS492" s="111" t="s">
        <v>102</v>
      </c>
      <c r="AT492" s="111" t="s">
        <v>73</v>
      </c>
      <c r="AU492" s="110" t="s">
        <v>73</v>
      </c>
      <c r="AV492" s="110" t="s">
        <v>16</v>
      </c>
      <c r="AW492" s="110" t="s">
        <v>47</v>
      </c>
      <c r="AX492" s="111" t="s">
        <v>89</v>
      </c>
    </row>
    <row r="493" spans="1:64" s="126" customFormat="1" x14ac:dyDescent="0.2">
      <c r="A493" s="125"/>
      <c r="C493" s="103" t="s">
        <v>102</v>
      </c>
      <c r="D493" s="127" t="s">
        <v>0</v>
      </c>
      <c r="E493" s="128" t="s">
        <v>105</v>
      </c>
      <c r="G493" s="129">
        <v>128.63</v>
      </c>
      <c r="K493" s="125"/>
      <c r="L493" s="130"/>
      <c r="M493" s="131"/>
      <c r="N493" s="131"/>
      <c r="O493" s="131"/>
      <c r="P493" s="131"/>
      <c r="Q493" s="131"/>
      <c r="R493" s="131"/>
      <c r="S493" s="132"/>
      <c r="AS493" s="127" t="s">
        <v>102</v>
      </c>
      <c r="AT493" s="127" t="s">
        <v>73</v>
      </c>
      <c r="AU493" s="126" t="s">
        <v>106</v>
      </c>
      <c r="AV493" s="126" t="s">
        <v>16</v>
      </c>
      <c r="AW493" s="126" t="s">
        <v>47</v>
      </c>
      <c r="AX493" s="127" t="s">
        <v>89</v>
      </c>
    </row>
    <row r="494" spans="1:64" s="118" customFormat="1" x14ac:dyDescent="0.2">
      <c r="A494" s="117"/>
      <c r="C494" s="103" t="s">
        <v>102</v>
      </c>
      <c r="D494" s="119" t="s">
        <v>0</v>
      </c>
      <c r="E494" s="120" t="s">
        <v>109</v>
      </c>
      <c r="G494" s="121">
        <v>185.2</v>
      </c>
      <c r="K494" s="117"/>
      <c r="L494" s="122"/>
      <c r="M494" s="123"/>
      <c r="N494" s="123"/>
      <c r="O494" s="123"/>
      <c r="P494" s="123"/>
      <c r="Q494" s="123"/>
      <c r="R494" s="123"/>
      <c r="S494" s="124"/>
      <c r="AS494" s="119" t="s">
        <v>102</v>
      </c>
      <c r="AT494" s="119" t="s">
        <v>73</v>
      </c>
      <c r="AU494" s="118" t="s">
        <v>96</v>
      </c>
      <c r="AV494" s="118" t="s">
        <v>16</v>
      </c>
      <c r="AW494" s="118" t="s">
        <v>51</v>
      </c>
      <c r="AX494" s="119" t="s">
        <v>89</v>
      </c>
    </row>
    <row r="495" spans="1:64" s="110" customFormat="1" x14ac:dyDescent="0.2">
      <c r="A495" s="109"/>
      <c r="C495" s="103" t="s">
        <v>102</v>
      </c>
      <c r="E495" s="112" t="s">
        <v>577</v>
      </c>
      <c r="G495" s="113">
        <v>370.4</v>
      </c>
      <c r="K495" s="109"/>
      <c r="L495" s="114"/>
      <c r="M495" s="115"/>
      <c r="N495" s="115"/>
      <c r="O495" s="115"/>
      <c r="P495" s="115"/>
      <c r="Q495" s="115"/>
      <c r="R495" s="115"/>
      <c r="S495" s="116"/>
      <c r="AS495" s="111" t="s">
        <v>102</v>
      </c>
      <c r="AT495" s="111" t="s">
        <v>73</v>
      </c>
      <c r="AU495" s="110" t="s">
        <v>73</v>
      </c>
      <c r="AV495" s="110" t="s">
        <v>2</v>
      </c>
      <c r="AW495" s="110" t="s">
        <v>51</v>
      </c>
      <c r="AX495" s="111" t="s">
        <v>89</v>
      </c>
    </row>
    <row r="496" spans="1:64" s="16" customFormat="1" ht="24" customHeight="1" x14ac:dyDescent="0.2">
      <c r="A496" s="13"/>
      <c r="B496" s="87" t="s">
        <v>578</v>
      </c>
      <c r="C496" s="87" t="s">
        <v>92</v>
      </c>
      <c r="D496" s="88" t="s">
        <v>579</v>
      </c>
      <c r="E496" s="89" t="s">
        <v>580</v>
      </c>
      <c r="F496" s="90" t="s">
        <v>220</v>
      </c>
      <c r="G496" s="91">
        <v>6</v>
      </c>
      <c r="H496" s="1"/>
      <c r="I496" s="91">
        <f>ROUND(H496*G496,3)</f>
        <v>0</v>
      </c>
      <c r="J496" s="92"/>
      <c r="K496" s="13"/>
      <c r="L496" s="93" t="s">
        <v>0</v>
      </c>
      <c r="M496" s="94" t="s">
        <v>23</v>
      </c>
      <c r="N496" s="95"/>
      <c r="O496" s="96">
        <f>N496*G496</f>
        <v>0</v>
      </c>
      <c r="P496" s="96">
        <v>0</v>
      </c>
      <c r="Q496" s="96">
        <f>P496*G496</f>
        <v>0</v>
      </c>
      <c r="R496" s="96">
        <v>1.2999999999999999E-2</v>
      </c>
      <c r="S496" s="97">
        <f>R496*G496</f>
        <v>7.8E-2</v>
      </c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Q496" s="98" t="s">
        <v>228</v>
      </c>
      <c r="AS496" s="98" t="s">
        <v>92</v>
      </c>
      <c r="AT496" s="98" t="s">
        <v>73</v>
      </c>
      <c r="AX496" s="7" t="s">
        <v>89</v>
      </c>
      <c r="BD496" s="99">
        <f>IF(M496="základná",I496,0)</f>
        <v>0</v>
      </c>
      <c r="BE496" s="99">
        <f>IF(M496="znížená",I496,0)</f>
        <v>0</v>
      </c>
      <c r="BF496" s="99">
        <f>IF(M496="zákl. prenesená",I496,0)</f>
        <v>0</v>
      </c>
      <c r="BG496" s="99">
        <f>IF(M496="zníž. prenesená",I496,0)</f>
        <v>0</v>
      </c>
      <c r="BH496" s="99">
        <f>IF(M496="nulová",I496,0)</f>
        <v>0</v>
      </c>
      <c r="BI496" s="7" t="s">
        <v>73</v>
      </c>
      <c r="BJ496" s="100">
        <f>ROUND(H496*G496,3)</f>
        <v>0</v>
      </c>
      <c r="BK496" s="7" t="s">
        <v>228</v>
      </c>
      <c r="BL496" s="98" t="s">
        <v>581</v>
      </c>
    </row>
    <row r="497" spans="1:64" s="102" customFormat="1" x14ac:dyDescent="0.2">
      <c r="A497" s="101"/>
      <c r="C497" s="103" t="s">
        <v>102</v>
      </c>
      <c r="D497" s="104" t="s">
        <v>0</v>
      </c>
      <c r="E497" s="105" t="s">
        <v>114</v>
      </c>
      <c r="G497" s="104" t="s">
        <v>0</v>
      </c>
      <c r="K497" s="101"/>
      <c r="L497" s="106"/>
      <c r="M497" s="107"/>
      <c r="N497" s="107"/>
      <c r="O497" s="107"/>
      <c r="P497" s="107"/>
      <c r="Q497" s="107"/>
      <c r="R497" s="107"/>
      <c r="S497" s="108"/>
      <c r="AS497" s="104" t="s">
        <v>102</v>
      </c>
      <c r="AT497" s="104" t="s">
        <v>73</v>
      </c>
      <c r="AU497" s="102" t="s">
        <v>51</v>
      </c>
      <c r="AV497" s="102" t="s">
        <v>16</v>
      </c>
      <c r="AW497" s="102" t="s">
        <v>47</v>
      </c>
      <c r="AX497" s="104" t="s">
        <v>89</v>
      </c>
    </row>
    <row r="498" spans="1:64" s="110" customFormat="1" x14ac:dyDescent="0.2">
      <c r="A498" s="109"/>
      <c r="C498" s="103" t="s">
        <v>102</v>
      </c>
      <c r="D498" s="111" t="s">
        <v>0</v>
      </c>
      <c r="E498" s="112" t="s">
        <v>582</v>
      </c>
      <c r="G498" s="113">
        <v>2</v>
      </c>
      <c r="K498" s="109"/>
      <c r="L498" s="114"/>
      <c r="M498" s="115"/>
      <c r="N498" s="115"/>
      <c r="O498" s="115"/>
      <c r="P498" s="115"/>
      <c r="Q498" s="115"/>
      <c r="R498" s="115"/>
      <c r="S498" s="116"/>
      <c r="AS498" s="111" t="s">
        <v>102</v>
      </c>
      <c r="AT498" s="111" t="s">
        <v>73</v>
      </c>
      <c r="AU498" s="110" t="s">
        <v>73</v>
      </c>
      <c r="AV498" s="110" t="s">
        <v>16</v>
      </c>
      <c r="AW498" s="110" t="s">
        <v>47</v>
      </c>
      <c r="AX498" s="111" t="s">
        <v>89</v>
      </c>
    </row>
    <row r="499" spans="1:64" s="126" customFormat="1" x14ac:dyDescent="0.2">
      <c r="A499" s="125"/>
      <c r="C499" s="103" t="s">
        <v>102</v>
      </c>
      <c r="D499" s="127" t="s">
        <v>0</v>
      </c>
      <c r="E499" s="128" t="s">
        <v>105</v>
      </c>
      <c r="G499" s="129">
        <v>2</v>
      </c>
      <c r="K499" s="125"/>
      <c r="L499" s="130"/>
      <c r="M499" s="131"/>
      <c r="N499" s="131"/>
      <c r="O499" s="131"/>
      <c r="P499" s="131"/>
      <c r="Q499" s="131"/>
      <c r="R499" s="131"/>
      <c r="S499" s="132"/>
      <c r="AS499" s="127" t="s">
        <v>102</v>
      </c>
      <c r="AT499" s="127" t="s">
        <v>73</v>
      </c>
      <c r="AU499" s="126" t="s">
        <v>106</v>
      </c>
      <c r="AV499" s="126" t="s">
        <v>16</v>
      </c>
      <c r="AW499" s="126" t="s">
        <v>47</v>
      </c>
      <c r="AX499" s="127" t="s">
        <v>89</v>
      </c>
    </row>
    <row r="500" spans="1:64" s="110" customFormat="1" x14ac:dyDescent="0.2">
      <c r="A500" s="109"/>
      <c r="C500" s="103" t="s">
        <v>102</v>
      </c>
      <c r="D500" s="111" t="s">
        <v>0</v>
      </c>
      <c r="E500" s="112" t="s">
        <v>583</v>
      </c>
      <c r="G500" s="113">
        <v>4</v>
      </c>
      <c r="K500" s="109"/>
      <c r="L500" s="114"/>
      <c r="M500" s="115"/>
      <c r="N500" s="115"/>
      <c r="O500" s="115"/>
      <c r="P500" s="115"/>
      <c r="Q500" s="115"/>
      <c r="R500" s="115"/>
      <c r="S500" s="116"/>
      <c r="AS500" s="111" t="s">
        <v>102</v>
      </c>
      <c r="AT500" s="111" t="s">
        <v>73</v>
      </c>
      <c r="AU500" s="110" t="s">
        <v>73</v>
      </c>
      <c r="AV500" s="110" t="s">
        <v>16</v>
      </c>
      <c r="AW500" s="110" t="s">
        <v>47</v>
      </c>
      <c r="AX500" s="111" t="s">
        <v>89</v>
      </c>
    </row>
    <row r="501" spans="1:64" s="126" customFormat="1" x14ac:dyDescent="0.2">
      <c r="A501" s="125"/>
      <c r="C501" s="103" t="s">
        <v>102</v>
      </c>
      <c r="D501" s="127" t="s">
        <v>0</v>
      </c>
      <c r="E501" s="128" t="s">
        <v>105</v>
      </c>
      <c r="G501" s="129">
        <v>4</v>
      </c>
      <c r="K501" s="125"/>
      <c r="L501" s="130"/>
      <c r="M501" s="131"/>
      <c r="N501" s="131"/>
      <c r="O501" s="131"/>
      <c r="P501" s="131"/>
      <c r="Q501" s="131"/>
      <c r="R501" s="131"/>
      <c r="S501" s="132"/>
      <c r="AS501" s="127" t="s">
        <v>102</v>
      </c>
      <c r="AT501" s="127" t="s">
        <v>73</v>
      </c>
      <c r="AU501" s="126" t="s">
        <v>106</v>
      </c>
      <c r="AV501" s="126" t="s">
        <v>16</v>
      </c>
      <c r="AW501" s="126" t="s">
        <v>47</v>
      </c>
      <c r="AX501" s="127" t="s">
        <v>89</v>
      </c>
    </row>
    <row r="502" spans="1:64" s="118" customFormat="1" x14ac:dyDescent="0.2">
      <c r="A502" s="117"/>
      <c r="C502" s="103" t="s">
        <v>102</v>
      </c>
      <c r="D502" s="119" t="s">
        <v>0</v>
      </c>
      <c r="E502" s="120" t="s">
        <v>109</v>
      </c>
      <c r="G502" s="121">
        <v>6</v>
      </c>
      <c r="K502" s="117"/>
      <c r="L502" s="122"/>
      <c r="M502" s="123"/>
      <c r="N502" s="123"/>
      <c r="O502" s="123"/>
      <c r="P502" s="123"/>
      <c r="Q502" s="123"/>
      <c r="R502" s="123"/>
      <c r="S502" s="124"/>
      <c r="AS502" s="119" t="s">
        <v>102</v>
      </c>
      <c r="AT502" s="119" t="s">
        <v>73</v>
      </c>
      <c r="AU502" s="118" t="s">
        <v>96</v>
      </c>
      <c r="AV502" s="118" t="s">
        <v>16</v>
      </c>
      <c r="AW502" s="118" t="s">
        <v>51</v>
      </c>
      <c r="AX502" s="119" t="s">
        <v>89</v>
      </c>
    </row>
    <row r="503" spans="1:64" s="75" customFormat="1" ht="22.7" customHeight="1" x14ac:dyDescent="0.2">
      <c r="A503" s="74"/>
      <c r="C503" s="76" t="s">
        <v>46</v>
      </c>
      <c r="D503" s="85" t="s">
        <v>584</v>
      </c>
      <c r="E503" s="85" t="s">
        <v>585</v>
      </c>
      <c r="I503" s="86">
        <f>BJ503</f>
        <v>0</v>
      </c>
      <c r="K503" s="74"/>
      <c r="L503" s="79"/>
      <c r="M503" s="80"/>
      <c r="N503" s="80"/>
      <c r="O503" s="81">
        <f>SUM(O504:O513)</f>
        <v>0</v>
      </c>
      <c r="P503" s="80"/>
      <c r="Q503" s="81">
        <f>SUM(Q504:Q513)</f>
        <v>0</v>
      </c>
      <c r="R503" s="80"/>
      <c r="S503" s="82">
        <f>SUM(S504:S513)</f>
        <v>0.45149623999999999</v>
      </c>
      <c r="AQ503" s="76" t="s">
        <v>73</v>
      </c>
      <c r="AS503" s="83" t="s">
        <v>46</v>
      </c>
      <c r="AT503" s="83" t="s">
        <v>51</v>
      </c>
      <c r="AX503" s="76" t="s">
        <v>89</v>
      </c>
      <c r="BJ503" s="84">
        <f>SUM(BJ504:BJ513)</f>
        <v>0</v>
      </c>
    </row>
    <row r="504" spans="1:64" s="16" customFormat="1" ht="24" customHeight="1" x14ac:dyDescent="0.2">
      <c r="A504" s="13"/>
      <c r="B504" s="87" t="s">
        <v>586</v>
      </c>
      <c r="C504" s="87" t="s">
        <v>92</v>
      </c>
      <c r="D504" s="88" t="s">
        <v>587</v>
      </c>
      <c r="E504" s="89" t="s">
        <v>588</v>
      </c>
      <c r="F504" s="90" t="s">
        <v>121</v>
      </c>
      <c r="G504" s="91">
        <v>23.788</v>
      </c>
      <c r="H504" s="1"/>
      <c r="I504" s="91">
        <f>ROUND(H504*G504,3)</f>
        <v>0</v>
      </c>
      <c r="J504" s="92"/>
      <c r="K504" s="13"/>
      <c r="L504" s="93" t="s">
        <v>0</v>
      </c>
      <c r="M504" s="94" t="s">
        <v>23</v>
      </c>
      <c r="N504" s="95"/>
      <c r="O504" s="96">
        <f>N504*G504</f>
        <v>0</v>
      </c>
      <c r="P504" s="96">
        <v>0</v>
      </c>
      <c r="Q504" s="96">
        <f>P504*G504</f>
        <v>0</v>
      </c>
      <c r="R504" s="96">
        <v>1.098E-2</v>
      </c>
      <c r="S504" s="97">
        <f>R504*G504</f>
        <v>0.26119224000000002</v>
      </c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Q504" s="98" t="s">
        <v>228</v>
      </c>
      <c r="AS504" s="98" t="s">
        <v>92</v>
      </c>
      <c r="AT504" s="98" t="s">
        <v>73</v>
      </c>
      <c r="AX504" s="7" t="s">
        <v>89</v>
      </c>
      <c r="BD504" s="99">
        <f>IF(M504="základná",I504,0)</f>
        <v>0</v>
      </c>
      <c r="BE504" s="99">
        <f>IF(M504="znížená",I504,0)</f>
        <v>0</v>
      </c>
      <c r="BF504" s="99">
        <f>IF(M504="zákl. prenesená",I504,0)</f>
        <v>0</v>
      </c>
      <c r="BG504" s="99">
        <f>IF(M504="zníž. prenesená",I504,0)</f>
        <v>0</v>
      </c>
      <c r="BH504" s="99">
        <f>IF(M504="nulová",I504,0)</f>
        <v>0</v>
      </c>
      <c r="BI504" s="7" t="s">
        <v>73</v>
      </c>
      <c r="BJ504" s="100">
        <f>ROUND(H504*G504,3)</f>
        <v>0</v>
      </c>
      <c r="BK504" s="7" t="s">
        <v>228</v>
      </c>
      <c r="BL504" s="98" t="s">
        <v>589</v>
      </c>
    </row>
    <row r="505" spans="1:64" s="102" customFormat="1" x14ac:dyDescent="0.2">
      <c r="A505" s="101"/>
      <c r="C505" s="103" t="s">
        <v>102</v>
      </c>
      <c r="D505" s="104" t="s">
        <v>0</v>
      </c>
      <c r="E505" s="105" t="s">
        <v>590</v>
      </c>
      <c r="G505" s="104" t="s">
        <v>0</v>
      </c>
      <c r="K505" s="101"/>
      <c r="L505" s="106"/>
      <c r="M505" s="107"/>
      <c r="N505" s="107"/>
      <c r="O505" s="107"/>
      <c r="P505" s="107"/>
      <c r="Q505" s="107"/>
      <c r="R505" s="107"/>
      <c r="S505" s="108"/>
      <c r="AS505" s="104" t="s">
        <v>102</v>
      </c>
      <c r="AT505" s="104" t="s">
        <v>73</v>
      </c>
      <c r="AU505" s="102" t="s">
        <v>51</v>
      </c>
      <c r="AV505" s="102" t="s">
        <v>16</v>
      </c>
      <c r="AW505" s="102" t="s">
        <v>47</v>
      </c>
      <c r="AX505" s="104" t="s">
        <v>89</v>
      </c>
    </row>
    <row r="506" spans="1:64" s="102" customFormat="1" x14ac:dyDescent="0.2">
      <c r="A506" s="101"/>
      <c r="C506" s="103" t="s">
        <v>102</v>
      </c>
      <c r="D506" s="104" t="s">
        <v>0</v>
      </c>
      <c r="E506" s="105" t="s">
        <v>114</v>
      </c>
      <c r="G506" s="104" t="s">
        <v>0</v>
      </c>
      <c r="K506" s="101"/>
      <c r="L506" s="106"/>
      <c r="M506" s="107"/>
      <c r="N506" s="107"/>
      <c r="O506" s="107"/>
      <c r="P506" s="107"/>
      <c r="Q506" s="107"/>
      <c r="R506" s="107"/>
      <c r="S506" s="108"/>
      <c r="AS506" s="104" t="s">
        <v>102</v>
      </c>
      <c r="AT506" s="104" t="s">
        <v>73</v>
      </c>
      <c r="AU506" s="102" t="s">
        <v>51</v>
      </c>
      <c r="AV506" s="102" t="s">
        <v>16</v>
      </c>
      <c r="AW506" s="102" t="s">
        <v>47</v>
      </c>
      <c r="AX506" s="104" t="s">
        <v>89</v>
      </c>
    </row>
    <row r="507" spans="1:64" s="110" customFormat="1" x14ac:dyDescent="0.2">
      <c r="A507" s="109"/>
      <c r="C507" s="103" t="s">
        <v>102</v>
      </c>
      <c r="D507" s="111" t="s">
        <v>0</v>
      </c>
      <c r="E507" s="112" t="s">
        <v>591</v>
      </c>
      <c r="G507" s="113">
        <v>23.788</v>
      </c>
      <c r="K507" s="109"/>
      <c r="L507" s="114"/>
      <c r="M507" s="115"/>
      <c r="N507" s="115"/>
      <c r="O507" s="115"/>
      <c r="P507" s="115"/>
      <c r="Q507" s="115"/>
      <c r="R507" s="115"/>
      <c r="S507" s="116"/>
      <c r="AS507" s="111" t="s">
        <v>102</v>
      </c>
      <c r="AT507" s="111" t="s">
        <v>73</v>
      </c>
      <c r="AU507" s="110" t="s">
        <v>73</v>
      </c>
      <c r="AV507" s="110" t="s">
        <v>16</v>
      </c>
      <c r="AW507" s="110" t="s">
        <v>47</v>
      </c>
      <c r="AX507" s="111" t="s">
        <v>89</v>
      </c>
    </row>
    <row r="508" spans="1:64" s="118" customFormat="1" x14ac:dyDescent="0.2">
      <c r="A508" s="117"/>
      <c r="C508" s="103" t="s">
        <v>102</v>
      </c>
      <c r="D508" s="119" t="s">
        <v>0</v>
      </c>
      <c r="E508" s="120" t="s">
        <v>109</v>
      </c>
      <c r="G508" s="121">
        <v>23.788</v>
      </c>
      <c r="K508" s="117"/>
      <c r="L508" s="122"/>
      <c r="M508" s="123"/>
      <c r="N508" s="123"/>
      <c r="O508" s="123"/>
      <c r="P508" s="123"/>
      <c r="Q508" s="123"/>
      <c r="R508" s="123"/>
      <c r="S508" s="124"/>
      <c r="AS508" s="119" t="s">
        <v>102</v>
      </c>
      <c r="AT508" s="119" t="s">
        <v>73</v>
      </c>
      <c r="AU508" s="118" t="s">
        <v>96</v>
      </c>
      <c r="AV508" s="118" t="s">
        <v>16</v>
      </c>
      <c r="AW508" s="118" t="s">
        <v>51</v>
      </c>
      <c r="AX508" s="119" t="s">
        <v>89</v>
      </c>
    </row>
    <row r="509" spans="1:64" s="16" customFormat="1" ht="24" customHeight="1" x14ac:dyDescent="0.2">
      <c r="A509" s="13"/>
      <c r="B509" s="87" t="s">
        <v>592</v>
      </c>
      <c r="C509" s="87" t="s">
        <v>92</v>
      </c>
      <c r="D509" s="88" t="s">
        <v>593</v>
      </c>
      <c r="E509" s="89" t="s">
        <v>594</v>
      </c>
      <c r="F509" s="90" t="s">
        <v>121</v>
      </c>
      <c r="G509" s="91">
        <v>23.788</v>
      </c>
      <c r="H509" s="1"/>
      <c r="I509" s="91">
        <f>ROUND(H509*G509,3)</f>
        <v>0</v>
      </c>
      <c r="J509" s="92"/>
      <c r="K509" s="13"/>
      <c r="L509" s="93" t="s">
        <v>0</v>
      </c>
      <c r="M509" s="94" t="s">
        <v>23</v>
      </c>
      <c r="N509" s="95"/>
      <c r="O509" s="96">
        <f>N509*G509</f>
        <v>0</v>
      </c>
      <c r="P509" s="96">
        <v>0</v>
      </c>
      <c r="Q509" s="96">
        <f>P509*G509</f>
        <v>0</v>
      </c>
      <c r="R509" s="96">
        <v>8.0000000000000002E-3</v>
      </c>
      <c r="S509" s="97">
        <f>R509*G509</f>
        <v>0.190304</v>
      </c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Q509" s="98" t="s">
        <v>228</v>
      </c>
      <c r="AS509" s="98" t="s">
        <v>92</v>
      </c>
      <c r="AT509" s="98" t="s">
        <v>73</v>
      </c>
      <c r="AX509" s="7" t="s">
        <v>89</v>
      </c>
      <c r="BD509" s="99">
        <f>IF(M509="základná",I509,0)</f>
        <v>0</v>
      </c>
      <c r="BE509" s="99">
        <f>IF(M509="znížená",I509,0)</f>
        <v>0</v>
      </c>
      <c r="BF509" s="99">
        <f>IF(M509="zákl. prenesená",I509,0)</f>
        <v>0</v>
      </c>
      <c r="BG509" s="99">
        <f>IF(M509="zníž. prenesená",I509,0)</f>
        <v>0</v>
      </c>
      <c r="BH509" s="99">
        <f>IF(M509="nulová",I509,0)</f>
        <v>0</v>
      </c>
      <c r="BI509" s="7" t="s">
        <v>73</v>
      </c>
      <c r="BJ509" s="100">
        <f>ROUND(H509*G509,3)</f>
        <v>0</v>
      </c>
      <c r="BK509" s="7" t="s">
        <v>228</v>
      </c>
      <c r="BL509" s="98" t="s">
        <v>595</v>
      </c>
    </row>
    <row r="510" spans="1:64" s="102" customFormat="1" x14ac:dyDescent="0.2">
      <c r="A510" s="101"/>
      <c r="C510" s="103" t="s">
        <v>102</v>
      </c>
      <c r="D510" s="104" t="s">
        <v>0</v>
      </c>
      <c r="E510" s="105" t="s">
        <v>590</v>
      </c>
      <c r="G510" s="104" t="s">
        <v>0</v>
      </c>
      <c r="K510" s="101"/>
      <c r="L510" s="106"/>
      <c r="M510" s="107"/>
      <c r="N510" s="107"/>
      <c r="O510" s="107"/>
      <c r="P510" s="107"/>
      <c r="Q510" s="107"/>
      <c r="R510" s="107"/>
      <c r="S510" s="108"/>
      <c r="AS510" s="104" t="s">
        <v>102</v>
      </c>
      <c r="AT510" s="104" t="s">
        <v>73</v>
      </c>
      <c r="AU510" s="102" t="s">
        <v>51</v>
      </c>
      <c r="AV510" s="102" t="s">
        <v>16</v>
      </c>
      <c r="AW510" s="102" t="s">
        <v>47</v>
      </c>
      <c r="AX510" s="104" t="s">
        <v>89</v>
      </c>
    </row>
    <row r="511" spans="1:64" s="102" customFormat="1" x14ac:dyDescent="0.2">
      <c r="A511" s="101"/>
      <c r="C511" s="103" t="s">
        <v>102</v>
      </c>
      <c r="D511" s="104" t="s">
        <v>0</v>
      </c>
      <c r="E511" s="105" t="s">
        <v>114</v>
      </c>
      <c r="G511" s="104" t="s">
        <v>0</v>
      </c>
      <c r="K511" s="101"/>
      <c r="L511" s="106"/>
      <c r="M511" s="107"/>
      <c r="N511" s="107"/>
      <c r="O511" s="107"/>
      <c r="P511" s="107"/>
      <c r="Q511" s="107"/>
      <c r="R511" s="107"/>
      <c r="S511" s="108"/>
      <c r="AS511" s="104" t="s">
        <v>102</v>
      </c>
      <c r="AT511" s="104" t="s">
        <v>73</v>
      </c>
      <c r="AU511" s="102" t="s">
        <v>51</v>
      </c>
      <c r="AV511" s="102" t="s">
        <v>16</v>
      </c>
      <c r="AW511" s="102" t="s">
        <v>47</v>
      </c>
      <c r="AX511" s="104" t="s">
        <v>89</v>
      </c>
    </row>
    <row r="512" spans="1:64" s="110" customFormat="1" x14ac:dyDescent="0.2">
      <c r="A512" s="109"/>
      <c r="C512" s="103" t="s">
        <v>102</v>
      </c>
      <c r="D512" s="111" t="s">
        <v>0</v>
      </c>
      <c r="E512" s="112" t="s">
        <v>591</v>
      </c>
      <c r="G512" s="113">
        <v>23.788</v>
      </c>
      <c r="K512" s="109"/>
      <c r="L512" s="114"/>
      <c r="M512" s="115"/>
      <c r="N512" s="115"/>
      <c r="O512" s="115"/>
      <c r="P512" s="115"/>
      <c r="Q512" s="115"/>
      <c r="R512" s="115"/>
      <c r="S512" s="116"/>
      <c r="AS512" s="111" t="s">
        <v>102</v>
      </c>
      <c r="AT512" s="111" t="s">
        <v>73</v>
      </c>
      <c r="AU512" s="110" t="s">
        <v>73</v>
      </c>
      <c r="AV512" s="110" t="s">
        <v>16</v>
      </c>
      <c r="AW512" s="110" t="s">
        <v>47</v>
      </c>
      <c r="AX512" s="111" t="s">
        <v>89</v>
      </c>
    </row>
    <row r="513" spans="1:64" s="118" customFormat="1" x14ac:dyDescent="0.2">
      <c r="A513" s="117"/>
      <c r="C513" s="103" t="s">
        <v>102</v>
      </c>
      <c r="D513" s="119" t="s">
        <v>0</v>
      </c>
      <c r="E513" s="120" t="s">
        <v>109</v>
      </c>
      <c r="G513" s="121">
        <v>23.788</v>
      </c>
      <c r="K513" s="117"/>
      <c r="L513" s="122"/>
      <c r="M513" s="123"/>
      <c r="N513" s="123"/>
      <c r="O513" s="123"/>
      <c r="P513" s="123"/>
      <c r="Q513" s="123"/>
      <c r="R513" s="123"/>
      <c r="S513" s="124"/>
      <c r="AS513" s="119" t="s">
        <v>102</v>
      </c>
      <c r="AT513" s="119" t="s">
        <v>73</v>
      </c>
      <c r="AU513" s="118" t="s">
        <v>96</v>
      </c>
      <c r="AV513" s="118" t="s">
        <v>16</v>
      </c>
      <c r="AW513" s="118" t="s">
        <v>51</v>
      </c>
      <c r="AX513" s="119" t="s">
        <v>89</v>
      </c>
    </row>
    <row r="514" spans="1:64" s="75" customFormat="1" ht="22.7" customHeight="1" x14ac:dyDescent="0.2">
      <c r="A514" s="74"/>
      <c r="C514" s="76" t="s">
        <v>46</v>
      </c>
      <c r="D514" s="85" t="s">
        <v>596</v>
      </c>
      <c r="E514" s="85" t="s">
        <v>597</v>
      </c>
      <c r="I514" s="86">
        <f>BJ514</f>
        <v>0</v>
      </c>
      <c r="K514" s="74"/>
      <c r="L514" s="79"/>
      <c r="M514" s="80"/>
      <c r="N514" s="80"/>
      <c r="O514" s="81">
        <f>SUM(O515:O563)</f>
        <v>0</v>
      </c>
      <c r="P514" s="80"/>
      <c r="Q514" s="81">
        <f>SUM(Q515:Q563)</f>
        <v>2.2671500000000004E-2</v>
      </c>
      <c r="R514" s="80"/>
      <c r="S514" s="82">
        <f>SUM(S515:S563)</f>
        <v>2.5634699999999997</v>
      </c>
      <c r="AQ514" s="76" t="s">
        <v>73</v>
      </c>
      <c r="AS514" s="83" t="s">
        <v>46</v>
      </c>
      <c r="AT514" s="83" t="s">
        <v>51</v>
      </c>
      <c r="AX514" s="76" t="s">
        <v>89</v>
      </c>
      <c r="BJ514" s="84">
        <f>SUM(BJ515:BJ563)</f>
        <v>0</v>
      </c>
    </row>
    <row r="515" spans="1:64" s="16" customFormat="1" ht="36" customHeight="1" x14ac:dyDescent="0.2">
      <c r="A515" s="13"/>
      <c r="B515" s="87" t="s">
        <v>598</v>
      </c>
      <c r="C515" s="87" t="s">
        <v>92</v>
      </c>
      <c r="D515" s="88" t="s">
        <v>599</v>
      </c>
      <c r="E515" s="89" t="s">
        <v>600</v>
      </c>
      <c r="F515" s="90" t="s">
        <v>121</v>
      </c>
      <c r="G515" s="91">
        <v>291.01</v>
      </c>
      <c r="H515" s="1"/>
      <c r="I515" s="91">
        <f>ROUND(H515*G515,3)</f>
        <v>0</v>
      </c>
      <c r="J515" s="92"/>
      <c r="K515" s="13"/>
      <c r="L515" s="93" t="s">
        <v>0</v>
      </c>
      <c r="M515" s="94" t="s">
        <v>23</v>
      </c>
      <c r="N515" s="95"/>
      <c r="O515" s="96">
        <f>N515*G515</f>
        <v>0</v>
      </c>
      <c r="P515" s="96">
        <v>0</v>
      </c>
      <c r="Q515" s="96">
        <f>P515*G515</f>
        <v>0</v>
      </c>
      <c r="R515" s="96">
        <v>4.0000000000000001E-3</v>
      </c>
      <c r="S515" s="97">
        <f>R515*G515</f>
        <v>1.16404</v>
      </c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Q515" s="98" t="s">
        <v>228</v>
      </c>
      <c r="AS515" s="98" t="s">
        <v>92</v>
      </c>
      <c r="AT515" s="98" t="s">
        <v>73</v>
      </c>
      <c r="AX515" s="7" t="s">
        <v>89</v>
      </c>
      <c r="BD515" s="99">
        <f>IF(M515="základná",I515,0)</f>
        <v>0</v>
      </c>
      <c r="BE515" s="99">
        <f>IF(M515="znížená",I515,0)</f>
        <v>0</v>
      </c>
      <c r="BF515" s="99">
        <f>IF(M515="zákl. prenesená",I515,0)</f>
        <v>0</v>
      </c>
      <c r="BG515" s="99">
        <f>IF(M515="zníž. prenesená",I515,0)</f>
        <v>0</v>
      </c>
      <c r="BH515" s="99">
        <f>IF(M515="nulová",I515,0)</f>
        <v>0</v>
      </c>
      <c r="BI515" s="7" t="s">
        <v>73</v>
      </c>
      <c r="BJ515" s="100">
        <f>ROUND(H515*G515,3)</f>
        <v>0</v>
      </c>
      <c r="BK515" s="7" t="s">
        <v>228</v>
      </c>
      <c r="BL515" s="98" t="s">
        <v>601</v>
      </c>
    </row>
    <row r="516" spans="1:64" s="102" customFormat="1" x14ac:dyDescent="0.2">
      <c r="A516" s="101"/>
      <c r="C516" s="103" t="s">
        <v>102</v>
      </c>
      <c r="D516" s="104" t="s">
        <v>0</v>
      </c>
      <c r="E516" s="105" t="s">
        <v>602</v>
      </c>
      <c r="G516" s="104" t="s">
        <v>0</v>
      </c>
      <c r="K516" s="101"/>
      <c r="L516" s="106"/>
      <c r="M516" s="107"/>
      <c r="N516" s="107"/>
      <c r="O516" s="107"/>
      <c r="P516" s="107"/>
      <c r="Q516" s="107"/>
      <c r="R516" s="107"/>
      <c r="S516" s="108"/>
      <c r="AS516" s="104" t="s">
        <v>102</v>
      </c>
      <c r="AT516" s="104" t="s">
        <v>73</v>
      </c>
      <c r="AU516" s="102" t="s">
        <v>51</v>
      </c>
      <c r="AV516" s="102" t="s">
        <v>16</v>
      </c>
      <c r="AW516" s="102" t="s">
        <v>47</v>
      </c>
      <c r="AX516" s="104" t="s">
        <v>89</v>
      </c>
    </row>
    <row r="517" spans="1:64" s="102" customFormat="1" x14ac:dyDescent="0.2">
      <c r="A517" s="101"/>
      <c r="C517" s="103" t="s">
        <v>102</v>
      </c>
      <c r="D517" s="104" t="s">
        <v>0</v>
      </c>
      <c r="E517" s="105" t="s">
        <v>114</v>
      </c>
      <c r="G517" s="104" t="s">
        <v>0</v>
      </c>
      <c r="K517" s="101"/>
      <c r="L517" s="106"/>
      <c r="M517" s="107"/>
      <c r="N517" s="107"/>
      <c r="O517" s="107"/>
      <c r="P517" s="107"/>
      <c r="Q517" s="107"/>
      <c r="R517" s="107"/>
      <c r="S517" s="108"/>
      <c r="AS517" s="104" t="s">
        <v>102</v>
      </c>
      <c r="AT517" s="104" t="s">
        <v>73</v>
      </c>
      <c r="AU517" s="102" t="s">
        <v>51</v>
      </c>
      <c r="AV517" s="102" t="s">
        <v>16</v>
      </c>
      <c r="AW517" s="102" t="s">
        <v>47</v>
      </c>
      <c r="AX517" s="104" t="s">
        <v>89</v>
      </c>
    </row>
    <row r="518" spans="1:64" s="110" customFormat="1" x14ac:dyDescent="0.2">
      <c r="A518" s="109"/>
      <c r="C518" s="103" t="s">
        <v>102</v>
      </c>
      <c r="D518" s="111" t="s">
        <v>0</v>
      </c>
      <c r="E518" s="112" t="s">
        <v>603</v>
      </c>
      <c r="G518" s="113">
        <v>15.22</v>
      </c>
      <c r="K518" s="109"/>
      <c r="L518" s="114"/>
      <c r="M518" s="115"/>
      <c r="N518" s="115"/>
      <c r="O518" s="115"/>
      <c r="P518" s="115"/>
      <c r="Q518" s="115"/>
      <c r="R518" s="115"/>
      <c r="S518" s="116"/>
      <c r="AS518" s="111" t="s">
        <v>102</v>
      </c>
      <c r="AT518" s="111" t="s">
        <v>73</v>
      </c>
      <c r="AU518" s="110" t="s">
        <v>73</v>
      </c>
      <c r="AV518" s="110" t="s">
        <v>16</v>
      </c>
      <c r="AW518" s="110" t="s">
        <v>47</v>
      </c>
      <c r="AX518" s="111" t="s">
        <v>89</v>
      </c>
    </row>
    <row r="519" spans="1:64" s="126" customFormat="1" x14ac:dyDescent="0.2">
      <c r="A519" s="125"/>
      <c r="C519" s="103" t="s">
        <v>102</v>
      </c>
      <c r="D519" s="127" t="s">
        <v>0</v>
      </c>
      <c r="E519" s="128" t="s">
        <v>105</v>
      </c>
      <c r="G519" s="129">
        <v>15.22</v>
      </c>
      <c r="K519" s="125"/>
      <c r="L519" s="130"/>
      <c r="M519" s="131"/>
      <c r="N519" s="131"/>
      <c r="O519" s="131"/>
      <c r="P519" s="131"/>
      <c r="Q519" s="131"/>
      <c r="R519" s="131"/>
      <c r="S519" s="132"/>
      <c r="AS519" s="127" t="s">
        <v>102</v>
      </c>
      <c r="AT519" s="127" t="s">
        <v>73</v>
      </c>
      <c r="AU519" s="126" t="s">
        <v>106</v>
      </c>
      <c r="AV519" s="126" t="s">
        <v>16</v>
      </c>
      <c r="AW519" s="126" t="s">
        <v>47</v>
      </c>
      <c r="AX519" s="127" t="s">
        <v>89</v>
      </c>
    </row>
    <row r="520" spans="1:64" s="110" customFormat="1" x14ac:dyDescent="0.2">
      <c r="A520" s="109"/>
      <c r="C520" s="103" t="s">
        <v>102</v>
      </c>
      <c r="D520" s="111" t="s">
        <v>0</v>
      </c>
      <c r="E520" s="112" t="s">
        <v>604</v>
      </c>
      <c r="G520" s="113">
        <v>17.79</v>
      </c>
      <c r="K520" s="109"/>
      <c r="L520" s="114"/>
      <c r="M520" s="115"/>
      <c r="N520" s="115"/>
      <c r="O520" s="115"/>
      <c r="P520" s="115"/>
      <c r="Q520" s="115"/>
      <c r="R520" s="115"/>
      <c r="S520" s="116"/>
      <c r="AS520" s="111" t="s">
        <v>102</v>
      </c>
      <c r="AT520" s="111" t="s">
        <v>73</v>
      </c>
      <c r="AU520" s="110" t="s">
        <v>73</v>
      </c>
      <c r="AV520" s="110" t="s">
        <v>16</v>
      </c>
      <c r="AW520" s="110" t="s">
        <v>47</v>
      </c>
      <c r="AX520" s="111" t="s">
        <v>89</v>
      </c>
    </row>
    <row r="521" spans="1:64" s="126" customFormat="1" x14ac:dyDescent="0.2">
      <c r="A521" s="125"/>
      <c r="C521" s="103" t="s">
        <v>102</v>
      </c>
      <c r="D521" s="127" t="s">
        <v>0</v>
      </c>
      <c r="E521" s="128" t="s">
        <v>105</v>
      </c>
      <c r="G521" s="129">
        <v>17.79</v>
      </c>
      <c r="K521" s="125"/>
      <c r="L521" s="130"/>
      <c r="M521" s="131"/>
      <c r="N521" s="131"/>
      <c r="O521" s="131"/>
      <c r="P521" s="131"/>
      <c r="Q521" s="131"/>
      <c r="R521" s="131"/>
      <c r="S521" s="132"/>
      <c r="AS521" s="127" t="s">
        <v>102</v>
      </c>
      <c r="AT521" s="127" t="s">
        <v>73</v>
      </c>
      <c r="AU521" s="126" t="s">
        <v>106</v>
      </c>
      <c r="AV521" s="126" t="s">
        <v>16</v>
      </c>
      <c r="AW521" s="126" t="s">
        <v>47</v>
      </c>
      <c r="AX521" s="127" t="s">
        <v>89</v>
      </c>
    </row>
    <row r="522" spans="1:64" s="110" customFormat="1" x14ac:dyDescent="0.2">
      <c r="A522" s="109"/>
      <c r="C522" s="103" t="s">
        <v>102</v>
      </c>
      <c r="D522" s="111" t="s">
        <v>0</v>
      </c>
      <c r="E522" s="112" t="s">
        <v>605</v>
      </c>
      <c r="G522" s="113">
        <v>8.4499999999999993</v>
      </c>
      <c r="K522" s="109"/>
      <c r="L522" s="114"/>
      <c r="M522" s="115"/>
      <c r="N522" s="115"/>
      <c r="O522" s="115"/>
      <c r="P522" s="115"/>
      <c r="Q522" s="115"/>
      <c r="R522" s="115"/>
      <c r="S522" s="116"/>
      <c r="AS522" s="111" t="s">
        <v>102</v>
      </c>
      <c r="AT522" s="111" t="s">
        <v>73</v>
      </c>
      <c r="AU522" s="110" t="s">
        <v>73</v>
      </c>
      <c r="AV522" s="110" t="s">
        <v>16</v>
      </c>
      <c r="AW522" s="110" t="s">
        <v>47</v>
      </c>
      <c r="AX522" s="111" t="s">
        <v>89</v>
      </c>
    </row>
    <row r="523" spans="1:64" s="126" customFormat="1" x14ac:dyDescent="0.2">
      <c r="A523" s="125"/>
      <c r="C523" s="103" t="s">
        <v>102</v>
      </c>
      <c r="D523" s="127" t="s">
        <v>0</v>
      </c>
      <c r="E523" s="128" t="s">
        <v>105</v>
      </c>
      <c r="G523" s="129">
        <v>8.4499999999999993</v>
      </c>
      <c r="K523" s="125"/>
      <c r="L523" s="130"/>
      <c r="M523" s="131"/>
      <c r="N523" s="131"/>
      <c r="O523" s="131"/>
      <c r="P523" s="131"/>
      <c r="Q523" s="131"/>
      <c r="R523" s="131"/>
      <c r="S523" s="132"/>
      <c r="AS523" s="127" t="s">
        <v>102</v>
      </c>
      <c r="AT523" s="127" t="s">
        <v>73</v>
      </c>
      <c r="AU523" s="126" t="s">
        <v>106</v>
      </c>
      <c r="AV523" s="126" t="s">
        <v>16</v>
      </c>
      <c r="AW523" s="126" t="s">
        <v>47</v>
      </c>
      <c r="AX523" s="127" t="s">
        <v>89</v>
      </c>
    </row>
    <row r="524" spans="1:64" s="110" customFormat="1" x14ac:dyDescent="0.2">
      <c r="A524" s="109"/>
      <c r="C524" s="103" t="s">
        <v>102</v>
      </c>
      <c r="D524" s="111" t="s">
        <v>0</v>
      </c>
      <c r="E524" s="112" t="s">
        <v>606</v>
      </c>
      <c r="G524" s="113">
        <v>23.32</v>
      </c>
      <c r="K524" s="109"/>
      <c r="L524" s="114"/>
      <c r="M524" s="115"/>
      <c r="N524" s="115"/>
      <c r="O524" s="115"/>
      <c r="P524" s="115"/>
      <c r="Q524" s="115"/>
      <c r="R524" s="115"/>
      <c r="S524" s="116"/>
      <c r="AS524" s="111" t="s">
        <v>102</v>
      </c>
      <c r="AT524" s="111" t="s">
        <v>73</v>
      </c>
      <c r="AU524" s="110" t="s">
        <v>73</v>
      </c>
      <c r="AV524" s="110" t="s">
        <v>16</v>
      </c>
      <c r="AW524" s="110" t="s">
        <v>47</v>
      </c>
      <c r="AX524" s="111" t="s">
        <v>89</v>
      </c>
    </row>
    <row r="525" spans="1:64" s="126" customFormat="1" x14ac:dyDescent="0.2">
      <c r="A525" s="125"/>
      <c r="C525" s="103" t="s">
        <v>102</v>
      </c>
      <c r="D525" s="127" t="s">
        <v>0</v>
      </c>
      <c r="E525" s="128" t="s">
        <v>105</v>
      </c>
      <c r="G525" s="129">
        <v>23.32</v>
      </c>
      <c r="K525" s="125"/>
      <c r="L525" s="130"/>
      <c r="M525" s="131"/>
      <c r="N525" s="131"/>
      <c r="O525" s="131"/>
      <c r="P525" s="131"/>
      <c r="Q525" s="131"/>
      <c r="R525" s="131"/>
      <c r="S525" s="132"/>
      <c r="AS525" s="127" t="s">
        <v>102</v>
      </c>
      <c r="AT525" s="127" t="s">
        <v>73</v>
      </c>
      <c r="AU525" s="126" t="s">
        <v>106</v>
      </c>
      <c r="AV525" s="126" t="s">
        <v>16</v>
      </c>
      <c r="AW525" s="126" t="s">
        <v>47</v>
      </c>
      <c r="AX525" s="127" t="s">
        <v>89</v>
      </c>
    </row>
    <row r="526" spans="1:64" s="110" customFormat="1" x14ac:dyDescent="0.2">
      <c r="A526" s="109"/>
      <c r="C526" s="103" t="s">
        <v>102</v>
      </c>
      <c r="D526" s="111" t="s">
        <v>0</v>
      </c>
      <c r="E526" s="112" t="s">
        <v>607</v>
      </c>
      <c r="G526" s="113">
        <v>21.51</v>
      </c>
      <c r="K526" s="109"/>
      <c r="L526" s="114"/>
      <c r="M526" s="115"/>
      <c r="N526" s="115"/>
      <c r="O526" s="115"/>
      <c r="P526" s="115"/>
      <c r="Q526" s="115"/>
      <c r="R526" s="115"/>
      <c r="S526" s="116"/>
      <c r="AS526" s="111" t="s">
        <v>102</v>
      </c>
      <c r="AT526" s="111" t="s">
        <v>73</v>
      </c>
      <c r="AU526" s="110" t="s">
        <v>73</v>
      </c>
      <c r="AV526" s="110" t="s">
        <v>16</v>
      </c>
      <c r="AW526" s="110" t="s">
        <v>47</v>
      </c>
      <c r="AX526" s="111" t="s">
        <v>89</v>
      </c>
    </row>
    <row r="527" spans="1:64" s="126" customFormat="1" x14ac:dyDescent="0.2">
      <c r="A527" s="125"/>
      <c r="C527" s="103" t="s">
        <v>102</v>
      </c>
      <c r="D527" s="127" t="s">
        <v>0</v>
      </c>
      <c r="E527" s="128" t="s">
        <v>105</v>
      </c>
      <c r="G527" s="129">
        <v>21.51</v>
      </c>
      <c r="K527" s="125"/>
      <c r="L527" s="130"/>
      <c r="M527" s="131"/>
      <c r="N527" s="131"/>
      <c r="O527" s="131"/>
      <c r="P527" s="131"/>
      <c r="Q527" s="131"/>
      <c r="R527" s="131"/>
      <c r="S527" s="132"/>
      <c r="AS527" s="127" t="s">
        <v>102</v>
      </c>
      <c r="AT527" s="127" t="s">
        <v>73</v>
      </c>
      <c r="AU527" s="126" t="s">
        <v>106</v>
      </c>
      <c r="AV527" s="126" t="s">
        <v>16</v>
      </c>
      <c r="AW527" s="126" t="s">
        <v>47</v>
      </c>
      <c r="AX527" s="127" t="s">
        <v>89</v>
      </c>
    </row>
    <row r="528" spans="1:64" s="110" customFormat="1" x14ac:dyDescent="0.2">
      <c r="A528" s="109"/>
      <c r="C528" s="103" t="s">
        <v>102</v>
      </c>
      <c r="D528" s="111" t="s">
        <v>0</v>
      </c>
      <c r="E528" s="112" t="s">
        <v>608</v>
      </c>
      <c r="G528" s="113">
        <v>17.66</v>
      </c>
      <c r="K528" s="109"/>
      <c r="L528" s="114"/>
      <c r="M528" s="115"/>
      <c r="N528" s="115"/>
      <c r="O528" s="115"/>
      <c r="P528" s="115"/>
      <c r="Q528" s="115"/>
      <c r="R528" s="115"/>
      <c r="S528" s="116"/>
      <c r="AS528" s="111" t="s">
        <v>102</v>
      </c>
      <c r="AT528" s="111" t="s">
        <v>73</v>
      </c>
      <c r="AU528" s="110" t="s">
        <v>73</v>
      </c>
      <c r="AV528" s="110" t="s">
        <v>16</v>
      </c>
      <c r="AW528" s="110" t="s">
        <v>47</v>
      </c>
      <c r="AX528" s="111" t="s">
        <v>89</v>
      </c>
    </row>
    <row r="529" spans="1:64" s="126" customFormat="1" x14ac:dyDescent="0.2">
      <c r="A529" s="125"/>
      <c r="C529" s="103" t="s">
        <v>102</v>
      </c>
      <c r="D529" s="127" t="s">
        <v>0</v>
      </c>
      <c r="E529" s="128" t="s">
        <v>105</v>
      </c>
      <c r="G529" s="129">
        <v>17.66</v>
      </c>
      <c r="K529" s="125"/>
      <c r="L529" s="130"/>
      <c r="M529" s="131"/>
      <c r="N529" s="131"/>
      <c r="O529" s="131"/>
      <c r="P529" s="131"/>
      <c r="Q529" s="131"/>
      <c r="R529" s="131"/>
      <c r="S529" s="132"/>
      <c r="AS529" s="127" t="s">
        <v>102</v>
      </c>
      <c r="AT529" s="127" t="s">
        <v>73</v>
      </c>
      <c r="AU529" s="126" t="s">
        <v>106</v>
      </c>
      <c r="AV529" s="126" t="s">
        <v>16</v>
      </c>
      <c r="AW529" s="126" t="s">
        <v>47</v>
      </c>
      <c r="AX529" s="127" t="s">
        <v>89</v>
      </c>
    </row>
    <row r="530" spans="1:64" s="110" customFormat="1" x14ac:dyDescent="0.2">
      <c r="A530" s="109"/>
      <c r="C530" s="103" t="s">
        <v>102</v>
      </c>
      <c r="D530" s="111" t="s">
        <v>0</v>
      </c>
      <c r="E530" s="112" t="s">
        <v>609</v>
      </c>
      <c r="G530" s="113">
        <v>22.66</v>
      </c>
      <c r="K530" s="109"/>
      <c r="L530" s="114"/>
      <c r="M530" s="115"/>
      <c r="N530" s="115"/>
      <c r="O530" s="115"/>
      <c r="P530" s="115"/>
      <c r="Q530" s="115"/>
      <c r="R530" s="115"/>
      <c r="S530" s="116"/>
      <c r="AS530" s="111" t="s">
        <v>102</v>
      </c>
      <c r="AT530" s="111" t="s">
        <v>73</v>
      </c>
      <c r="AU530" s="110" t="s">
        <v>73</v>
      </c>
      <c r="AV530" s="110" t="s">
        <v>16</v>
      </c>
      <c r="AW530" s="110" t="s">
        <v>47</v>
      </c>
      <c r="AX530" s="111" t="s">
        <v>89</v>
      </c>
    </row>
    <row r="531" spans="1:64" s="110" customFormat="1" x14ac:dyDescent="0.2">
      <c r="A531" s="109"/>
      <c r="C531" s="103" t="s">
        <v>102</v>
      </c>
      <c r="D531" s="111" t="s">
        <v>0</v>
      </c>
      <c r="E531" s="112" t="s">
        <v>610</v>
      </c>
      <c r="G531" s="113">
        <v>39.69</v>
      </c>
      <c r="K531" s="109"/>
      <c r="L531" s="114"/>
      <c r="M531" s="115"/>
      <c r="N531" s="115"/>
      <c r="O531" s="115"/>
      <c r="P531" s="115"/>
      <c r="Q531" s="115"/>
      <c r="R531" s="115"/>
      <c r="S531" s="116"/>
      <c r="AS531" s="111" t="s">
        <v>102</v>
      </c>
      <c r="AT531" s="111" t="s">
        <v>73</v>
      </c>
      <c r="AU531" s="110" t="s">
        <v>73</v>
      </c>
      <c r="AV531" s="110" t="s">
        <v>16</v>
      </c>
      <c r="AW531" s="110" t="s">
        <v>47</v>
      </c>
      <c r="AX531" s="111" t="s">
        <v>89</v>
      </c>
    </row>
    <row r="532" spans="1:64" s="110" customFormat="1" x14ac:dyDescent="0.2">
      <c r="A532" s="109"/>
      <c r="C532" s="103" t="s">
        <v>102</v>
      </c>
      <c r="D532" s="111" t="s">
        <v>0</v>
      </c>
      <c r="E532" s="112" t="s">
        <v>611</v>
      </c>
      <c r="G532" s="113">
        <v>36.74</v>
      </c>
      <c r="K532" s="109"/>
      <c r="L532" s="114"/>
      <c r="M532" s="115"/>
      <c r="N532" s="115"/>
      <c r="O532" s="115"/>
      <c r="P532" s="115"/>
      <c r="Q532" s="115"/>
      <c r="R532" s="115"/>
      <c r="S532" s="116"/>
      <c r="AS532" s="111" t="s">
        <v>102</v>
      </c>
      <c r="AT532" s="111" t="s">
        <v>73</v>
      </c>
      <c r="AU532" s="110" t="s">
        <v>73</v>
      </c>
      <c r="AV532" s="110" t="s">
        <v>16</v>
      </c>
      <c r="AW532" s="110" t="s">
        <v>47</v>
      </c>
      <c r="AX532" s="111" t="s">
        <v>89</v>
      </c>
    </row>
    <row r="533" spans="1:64" s="110" customFormat="1" x14ac:dyDescent="0.2">
      <c r="A533" s="109"/>
      <c r="C533" s="103" t="s">
        <v>102</v>
      </c>
      <c r="D533" s="111" t="s">
        <v>0</v>
      </c>
      <c r="E533" s="112" t="s">
        <v>612</v>
      </c>
      <c r="G533" s="113">
        <v>2.09</v>
      </c>
      <c r="K533" s="109"/>
      <c r="L533" s="114"/>
      <c r="M533" s="115"/>
      <c r="N533" s="115"/>
      <c r="O533" s="115"/>
      <c r="P533" s="115"/>
      <c r="Q533" s="115"/>
      <c r="R533" s="115"/>
      <c r="S533" s="116"/>
      <c r="AS533" s="111" t="s">
        <v>102</v>
      </c>
      <c r="AT533" s="111" t="s">
        <v>73</v>
      </c>
      <c r="AU533" s="110" t="s">
        <v>73</v>
      </c>
      <c r="AV533" s="110" t="s">
        <v>16</v>
      </c>
      <c r="AW533" s="110" t="s">
        <v>47</v>
      </c>
      <c r="AX533" s="111" t="s">
        <v>89</v>
      </c>
    </row>
    <row r="534" spans="1:64" s="110" customFormat="1" x14ac:dyDescent="0.2">
      <c r="A534" s="109"/>
      <c r="C534" s="103" t="s">
        <v>102</v>
      </c>
      <c r="D534" s="111" t="s">
        <v>0</v>
      </c>
      <c r="E534" s="112" t="s">
        <v>613</v>
      </c>
      <c r="G534" s="113">
        <v>10.14</v>
      </c>
      <c r="K534" s="109"/>
      <c r="L534" s="114"/>
      <c r="M534" s="115"/>
      <c r="N534" s="115"/>
      <c r="O534" s="115"/>
      <c r="P534" s="115"/>
      <c r="Q534" s="115"/>
      <c r="R534" s="115"/>
      <c r="S534" s="116"/>
      <c r="AS534" s="111" t="s">
        <v>102</v>
      </c>
      <c r="AT534" s="111" t="s">
        <v>73</v>
      </c>
      <c r="AU534" s="110" t="s">
        <v>73</v>
      </c>
      <c r="AV534" s="110" t="s">
        <v>16</v>
      </c>
      <c r="AW534" s="110" t="s">
        <v>47</v>
      </c>
      <c r="AX534" s="111" t="s">
        <v>89</v>
      </c>
    </row>
    <row r="535" spans="1:64" s="126" customFormat="1" x14ac:dyDescent="0.2">
      <c r="A535" s="125"/>
      <c r="C535" s="103" t="s">
        <v>102</v>
      </c>
      <c r="D535" s="127" t="s">
        <v>0</v>
      </c>
      <c r="E535" s="128" t="s">
        <v>105</v>
      </c>
      <c r="G535" s="129">
        <v>111.32000000000001</v>
      </c>
      <c r="K535" s="125"/>
      <c r="L535" s="130"/>
      <c r="M535" s="131"/>
      <c r="N535" s="131"/>
      <c r="O535" s="131"/>
      <c r="P535" s="131"/>
      <c r="Q535" s="131"/>
      <c r="R535" s="131"/>
      <c r="S535" s="132"/>
      <c r="AS535" s="127" t="s">
        <v>102</v>
      </c>
      <c r="AT535" s="127" t="s">
        <v>73</v>
      </c>
      <c r="AU535" s="126" t="s">
        <v>106</v>
      </c>
      <c r="AV535" s="126" t="s">
        <v>16</v>
      </c>
      <c r="AW535" s="126" t="s">
        <v>47</v>
      </c>
      <c r="AX535" s="127" t="s">
        <v>89</v>
      </c>
    </row>
    <row r="536" spans="1:64" s="110" customFormat="1" x14ac:dyDescent="0.2">
      <c r="A536" s="109"/>
      <c r="C536" s="103" t="s">
        <v>102</v>
      </c>
      <c r="D536" s="111" t="s">
        <v>0</v>
      </c>
      <c r="E536" s="112" t="s">
        <v>614</v>
      </c>
      <c r="G536" s="113">
        <v>75.739999999999995</v>
      </c>
      <c r="K536" s="109"/>
      <c r="L536" s="114"/>
      <c r="M536" s="115"/>
      <c r="N536" s="115"/>
      <c r="O536" s="115"/>
      <c r="P536" s="115"/>
      <c r="Q536" s="115"/>
      <c r="R536" s="115"/>
      <c r="S536" s="116"/>
      <c r="AS536" s="111" t="s">
        <v>102</v>
      </c>
      <c r="AT536" s="111" t="s">
        <v>73</v>
      </c>
      <c r="AU536" s="110" t="s">
        <v>73</v>
      </c>
      <c r="AV536" s="110" t="s">
        <v>16</v>
      </c>
      <c r="AW536" s="110" t="s">
        <v>47</v>
      </c>
      <c r="AX536" s="111" t="s">
        <v>89</v>
      </c>
    </row>
    <row r="537" spans="1:64" s="126" customFormat="1" x14ac:dyDescent="0.2">
      <c r="A537" s="125"/>
      <c r="C537" s="103" t="s">
        <v>102</v>
      </c>
      <c r="D537" s="127" t="s">
        <v>0</v>
      </c>
      <c r="E537" s="128" t="s">
        <v>105</v>
      </c>
      <c r="G537" s="129">
        <v>75.739999999999995</v>
      </c>
      <c r="K537" s="125"/>
      <c r="L537" s="130"/>
      <c r="M537" s="131"/>
      <c r="N537" s="131"/>
      <c r="O537" s="131"/>
      <c r="P537" s="131"/>
      <c r="Q537" s="131"/>
      <c r="R537" s="131"/>
      <c r="S537" s="132"/>
      <c r="AS537" s="127" t="s">
        <v>102</v>
      </c>
      <c r="AT537" s="127" t="s">
        <v>73</v>
      </c>
      <c r="AU537" s="126" t="s">
        <v>106</v>
      </c>
      <c r="AV537" s="126" t="s">
        <v>16</v>
      </c>
      <c r="AW537" s="126" t="s">
        <v>47</v>
      </c>
      <c r="AX537" s="127" t="s">
        <v>89</v>
      </c>
    </row>
    <row r="538" spans="1:64" s="118" customFormat="1" x14ac:dyDescent="0.2">
      <c r="A538" s="117"/>
      <c r="C538" s="103" t="s">
        <v>102</v>
      </c>
      <c r="D538" s="119" t="s">
        <v>0</v>
      </c>
      <c r="E538" s="120" t="s">
        <v>109</v>
      </c>
      <c r="G538" s="121">
        <v>291.01000000000005</v>
      </c>
      <c r="K538" s="117"/>
      <c r="L538" s="122"/>
      <c r="M538" s="123"/>
      <c r="N538" s="123"/>
      <c r="O538" s="123"/>
      <c r="P538" s="123"/>
      <c r="Q538" s="123"/>
      <c r="R538" s="123"/>
      <c r="S538" s="124"/>
      <c r="AS538" s="119" t="s">
        <v>102</v>
      </c>
      <c r="AT538" s="119" t="s">
        <v>73</v>
      </c>
      <c r="AU538" s="118" t="s">
        <v>96</v>
      </c>
      <c r="AV538" s="118" t="s">
        <v>16</v>
      </c>
      <c r="AW538" s="118" t="s">
        <v>51</v>
      </c>
      <c r="AX538" s="119" t="s">
        <v>89</v>
      </c>
    </row>
    <row r="539" spans="1:64" s="16" customFormat="1" ht="36" customHeight="1" x14ac:dyDescent="0.2">
      <c r="A539" s="13"/>
      <c r="B539" s="87" t="s">
        <v>615</v>
      </c>
      <c r="C539" s="87" t="s">
        <v>92</v>
      </c>
      <c r="D539" s="88" t="s">
        <v>616</v>
      </c>
      <c r="E539" s="89" t="s">
        <v>617</v>
      </c>
      <c r="F539" s="90" t="s">
        <v>121</v>
      </c>
      <c r="G539" s="91">
        <v>47.3</v>
      </c>
      <c r="H539" s="1"/>
      <c r="I539" s="91">
        <f>ROUND(H539*G539,3)</f>
        <v>0</v>
      </c>
      <c r="J539" s="92"/>
      <c r="K539" s="13"/>
      <c r="L539" s="93" t="s">
        <v>0</v>
      </c>
      <c r="M539" s="94" t="s">
        <v>23</v>
      </c>
      <c r="N539" s="95"/>
      <c r="O539" s="96">
        <f>N539*G539</f>
        <v>0</v>
      </c>
      <c r="P539" s="96">
        <v>0</v>
      </c>
      <c r="Q539" s="96">
        <f>P539*G539</f>
        <v>0</v>
      </c>
      <c r="R539" s="96">
        <v>0.02</v>
      </c>
      <c r="S539" s="97">
        <f>R539*G539</f>
        <v>0.94599999999999995</v>
      </c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Q539" s="98" t="s">
        <v>228</v>
      </c>
      <c r="AS539" s="98" t="s">
        <v>92</v>
      </c>
      <c r="AT539" s="98" t="s">
        <v>73</v>
      </c>
      <c r="AX539" s="7" t="s">
        <v>89</v>
      </c>
      <c r="BD539" s="99">
        <f>IF(M539="základná",I539,0)</f>
        <v>0</v>
      </c>
      <c r="BE539" s="99">
        <f>IF(M539="znížená",I539,0)</f>
        <v>0</v>
      </c>
      <c r="BF539" s="99">
        <f>IF(M539="zákl. prenesená",I539,0)</f>
        <v>0</v>
      </c>
      <c r="BG539" s="99">
        <f>IF(M539="zníž. prenesená",I539,0)</f>
        <v>0</v>
      </c>
      <c r="BH539" s="99">
        <f>IF(M539="nulová",I539,0)</f>
        <v>0</v>
      </c>
      <c r="BI539" s="7" t="s">
        <v>73</v>
      </c>
      <c r="BJ539" s="100">
        <f>ROUND(H539*G539,3)</f>
        <v>0</v>
      </c>
      <c r="BK539" s="7" t="s">
        <v>228</v>
      </c>
      <c r="BL539" s="98" t="s">
        <v>618</v>
      </c>
    </row>
    <row r="540" spans="1:64" s="102" customFormat="1" x14ac:dyDescent="0.2">
      <c r="A540" s="101"/>
      <c r="C540" s="103" t="s">
        <v>102</v>
      </c>
      <c r="D540" s="104" t="s">
        <v>0</v>
      </c>
      <c r="E540" s="105" t="s">
        <v>619</v>
      </c>
      <c r="G540" s="104" t="s">
        <v>0</v>
      </c>
      <c r="K540" s="101"/>
      <c r="L540" s="106"/>
      <c r="M540" s="107"/>
      <c r="N540" s="107"/>
      <c r="O540" s="107"/>
      <c r="P540" s="107"/>
      <c r="Q540" s="107"/>
      <c r="R540" s="107"/>
      <c r="S540" s="108"/>
      <c r="AS540" s="104" t="s">
        <v>102</v>
      </c>
      <c r="AT540" s="104" t="s">
        <v>73</v>
      </c>
      <c r="AU540" s="102" t="s">
        <v>51</v>
      </c>
      <c r="AV540" s="102" t="s">
        <v>16</v>
      </c>
      <c r="AW540" s="102" t="s">
        <v>47</v>
      </c>
      <c r="AX540" s="104" t="s">
        <v>89</v>
      </c>
    </row>
    <row r="541" spans="1:64" s="102" customFormat="1" x14ac:dyDescent="0.2">
      <c r="A541" s="101"/>
      <c r="C541" s="103" t="s">
        <v>102</v>
      </c>
      <c r="D541" s="104" t="s">
        <v>0</v>
      </c>
      <c r="E541" s="105" t="s">
        <v>114</v>
      </c>
      <c r="G541" s="104" t="s">
        <v>0</v>
      </c>
      <c r="K541" s="101"/>
      <c r="L541" s="106"/>
      <c r="M541" s="107"/>
      <c r="N541" s="107"/>
      <c r="O541" s="107"/>
      <c r="P541" s="107"/>
      <c r="Q541" s="107"/>
      <c r="R541" s="107"/>
      <c r="S541" s="108"/>
      <c r="AS541" s="104" t="s">
        <v>102</v>
      </c>
      <c r="AT541" s="104" t="s">
        <v>73</v>
      </c>
      <c r="AU541" s="102" t="s">
        <v>51</v>
      </c>
      <c r="AV541" s="102" t="s">
        <v>16</v>
      </c>
      <c r="AW541" s="102" t="s">
        <v>47</v>
      </c>
      <c r="AX541" s="104" t="s">
        <v>89</v>
      </c>
    </row>
    <row r="542" spans="1:64" s="110" customFormat="1" x14ac:dyDescent="0.2">
      <c r="A542" s="109"/>
      <c r="C542" s="103" t="s">
        <v>102</v>
      </c>
      <c r="D542" s="111" t="s">
        <v>0</v>
      </c>
      <c r="E542" s="112" t="s">
        <v>620</v>
      </c>
      <c r="G542" s="113">
        <v>0.24</v>
      </c>
      <c r="K542" s="109"/>
      <c r="L542" s="114"/>
      <c r="M542" s="115"/>
      <c r="N542" s="115"/>
      <c r="O542" s="115"/>
      <c r="P542" s="115"/>
      <c r="Q542" s="115"/>
      <c r="R542" s="115"/>
      <c r="S542" s="116"/>
      <c r="AS542" s="111" t="s">
        <v>102</v>
      </c>
      <c r="AT542" s="111" t="s">
        <v>73</v>
      </c>
      <c r="AU542" s="110" t="s">
        <v>73</v>
      </c>
      <c r="AV542" s="110" t="s">
        <v>16</v>
      </c>
      <c r="AW542" s="110" t="s">
        <v>47</v>
      </c>
      <c r="AX542" s="111" t="s">
        <v>89</v>
      </c>
    </row>
    <row r="543" spans="1:64" s="110" customFormat="1" x14ac:dyDescent="0.2">
      <c r="A543" s="109"/>
      <c r="C543" s="103" t="s">
        <v>102</v>
      </c>
      <c r="D543" s="111" t="s">
        <v>0</v>
      </c>
      <c r="E543" s="112" t="s">
        <v>621</v>
      </c>
      <c r="G543" s="113">
        <v>11.27</v>
      </c>
      <c r="K543" s="109"/>
      <c r="L543" s="114"/>
      <c r="M543" s="115"/>
      <c r="N543" s="115"/>
      <c r="O543" s="115"/>
      <c r="P543" s="115"/>
      <c r="Q543" s="115"/>
      <c r="R543" s="115"/>
      <c r="S543" s="116"/>
      <c r="AS543" s="111" t="s">
        <v>102</v>
      </c>
      <c r="AT543" s="111" t="s">
        <v>73</v>
      </c>
      <c r="AU543" s="110" t="s">
        <v>73</v>
      </c>
      <c r="AV543" s="110" t="s">
        <v>16</v>
      </c>
      <c r="AW543" s="110" t="s">
        <v>47</v>
      </c>
      <c r="AX543" s="111" t="s">
        <v>89</v>
      </c>
    </row>
    <row r="544" spans="1:64" s="110" customFormat="1" x14ac:dyDescent="0.2">
      <c r="A544" s="109"/>
      <c r="C544" s="103" t="s">
        <v>102</v>
      </c>
      <c r="D544" s="111" t="s">
        <v>0</v>
      </c>
      <c r="E544" s="112" t="s">
        <v>622</v>
      </c>
      <c r="G544" s="113">
        <v>19.05</v>
      </c>
      <c r="K544" s="109"/>
      <c r="L544" s="114"/>
      <c r="M544" s="115"/>
      <c r="N544" s="115"/>
      <c r="O544" s="115"/>
      <c r="P544" s="115"/>
      <c r="Q544" s="115"/>
      <c r="R544" s="115"/>
      <c r="S544" s="116"/>
      <c r="AS544" s="111" t="s">
        <v>102</v>
      </c>
      <c r="AT544" s="111" t="s">
        <v>73</v>
      </c>
      <c r="AU544" s="110" t="s">
        <v>73</v>
      </c>
      <c r="AV544" s="110" t="s">
        <v>16</v>
      </c>
      <c r="AW544" s="110" t="s">
        <v>47</v>
      </c>
      <c r="AX544" s="111" t="s">
        <v>89</v>
      </c>
    </row>
    <row r="545" spans="1:64" s="110" customFormat="1" x14ac:dyDescent="0.2">
      <c r="A545" s="109"/>
      <c r="C545" s="103" t="s">
        <v>102</v>
      </c>
      <c r="D545" s="111" t="s">
        <v>0</v>
      </c>
      <c r="E545" s="112" t="s">
        <v>623</v>
      </c>
      <c r="G545" s="113">
        <v>9.18</v>
      </c>
      <c r="K545" s="109"/>
      <c r="L545" s="114"/>
      <c r="M545" s="115"/>
      <c r="N545" s="115"/>
      <c r="O545" s="115"/>
      <c r="P545" s="115"/>
      <c r="Q545" s="115"/>
      <c r="R545" s="115"/>
      <c r="S545" s="116"/>
      <c r="AS545" s="111" t="s">
        <v>102</v>
      </c>
      <c r="AT545" s="111" t="s">
        <v>73</v>
      </c>
      <c r="AU545" s="110" t="s">
        <v>73</v>
      </c>
      <c r="AV545" s="110" t="s">
        <v>16</v>
      </c>
      <c r="AW545" s="110" t="s">
        <v>47</v>
      </c>
      <c r="AX545" s="111" t="s">
        <v>89</v>
      </c>
    </row>
    <row r="546" spans="1:64" s="110" customFormat="1" x14ac:dyDescent="0.2">
      <c r="A546" s="109"/>
      <c r="C546" s="103" t="s">
        <v>102</v>
      </c>
      <c r="D546" s="111" t="s">
        <v>0</v>
      </c>
      <c r="E546" s="112" t="s">
        <v>624</v>
      </c>
      <c r="G546" s="113">
        <v>7.56</v>
      </c>
      <c r="K546" s="109"/>
      <c r="L546" s="114"/>
      <c r="M546" s="115"/>
      <c r="N546" s="115"/>
      <c r="O546" s="115"/>
      <c r="P546" s="115"/>
      <c r="Q546" s="115"/>
      <c r="R546" s="115"/>
      <c r="S546" s="116"/>
      <c r="AS546" s="111" t="s">
        <v>102</v>
      </c>
      <c r="AT546" s="111" t="s">
        <v>73</v>
      </c>
      <c r="AU546" s="110" t="s">
        <v>73</v>
      </c>
      <c r="AV546" s="110" t="s">
        <v>16</v>
      </c>
      <c r="AW546" s="110" t="s">
        <v>47</v>
      </c>
      <c r="AX546" s="111" t="s">
        <v>89</v>
      </c>
    </row>
    <row r="547" spans="1:64" s="118" customFormat="1" x14ac:dyDescent="0.2">
      <c r="A547" s="117"/>
      <c r="C547" s="103" t="s">
        <v>102</v>
      </c>
      <c r="D547" s="119" t="s">
        <v>0</v>
      </c>
      <c r="E547" s="120" t="s">
        <v>109</v>
      </c>
      <c r="G547" s="121">
        <v>47.3</v>
      </c>
      <c r="K547" s="117"/>
      <c r="L547" s="122"/>
      <c r="M547" s="123"/>
      <c r="N547" s="123"/>
      <c r="O547" s="123"/>
      <c r="P547" s="123"/>
      <c r="Q547" s="123"/>
      <c r="R547" s="123"/>
      <c r="S547" s="124"/>
      <c r="AS547" s="119" t="s">
        <v>102</v>
      </c>
      <c r="AT547" s="119" t="s">
        <v>73</v>
      </c>
      <c r="AU547" s="118" t="s">
        <v>96</v>
      </c>
      <c r="AV547" s="118" t="s">
        <v>16</v>
      </c>
      <c r="AW547" s="118" t="s">
        <v>51</v>
      </c>
      <c r="AX547" s="119" t="s">
        <v>89</v>
      </c>
    </row>
    <row r="548" spans="1:64" s="16" customFormat="1" ht="48" customHeight="1" x14ac:dyDescent="0.2">
      <c r="A548" s="13"/>
      <c r="B548" s="87" t="s">
        <v>625</v>
      </c>
      <c r="C548" s="87" t="s">
        <v>92</v>
      </c>
      <c r="D548" s="88" t="s">
        <v>626</v>
      </c>
      <c r="E548" s="89" t="s">
        <v>627</v>
      </c>
      <c r="F548" s="90" t="s">
        <v>95</v>
      </c>
      <c r="G548" s="91">
        <v>2.4300000000000002</v>
      </c>
      <c r="H548" s="1"/>
      <c r="I548" s="91">
        <f>ROUND(H548*G548,3)</f>
        <v>0</v>
      </c>
      <c r="J548" s="92"/>
      <c r="K548" s="13"/>
      <c r="L548" s="93" t="s">
        <v>0</v>
      </c>
      <c r="M548" s="94" t="s">
        <v>23</v>
      </c>
      <c r="N548" s="95"/>
      <c r="O548" s="96">
        <f>N548*G548</f>
        <v>0</v>
      </c>
      <c r="P548" s="96">
        <v>5.0000000000000002E-5</v>
      </c>
      <c r="Q548" s="96">
        <f>P548*G548</f>
        <v>1.2150000000000001E-4</v>
      </c>
      <c r="R548" s="96">
        <v>1E-3</v>
      </c>
      <c r="S548" s="97">
        <f>R548*G548</f>
        <v>2.4300000000000003E-3</v>
      </c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Q548" s="98" t="s">
        <v>228</v>
      </c>
      <c r="AS548" s="98" t="s">
        <v>92</v>
      </c>
      <c r="AT548" s="98" t="s">
        <v>73</v>
      </c>
      <c r="AX548" s="7" t="s">
        <v>89</v>
      </c>
      <c r="BD548" s="99">
        <f>IF(M548="základná",I548,0)</f>
        <v>0</v>
      </c>
      <c r="BE548" s="99">
        <f>IF(M548="znížená",I548,0)</f>
        <v>0</v>
      </c>
      <c r="BF548" s="99">
        <f>IF(M548="zákl. prenesená",I548,0)</f>
        <v>0</v>
      </c>
      <c r="BG548" s="99">
        <f>IF(M548="zníž. prenesená",I548,0)</f>
        <v>0</v>
      </c>
      <c r="BH548" s="99">
        <f>IF(M548="nulová",I548,0)</f>
        <v>0</v>
      </c>
      <c r="BI548" s="7" t="s">
        <v>73</v>
      </c>
      <c r="BJ548" s="100">
        <f>ROUND(H548*G548,3)</f>
        <v>0</v>
      </c>
      <c r="BK548" s="7" t="s">
        <v>228</v>
      </c>
      <c r="BL548" s="98" t="s">
        <v>628</v>
      </c>
    </row>
    <row r="549" spans="1:64" s="102" customFormat="1" x14ac:dyDescent="0.2">
      <c r="A549" s="101"/>
      <c r="C549" s="103" t="s">
        <v>102</v>
      </c>
      <c r="D549" s="104" t="s">
        <v>0</v>
      </c>
      <c r="E549" s="105" t="s">
        <v>629</v>
      </c>
      <c r="G549" s="104" t="s">
        <v>0</v>
      </c>
      <c r="K549" s="101"/>
      <c r="L549" s="106"/>
      <c r="M549" s="107"/>
      <c r="N549" s="107"/>
      <c r="O549" s="107"/>
      <c r="P549" s="107"/>
      <c r="Q549" s="107"/>
      <c r="R549" s="107"/>
      <c r="S549" s="108"/>
      <c r="AS549" s="104" t="s">
        <v>102</v>
      </c>
      <c r="AT549" s="104" t="s">
        <v>73</v>
      </c>
      <c r="AU549" s="102" t="s">
        <v>51</v>
      </c>
      <c r="AV549" s="102" t="s">
        <v>16</v>
      </c>
      <c r="AW549" s="102" t="s">
        <v>47</v>
      </c>
      <c r="AX549" s="104" t="s">
        <v>89</v>
      </c>
    </row>
    <row r="550" spans="1:64" s="102" customFormat="1" x14ac:dyDescent="0.2">
      <c r="A550" s="101"/>
      <c r="C550" s="103" t="s">
        <v>102</v>
      </c>
      <c r="D550" s="104" t="s">
        <v>0</v>
      </c>
      <c r="E550" s="105" t="s">
        <v>114</v>
      </c>
      <c r="G550" s="104" t="s">
        <v>0</v>
      </c>
      <c r="K550" s="101"/>
      <c r="L550" s="106"/>
      <c r="M550" s="107"/>
      <c r="N550" s="107"/>
      <c r="O550" s="107"/>
      <c r="P550" s="107"/>
      <c r="Q550" s="107"/>
      <c r="R550" s="107"/>
      <c r="S550" s="108"/>
      <c r="AS550" s="104" t="s">
        <v>102</v>
      </c>
      <c r="AT550" s="104" t="s">
        <v>73</v>
      </c>
      <c r="AU550" s="102" t="s">
        <v>51</v>
      </c>
      <c r="AV550" s="102" t="s">
        <v>16</v>
      </c>
      <c r="AW550" s="102" t="s">
        <v>47</v>
      </c>
      <c r="AX550" s="104" t="s">
        <v>89</v>
      </c>
    </row>
    <row r="551" spans="1:64" s="110" customFormat="1" x14ac:dyDescent="0.2">
      <c r="A551" s="109"/>
      <c r="C551" s="103" t="s">
        <v>102</v>
      </c>
      <c r="D551" s="111" t="s">
        <v>0</v>
      </c>
      <c r="E551" s="112" t="s">
        <v>630</v>
      </c>
      <c r="G551" s="113">
        <v>2.4300000000000002</v>
      </c>
      <c r="K551" s="109"/>
      <c r="L551" s="114"/>
      <c r="M551" s="115"/>
      <c r="N551" s="115"/>
      <c r="O551" s="115"/>
      <c r="P551" s="115"/>
      <c r="Q551" s="115"/>
      <c r="R551" s="115"/>
      <c r="S551" s="116"/>
      <c r="AS551" s="111" t="s">
        <v>102</v>
      </c>
      <c r="AT551" s="111" t="s">
        <v>73</v>
      </c>
      <c r="AU551" s="110" t="s">
        <v>73</v>
      </c>
      <c r="AV551" s="110" t="s">
        <v>16</v>
      </c>
      <c r="AW551" s="110" t="s">
        <v>47</v>
      </c>
      <c r="AX551" s="111" t="s">
        <v>89</v>
      </c>
    </row>
    <row r="552" spans="1:64" s="126" customFormat="1" x14ac:dyDescent="0.2">
      <c r="A552" s="125"/>
      <c r="C552" s="103" t="s">
        <v>102</v>
      </c>
      <c r="D552" s="127" t="s">
        <v>0</v>
      </c>
      <c r="E552" s="128" t="s">
        <v>105</v>
      </c>
      <c r="G552" s="129">
        <v>2.4300000000000002</v>
      </c>
      <c r="K552" s="125"/>
      <c r="L552" s="130"/>
      <c r="M552" s="131"/>
      <c r="N552" s="131"/>
      <c r="O552" s="131"/>
      <c r="P552" s="131"/>
      <c r="Q552" s="131"/>
      <c r="R552" s="131"/>
      <c r="S552" s="132"/>
      <c r="AS552" s="127" t="s">
        <v>102</v>
      </c>
      <c r="AT552" s="127" t="s">
        <v>73</v>
      </c>
      <c r="AU552" s="126" t="s">
        <v>106</v>
      </c>
      <c r="AV552" s="126" t="s">
        <v>16</v>
      </c>
      <c r="AW552" s="126" t="s">
        <v>47</v>
      </c>
      <c r="AX552" s="127" t="s">
        <v>89</v>
      </c>
    </row>
    <row r="553" spans="1:64" s="118" customFormat="1" x14ac:dyDescent="0.2">
      <c r="A553" s="117"/>
      <c r="C553" s="103" t="s">
        <v>102</v>
      </c>
      <c r="D553" s="119" t="s">
        <v>0</v>
      </c>
      <c r="E553" s="120" t="s">
        <v>109</v>
      </c>
      <c r="G553" s="121">
        <v>2.4300000000000002</v>
      </c>
      <c r="K553" s="117"/>
      <c r="L553" s="122"/>
      <c r="M553" s="123"/>
      <c r="N553" s="123"/>
      <c r="O553" s="123"/>
      <c r="P553" s="123"/>
      <c r="Q553" s="123"/>
      <c r="R553" s="123"/>
      <c r="S553" s="124"/>
      <c r="AS553" s="119" t="s">
        <v>102</v>
      </c>
      <c r="AT553" s="119" t="s">
        <v>73</v>
      </c>
      <c r="AU553" s="118" t="s">
        <v>96</v>
      </c>
      <c r="AV553" s="118" t="s">
        <v>16</v>
      </c>
      <c r="AW553" s="118" t="s">
        <v>51</v>
      </c>
      <c r="AX553" s="119" t="s">
        <v>89</v>
      </c>
    </row>
    <row r="554" spans="1:64" s="16" customFormat="1" ht="24" customHeight="1" x14ac:dyDescent="0.2">
      <c r="A554" s="13"/>
      <c r="B554" s="87" t="s">
        <v>631</v>
      </c>
      <c r="C554" s="87" t="s">
        <v>92</v>
      </c>
      <c r="D554" s="88" t="s">
        <v>632</v>
      </c>
      <c r="E554" s="89" t="s">
        <v>633</v>
      </c>
      <c r="F554" s="90" t="s">
        <v>634</v>
      </c>
      <c r="G554" s="91">
        <v>450</v>
      </c>
      <c r="H554" s="1"/>
      <c r="I554" s="91">
        <f>ROUND(H554*G554,3)</f>
        <v>0</v>
      </c>
      <c r="J554" s="92"/>
      <c r="K554" s="13"/>
      <c r="L554" s="93" t="s">
        <v>0</v>
      </c>
      <c r="M554" s="94" t="s">
        <v>23</v>
      </c>
      <c r="N554" s="95"/>
      <c r="O554" s="96">
        <f>N554*G554</f>
        <v>0</v>
      </c>
      <c r="P554" s="96">
        <v>5.0000000000000002E-5</v>
      </c>
      <c r="Q554" s="96">
        <f>P554*G554</f>
        <v>2.2500000000000003E-2</v>
      </c>
      <c r="R554" s="96">
        <v>1E-3</v>
      </c>
      <c r="S554" s="97">
        <f>R554*G554</f>
        <v>0.45</v>
      </c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Q554" s="98" t="s">
        <v>228</v>
      </c>
      <c r="AS554" s="98" t="s">
        <v>92</v>
      </c>
      <c r="AT554" s="98" t="s">
        <v>73</v>
      </c>
      <c r="AX554" s="7" t="s">
        <v>89</v>
      </c>
      <c r="BD554" s="99">
        <f>IF(M554="základná",I554,0)</f>
        <v>0</v>
      </c>
      <c r="BE554" s="99">
        <f>IF(M554="znížená",I554,0)</f>
        <v>0</v>
      </c>
      <c r="BF554" s="99">
        <f>IF(M554="zákl. prenesená",I554,0)</f>
        <v>0</v>
      </c>
      <c r="BG554" s="99">
        <f>IF(M554="zníž. prenesená",I554,0)</f>
        <v>0</v>
      </c>
      <c r="BH554" s="99">
        <f>IF(M554="nulová",I554,0)</f>
        <v>0</v>
      </c>
      <c r="BI554" s="7" t="s">
        <v>73</v>
      </c>
      <c r="BJ554" s="100">
        <f>ROUND(H554*G554,3)</f>
        <v>0</v>
      </c>
      <c r="BK554" s="7" t="s">
        <v>228</v>
      </c>
      <c r="BL554" s="98" t="s">
        <v>635</v>
      </c>
    </row>
    <row r="555" spans="1:64" s="102" customFormat="1" x14ac:dyDescent="0.2">
      <c r="A555" s="101"/>
      <c r="C555" s="103" t="s">
        <v>102</v>
      </c>
      <c r="D555" s="104" t="s">
        <v>0</v>
      </c>
      <c r="E555" s="105" t="s">
        <v>114</v>
      </c>
      <c r="G555" s="104" t="s">
        <v>0</v>
      </c>
      <c r="K555" s="101"/>
      <c r="L555" s="106"/>
      <c r="M555" s="107"/>
      <c r="N555" s="107"/>
      <c r="O555" s="107"/>
      <c r="P555" s="107"/>
      <c r="Q555" s="107"/>
      <c r="R555" s="107"/>
      <c r="S555" s="108"/>
      <c r="AS555" s="104" t="s">
        <v>102</v>
      </c>
      <c r="AT555" s="104" t="s">
        <v>73</v>
      </c>
      <c r="AU555" s="102" t="s">
        <v>51</v>
      </c>
      <c r="AV555" s="102" t="s">
        <v>16</v>
      </c>
      <c r="AW555" s="102" t="s">
        <v>47</v>
      </c>
      <c r="AX555" s="104" t="s">
        <v>89</v>
      </c>
    </row>
    <row r="556" spans="1:64" s="110" customFormat="1" x14ac:dyDescent="0.2">
      <c r="A556" s="109"/>
      <c r="C556" s="103" t="s">
        <v>102</v>
      </c>
      <c r="D556" s="111" t="s">
        <v>0</v>
      </c>
      <c r="E556" s="112" t="s">
        <v>636</v>
      </c>
      <c r="G556" s="113">
        <v>450</v>
      </c>
      <c r="K556" s="109"/>
      <c r="L556" s="114"/>
      <c r="M556" s="115"/>
      <c r="N556" s="115"/>
      <c r="O556" s="115"/>
      <c r="P556" s="115"/>
      <c r="Q556" s="115"/>
      <c r="R556" s="115"/>
      <c r="S556" s="116"/>
      <c r="AS556" s="111" t="s">
        <v>102</v>
      </c>
      <c r="AT556" s="111" t="s">
        <v>73</v>
      </c>
      <c r="AU556" s="110" t="s">
        <v>73</v>
      </c>
      <c r="AV556" s="110" t="s">
        <v>16</v>
      </c>
      <c r="AW556" s="110" t="s">
        <v>47</v>
      </c>
      <c r="AX556" s="111" t="s">
        <v>89</v>
      </c>
    </row>
    <row r="557" spans="1:64" s="126" customFormat="1" x14ac:dyDescent="0.2">
      <c r="A557" s="125"/>
      <c r="C557" s="103" t="s">
        <v>102</v>
      </c>
      <c r="D557" s="127" t="s">
        <v>0</v>
      </c>
      <c r="E557" s="128" t="s">
        <v>105</v>
      </c>
      <c r="G557" s="129">
        <v>450</v>
      </c>
      <c r="K557" s="125"/>
      <c r="L557" s="130"/>
      <c r="M557" s="131"/>
      <c r="N557" s="131"/>
      <c r="O557" s="131"/>
      <c r="P557" s="131"/>
      <c r="Q557" s="131"/>
      <c r="R557" s="131"/>
      <c r="S557" s="132"/>
      <c r="AS557" s="127" t="s">
        <v>102</v>
      </c>
      <c r="AT557" s="127" t="s">
        <v>73</v>
      </c>
      <c r="AU557" s="126" t="s">
        <v>106</v>
      </c>
      <c r="AV557" s="126" t="s">
        <v>16</v>
      </c>
      <c r="AW557" s="126" t="s">
        <v>47</v>
      </c>
      <c r="AX557" s="127" t="s">
        <v>89</v>
      </c>
    </row>
    <row r="558" spans="1:64" s="118" customFormat="1" x14ac:dyDescent="0.2">
      <c r="A558" s="117"/>
      <c r="C558" s="103" t="s">
        <v>102</v>
      </c>
      <c r="D558" s="119" t="s">
        <v>0</v>
      </c>
      <c r="E558" s="120" t="s">
        <v>109</v>
      </c>
      <c r="G558" s="121">
        <v>450</v>
      </c>
      <c r="K558" s="117"/>
      <c r="L558" s="122"/>
      <c r="M558" s="123"/>
      <c r="N558" s="123"/>
      <c r="O558" s="123"/>
      <c r="P558" s="123"/>
      <c r="Q558" s="123"/>
      <c r="R558" s="123"/>
      <c r="S558" s="124"/>
      <c r="AS558" s="119" t="s">
        <v>102</v>
      </c>
      <c r="AT558" s="119" t="s">
        <v>73</v>
      </c>
      <c r="AU558" s="118" t="s">
        <v>96</v>
      </c>
      <c r="AV558" s="118" t="s">
        <v>16</v>
      </c>
      <c r="AW558" s="118" t="s">
        <v>51</v>
      </c>
      <c r="AX558" s="119" t="s">
        <v>89</v>
      </c>
    </row>
    <row r="559" spans="1:64" s="16" customFormat="1" ht="24" customHeight="1" x14ac:dyDescent="0.2">
      <c r="A559" s="13"/>
      <c r="B559" s="87" t="s">
        <v>637</v>
      </c>
      <c r="C559" s="87" t="s">
        <v>92</v>
      </c>
      <c r="D559" s="88" t="s">
        <v>638</v>
      </c>
      <c r="E559" s="89" t="s">
        <v>639</v>
      </c>
      <c r="F559" s="90" t="s">
        <v>220</v>
      </c>
      <c r="G559" s="91">
        <v>1</v>
      </c>
      <c r="H559" s="1"/>
      <c r="I559" s="91">
        <f>ROUND(H559*G559,3)</f>
        <v>0</v>
      </c>
      <c r="J559" s="92"/>
      <c r="K559" s="13"/>
      <c r="L559" s="93" t="s">
        <v>0</v>
      </c>
      <c r="M559" s="94" t="s">
        <v>23</v>
      </c>
      <c r="N559" s="95"/>
      <c r="O559" s="96">
        <f>N559*G559</f>
        <v>0</v>
      </c>
      <c r="P559" s="96">
        <v>5.0000000000000002E-5</v>
      </c>
      <c r="Q559" s="96">
        <f>P559*G559</f>
        <v>5.0000000000000002E-5</v>
      </c>
      <c r="R559" s="96">
        <v>1E-3</v>
      </c>
      <c r="S559" s="97">
        <f>R559*G559</f>
        <v>1E-3</v>
      </c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Q559" s="98" t="s">
        <v>228</v>
      </c>
      <c r="AS559" s="98" t="s">
        <v>92</v>
      </c>
      <c r="AT559" s="98" t="s">
        <v>73</v>
      </c>
      <c r="AX559" s="7" t="s">
        <v>89</v>
      </c>
      <c r="BD559" s="99">
        <f>IF(M559="základná",I559,0)</f>
        <v>0</v>
      </c>
      <c r="BE559" s="99">
        <f>IF(M559="znížená",I559,0)</f>
        <v>0</v>
      </c>
      <c r="BF559" s="99">
        <f>IF(M559="zákl. prenesená",I559,0)</f>
        <v>0</v>
      </c>
      <c r="BG559" s="99">
        <f>IF(M559="zníž. prenesená",I559,0)</f>
        <v>0</v>
      </c>
      <c r="BH559" s="99">
        <f>IF(M559="nulová",I559,0)</f>
        <v>0</v>
      </c>
      <c r="BI559" s="7" t="s">
        <v>73</v>
      </c>
      <c r="BJ559" s="100">
        <f>ROUND(H559*G559,3)</f>
        <v>0</v>
      </c>
      <c r="BK559" s="7" t="s">
        <v>228</v>
      </c>
      <c r="BL559" s="98" t="s">
        <v>640</v>
      </c>
    </row>
    <row r="560" spans="1:64" s="102" customFormat="1" x14ac:dyDescent="0.2">
      <c r="A560" s="101"/>
      <c r="C560" s="103" t="s">
        <v>102</v>
      </c>
      <c r="D560" s="104" t="s">
        <v>0</v>
      </c>
      <c r="E560" s="105" t="s">
        <v>114</v>
      </c>
      <c r="G560" s="104" t="s">
        <v>0</v>
      </c>
      <c r="K560" s="101"/>
      <c r="L560" s="106"/>
      <c r="M560" s="107"/>
      <c r="N560" s="107"/>
      <c r="O560" s="107"/>
      <c r="P560" s="107"/>
      <c r="Q560" s="107"/>
      <c r="R560" s="107"/>
      <c r="S560" s="108"/>
      <c r="AS560" s="104" t="s">
        <v>102</v>
      </c>
      <c r="AT560" s="104" t="s">
        <v>73</v>
      </c>
      <c r="AU560" s="102" t="s">
        <v>51</v>
      </c>
      <c r="AV560" s="102" t="s">
        <v>16</v>
      </c>
      <c r="AW560" s="102" t="s">
        <v>47</v>
      </c>
      <c r="AX560" s="104" t="s">
        <v>89</v>
      </c>
    </row>
    <row r="561" spans="1:64" s="110" customFormat="1" x14ac:dyDescent="0.2">
      <c r="A561" s="109"/>
      <c r="C561" s="103" t="s">
        <v>102</v>
      </c>
      <c r="D561" s="111" t="s">
        <v>0</v>
      </c>
      <c r="E561" s="112" t="s">
        <v>641</v>
      </c>
      <c r="G561" s="113">
        <v>1</v>
      </c>
      <c r="K561" s="109"/>
      <c r="L561" s="114"/>
      <c r="M561" s="115"/>
      <c r="N561" s="115"/>
      <c r="O561" s="115"/>
      <c r="P561" s="115"/>
      <c r="Q561" s="115"/>
      <c r="R561" s="115"/>
      <c r="S561" s="116"/>
      <c r="AS561" s="111" t="s">
        <v>102</v>
      </c>
      <c r="AT561" s="111" t="s">
        <v>73</v>
      </c>
      <c r="AU561" s="110" t="s">
        <v>73</v>
      </c>
      <c r="AV561" s="110" t="s">
        <v>16</v>
      </c>
      <c r="AW561" s="110" t="s">
        <v>47</v>
      </c>
      <c r="AX561" s="111" t="s">
        <v>89</v>
      </c>
    </row>
    <row r="562" spans="1:64" s="126" customFormat="1" x14ac:dyDescent="0.2">
      <c r="A562" s="125"/>
      <c r="C562" s="103" t="s">
        <v>102</v>
      </c>
      <c r="D562" s="127" t="s">
        <v>0</v>
      </c>
      <c r="E562" s="128" t="s">
        <v>105</v>
      </c>
      <c r="G562" s="129">
        <v>1</v>
      </c>
      <c r="K562" s="125"/>
      <c r="L562" s="130"/>
      <c r="M562" s="131"/>
      <c r="N562" s="131"/>
      <c r="O562" s="131"/>
      <c r="P562" s="131"/>
      <c r="Q562" s="131"/>
      <c r="R562" s="131"/>
      <c r="S562" s="132"/>
      <c r="AS562" s="127" t="s">
        <v>102</v>
      </c>
      <c r="AT562" s="127" t="s">
        <v>73</v>
      </c>
      <c r="AU562" s="126" t="s">
        <v>106</v>
      </c>
      <c r="AV562" s="126" t="s">
        <v>16</v>
      </c>
      <c r="AW562" s="126" t="s">
        <v>47</v>
      </c>
      <c r="AX562" s="127" t="s">
        <v>89</v>
      </c>
    </row>
    <row r="563" spans="1:64" s="118" customFormat="1" x14ac:dyDescent="0.2">
      <c r="A563" s="117"/>
      <c r="C563" s="103" t="s">
        <v>102</v>
      </c>
      <c r="D563" s="119" t="s">
        <v>0</v>
      </c>
      <c r="E563" s="120" t="s">
        <v>109</v>
      </c>
      <c r="G563" s="121">
        <v>1</v>
      </c>
      <c r="K563" s="117"/>
      <c r="L563" s="122"/>
      <c r="M563" s="123"/>
      <c r="N563" s="123"/>
      <c r="O563" s="123"/>
      <c r="P563" s="123"/>
      <c r="Q563" s="123"/>
      <c r="R563" s="123"/>
      <c r="S563" s="124"/>
      <c r="AS563" s="119" t="s">
        <v>102</v>
      </c>
      <c r="AT563" s="119" t="s">
        <v>73</v>
      </c>
      <c r="AU563" s="118" t="s">
        <v>96</v>
      </c>
      <c r="AV563" s="118" t="s">
        <v>16</v>
      </c>
      <c r="AW563" s="118" t="s">
        <v>51</v>
      </c>
      <c r="AX563" s="119" t="s">
        <v>89</v>
      </c>
    </row>
    <row r="564" spans="1:64" s="75" customFormat="1" ht="22.7" customHeight="1" x14ac:dyDescent="0.2">
      <c r="A564" s="74"/>
      <c r="C564" s="76" t="s">
        <v>46</v>
      </c>
      <c r="D564" s="85" t="s">
        <v>642</v>
      </c>
      <c r="E564" s="85" t="s">
        <v>643</v>
      </c>
      <c r="I564" s="86">
        <f>BJ564</f>
        <v>0</v>
      </c>
      <c r="K564" s="74"/>
      <c r="L564" s="79"/>
      <c r="M564" s="80"/>
      <c r="N564" s="80"/>
      <c r="O564" s="81">
        <f>SUM(O565:O600)</f>
        <v>0</v>
      </c>
      <c r="P564" s="80"/>
      <c r="Q564" s="81">
        <f>SUM(Q565:Q600)</f>
        <v>0</v>
      </c>
      <c r="R564" s="80"/>
      <c r="S564" s="82">
        <f>SUM(S565:S600)</f>
        <v>0.59279999999999999</v>
      </c>
      <c r="AQ564" s="76" t="s">
        <v>73</v>
      </c>
      <c r="AS564" s="83" t="s">
        <v>46</v>
      </c>
      <c r="AT564" s="83" t="s">
        <v>51</v>
      </c>
      <c r="AX564" s="76" t="s">
        <v>89</v>
      </c>
      <c r="BJ564" s="84">
        <f>SUM(BJ565:BJ600)</f>
        <v>0</v>
      </c>
    </row>
    <row r="565" spans="1:64" s="16" customFormat="1" ht="16.5" customHeight="1" x14ac:dyDescent="0.2">
      <c r="A565" s="13"/>
      <c r="B565" s="87" t="s">
        <v>644</v>
      </c>
      <c r="C565" s="87" t="s">
        <v>92</v>
      </c>
      <c r="D565" s="88" t="s">
        <v>645</v>
      </c>
      <c r="E565" s="89" t="s">
        <v>646</v>
      </c>
      <c r="F565" s="90" t="s">
        <v>121</v>
      </c>
      <c r="G565" s="91">
        <v>252.53</v>
      </c>
      <c r="H565" s="1"/>
      <c r="I565" s="91">
        <f>ROUND(H565*G565,3)</f>
        <v>0</v>
      </c>
      <c r="J565" s="92"/>
      <c r="K565" s="13"/>
      <c r="L565" s="93" t="s">
        <v>0</v>
      </c>
      <c r="M565" s="94" t="s">
        <v>23</v>
      </c>
      <c r="N565" s="95"/>
      <c r="O565" s="96">
        <f>N565*G565</f>
        <v>0</v>
      </c>
      <c r="P565" s="96">
        <v>0</v>
      </c>
      <c r="Q565" s="96">
        <f>P565*G565</f>
        <v>0</v>
      </c>
      <c r="R565" s="96">
        <v>1E-3</v>
      </c>
      <c r="S565" s="97">
        <f>R565*G565</f>
        <v>0.25253000000000003</v>
      </c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Q565" s="98" t="s">
        <v>228</v>
      </c>
      <c r="AS565" s="98" t="s">
        <v>92</v>
      </c>
      <c r="AT565" s="98" t="s">
        <v>73</v>
      </c>
      <c r="AX565" s="7" t="s">
        <v>89</v>
      </c>
      <c r="BD565" s="99">
        <f>IF(M565="základná",I565,0)</f>
        <v>0</v>
      </c>
      <c r="BE565" s="99">
        <f>IF(M565="znížená",I565,0)</f>
        <v>0</v>
      </c>
      <c r="BF565" s="99">
        <f>IF(M565="zákl. prenesená",I565,0)</f>
        <v>0</v>
      </c>
      <c r="BG565" s="99">
        <f>IF(M565="zníž. prenesená",I565,0)</f>
        <v>0</v>
      </c>
      <c r="BH565" s="99">
        <f>IF(M565="nulová",I565,0)</f>
        <v>0</v>
      </c>
      <c r="BI565" s="7" t="s">
        <v>73</v>
      </c>
      <c r="BJ565" s="100">
        <f>ROUND(H565*G565,3)</f>
        <v>0</v>
      </c>
      <c r="BK565" s="7" t="s">
        <v>228</v>
      </c>
      <c r="BL565" s="98" t="s">
        <v>647</v>
      </c>
    </row>
    <row r="566" spans="1:64" s="102" customFormat="1" x14ac:dyDescent="0.2">
      <c r="A566" s="101"/>
      <c r="C566" s="103" t="s">
        <v>102</v>
      </c>
      <c r="D566" s="104" t="s">
        <v>0</v>
      </c>
      <c r="E566" s="105" t="s">
        <v>648</v>
      </c>
      <c r="G566" s="104" t="s">
        <v>0</v>
      </c>
      <c r="K566" s="101"/>
      <c r="L566" s="106"/>
      <c r="M566" s="107"/>
      <c r="N566" s="107"/>
      <c r="O566" s="107"/>
      <c r="P566" s="107"/>
      <c r="Q566" s="107"/>
      <c r="R566" s="107"/>
      <c r="S566" s="108"/>
      <c r="AS566" s="104" t="s">
        <v>102</v>
      </c>
      <c r="AT566" s="104" t="s">
        <v>73</v>
      </c>
      <c r="AU566" s="102" t="s">
        <v>51</v>
      </c>
      <c r="AV566" s="102" t="s">
        <v>16</v>
      </c>
      <c r="AW566" s="102" t="s">
        <v>47</v>
      </c>
      <c r="AX566" s="104" t="s">
        <v>89</v>
      </c>
    </row>
    <row r="567" spans="1:64" s="102" customFormat="1" x14ac:dyDescent="0.2">
      <c r="A567" s="101"/>
      <c r="C567" s="103" t="s">
        <v>102</v>
      </c>
      <c r="D567" s="104" t="s">
        <v>0</v>
      </c>
      <c r="E567" s="105" t="s">
        <v>114</v>
      </c>
      <c r="G567" s="104" t="s">
        <v>0</v>
      </c>
      <c r="K567" s="101"/>
      <c r="L567" s="106"/>
      <c r="M567" s="107"/>
      <c r="N567" s="107"/>
      <c r="O567" s="107"/>
      <c r="P567" s="107"/>
      <c r="Q567" s="107"/>
      <c r="R567" s="107"/>
      <c r="S567" s="108"/>
      <c r="AS567" s="104" t="s">
        <v>102</v>
      </c>
      <c r="AT567" s="104" t="s">
        <v>73</v>
      </c>
      <c r="AU567" s="102" t="s">
        <v>51</v>
      </c>
      <c r="AV567" s="102" t="s">
        <v>16</v>
      </c>
      <c r="AW567" s="102" t="s">
        <v>47</v>
      </c>
      <c r="AX567" s="104" t="s">
        <v>89</v>
      </c>
    </row>
    <row r="568" spans="1:64" s="110" customFormat="1" x14ac:dyDescent="0.2">
      <c r="A568" s="109"/>
      <c r="C568" s="103" t="s">
        <v>102</v>
      </c>
      <c r="D568" s="111" t="s">
        <v>0</v>
      </c>
      <c r="E568" s="112" t="s">
        <v>649</v>
      </c>
      <c r="G568" s="113">
        <v>8.19</v>
      </c>
      <c r="K568" s="109"/>
      <c r="L568" s="114"/>
      <c r="M568" s="115"/>
      <c r="N568" s="115"/>
      <c r="O568" s="115"/>
      <c r="P568" s="115"/>
      <c r="Q568" s="115"/>
      <c r="R568" s="115"/>
      <c r="S568" s="116"/>
      <c r="AS568" s="111" t="s">
        <v>102</v>
      </c>
      <c r="AT568" s="111" t="s">
        <v>73</v>
      </c>
      <c r="AU568" s="110" t="s">
        <v>73</v>
      </c>
      <c r="AV568" s="110" t="s">
        <v>16</v>
      </c>
      <c r="AW568" s="110" t="s">
        <v>47</v>
      </c>
      <c r="AX568" s="111" t="s">
        <v>89</v>
      </c>
    </row>
    <row r="569" spans="1:64" s="110" customFormat="1" x14ac:dyDescent="0.2">
      <c r="A569" s="109"/>
      <c r="C569" s="103" t="s">
        <v>102</v>
      </c>
      <c r="D569" s="111" t="s">
        <v>0</v>
      </c>
      <c r="E569" s="112" t="s">
        <v>650</v>
      </c>
      <c r="G569" s="113">
        <v>3.33</v>
      </c>
      <c r="K569" s="109"/>
      <c r="L569" s="114"/>
      <c r="M569" s="115"/>
      <c r="N569" s="115"/>
      <c r="O569" s="115"/>
      <c r="P569" s="115"/>
      <c r="Q569" s="115"/>
      <c r="R569" s="115"/>
      <c r="S569" s="116"/>
      <c r="AS569" s="111" t="s">
        <v>102</v>
      </c>
      <c r="AT569" s="111" t="s">
        <v>73</v>
      </c>
      <c r="AU569" s="110" t="s">
        <v>73</v>
      </c>
      <c r="AV569" s="110" t="s">
        <v>16</v>
      </c>
      <c r="AW569" s="110" t="s">
        <v>47</v>
      </c>
      <c r="AX569" s="111" t="s">
        <v>89</v>
      </c>
    </row>
    <row r="570" spans="1:64" s="110" customFormat="1" x14ac:dyDescent="0.2">
      <c r="A570" s="109"/>
      <c r="C570" s="103" t="s">
        <v>102</v>
      </c>
      <c r="D570" s="111" t="s">
        <v>0</v>
      </c>
      <c r="E570" s="112" t="s">
        <v>651</v>
      </c>
      <c r="G570" s="113">
        <v>5.17</v>
      </c>
      <c r="K570" s="109"/>
      <c r="L570" s="114"/>
      <c r="M570" s="115"/>
      <c r="N570" s="115"/>
      <c r="O570" s="115"/>
      <c r="P570" s="115"/>
      <c r="Q570" s="115"/>
      <c r="R570" s="115"/>
      <c r="S570" s="116"/>
      <c r="AS570" s="111" t="s">
        <v>102</v>
      </c>
      <c r="AT570" s="111" t="s">
        <v>73</v>
      </c>
      <c r="AU570" s="110" t="s">
        <v>73</v>
      </c>
      <c r="AV570" s="110" t="s">
        <v>16</v>
      </c>
      <c r="AW570" s="110" t="s">
        <v>47</v>
      </c>
      <c r="AX570" s="111" t="s">
        <v>89</v>
      </c>
    </row>
    <row r="571" spans="1:64" s="110" customFormat="1" x14ac:dyDescent="0.2">
      <c r="A571" s="109"/>
      <c r="C571" s="103" t="s">
        <v>102</v>
      </c>
      <c r="D571" s="111" t="s">
        <v>0</v>
      </c>
      <c r="E571" s="112" t="s">
        <v>652</v>
      </c>
      <c r="G571" s="113">
        <v>20.05</v>
      </c>
      <c r="K571" s="109"/>
      <c r="L571" s="114"/>
      <c r="M571" s="115"/>
      <c r="N571" s="115"/>
      <c r="O571" s="115"/>
      <c r="P571" s="115"/>
      <c r="Q571" s="115"/>
      <c r="R571" s="115"/>
      <c r="S571" s="116"/>
      <c r="AS571" s="111" t="s">
        <v>102</v>
      </c>
      <c r="AT571" s="111" t="s">
        <v>73</v>
      </c>
      <c r="AU571" s="110" t="s">
        <v>73</v>
      </c>
      <c r="AV571" s="110" t="s">
        <v>16</v>
      </c>
      <c r="AW571" s="110" t="s">
        <v>47</v>
      </c>
      <c r="AX571" s="111" t="s">
        <v>89</v>
      </c>
    </row>
    <row r="572" spans="1:64" s="110" customFormat="1" x14ac:dyDescent="0.2">
      <c r="A572" s="109"/>
      <c r="C572" s="103" t="s">
        <v>102</v>
      </c>
      <c r="D572" s="111" t="s">
        <v>0</v>
      </c>
      <c r="E572" s="112" t="s">
        <v>605</v>
      </c>
      <c r="G572" s="113">
        <v>8.4499999999999993</v>
      </c>
      <c r="K572" s="109"/>
      <c r="L572" s="114"/>
      <c r="M572" s="115"/>
      <c r="N572" s="115"/>
      <c r="O572" s="115"/>
      <c r="P572" s="115"/>
      <c r="Q572" s="115"/>
      <c r="R572" s="115"/>
      <c r="S572" s="116"/>
      <c r="AS572" s="111" t="s">
        <v>102</v>
      </c>
      <c r="AT572" s="111" t="s">
        <v>73</v>
      </c>
      <c r="AU572" s="110" t="s">
        <v>73</v>
      </c>
      <c r="AV572" s="110" t="s">
        <v>16</v>
      </c>
      <c r="AW572" s="110" t="s">
        <v>47</v>
      </c>
      <c r="AX572" s="111" t="s">
        <v>89</v>
      </c>
    </row>
    <row r="573" spans="1:64" s="110" customFormat="1" x14ac:dyDescent="0.2">
      <c r="A573" s="109"/>
      <c r="C573" s="103" t="s">
        <v>102</v>
      </c>
      <c r="D573" s="111" t="s">
        <v>0</v>
      </c>
      <c r="E573" s="112" t="s">
        <v>606</v>
      </c>
      <c r="G573" s="113">
        <v>23.32</v>
      </c>
      <c r="K573" s="109"/>
      <c r="L573" s="114"/>
      <c r="M573" s="115"/>
      <c r="N573" s="115"/>
      <c r="O573" s="115"/>
      <c r="P573" s="115"/>
      <c r="Q573" s="115"/>
      <c r="R573" s="115"/>
      <c r="S573" s="116"/>
      <c r="AS573" s="111" t="s">
        <v>102</v>
      </c>
      <c r="AT573" s="111" t="s">
        <v>73</v>
      </c>
      <c r="AU573" s="110" t="s">
        <v>73</v>
      </c>
      <c r="AV573" s="110" t="s">
        <v>16</v>
      </c>
      <c r="AW573" s="110" t="s">
        <v>47</v>
      </c>
      <c r="AX573" s="111" t="s">
        <v>89</v>
      </c>
    </row>
    <row r="574" spans="1:64" s="110" customFormat="1" x14ac:dyDescent="0.2">
      <c r="A574" s="109"/>
      <c r="C574" s="103" t="s">
        <v>102</v>
      </c>
      <c r="D574" s="111" t="s">
        <v>0</v>
      </c>
      <c r="E574" s="112" t="s">
        <v>610</v>
      </c>
      <c r="G574" s="113">
        <v>39.69</v>
      </c>
      <c r="K574" s="109"/>
      <c r="L574" s="114"/>
      <c r="M574" s="115"/>
      <c r="N574" s="115"/>
      <c r="O574" s="115"/>
      <c r="P574" s="115"/>
      <c r="Q574" s="115"/>
      <c r="R574" s="115"/>
      <c r="S574" s="116"/>
      <c r="AS574" s="111" t="s">
        <v>102</v>
      </c>
      <c r="AT574" s="111" t="s">
        <v>73</v>
      </c>
      <c r="AU574" s="110" t="s">
        <v>73</v>
      </c>
      <c r="AV574" s="110" t="s">
        <v>16</v>
      </c>
      <c r="AW574" s="110" t="s">
        <v>47</v>
      </c>
      <c r="AX574" s="111" t="s">
        <v>89</v>
      </c>
    </row>
    <row r="575" spans="1:64" s="110" customFormat="1" x14ac:dyDescent="0.2">
      <c r="A575" s="109"/>
      <c r="C575" s="103" t="s">
        <v>102</v>
      </c>
      <c r="D575" s="111" t="s">
        <v>0</v>
      </c>
      <c r="E575" s="112" t="s">
        <v>613</v>
      </c>
      <c r="G575" s="113">
        <v>10.14</v>
      </c>
      <c r="K575" s="109"/>
      <c r="L575" s="114"/>
      <c r="M575" s="115"/>
      <c r="N575" s="115"/>
      <c r="O575" s="115"/>
      <c r="P575" s="115"/>
      <c r="Q575" s="115"/>
      <c r="R575" s="115"/>
      <c r="S575" s="116"/>
      <c r="AS575" s="111" t="s">
        <v>102</v>
      </c>
      <c r="AT575" s="111" t="s">
        <v>73</v>
      </c>
      <c r="AU575" s="110" t="s">
        <v>73</v>
      </c>
      <c r="AV575" s="110" t="s">
        <v>16</v>
      </c>
      <c r="AW575" s="110" t="s">
        <v>47</v>
      </c>
      <c r="AX575" s="111" t="s">
        <v>89</v>
      </c>
    </row>
    <row r="576" spans="1:64" s="110" customFormat="1" x14ac:dyDescent="0.2">
      <c r="A576" s="109"/>
      <c r="C576" s="103" t="s">
        <v>102</v>
      </c>
      <c r="D576" s="111" t="s">
        <v>0</v>
      </c>
      <c r="E576" s="112" t="s">
        <v>653</v>
      </c>
      <c r="G576" s="113">
        <v>4.3499999999999996</v>
      </c>
      <c r="K576" s="109"/>
      <c r="L576" s="114"/>
      <c r="M576" s="115"/>
      <c r="N576" s="115"/>
      <c r="O576" s="115"/>
      <c r="P576" s="115"/>
      <c r="Q576" s="115"/>
      <c r="R576" s="115"/>
      <c r="S576" s="116"/>
      <c r="AS576" s="111" t="s">
        <v>102</v>
      </c>
      <c r="AT576" s="111" t="s">
        <v>73</v>
      </c>
      <c r="AU576" s="110" t="s">
        <v>73</v>
      </c>
      <c r="AV576" s="110" t="s">
        <v>16</v>
      </c>
      <c r="AW576" s="110" t="s">
        <v>47</v>
      </c>
      <c r="AX576" s="111" t="s">
        <v>89</v>
      </c>
    </row>
    <row r="577" spans="1:64" s="110" customFormat="1" x14ac:dyDescent="0.2">
      <c r="A577" s="109"/>
      <c r="C577" s="103" t="s">
        <v>102</v>
      </c>
      <c r="D577" s="111" t="s">
        <v>0</v>
      </c>
      <c r="E577" s="112" t="s">
        <v>654</v>
      </c>
      <c r="G577" s="113">
        <v>8.49</v>
      </c>
      <c r="K577" s="109"/>
      <c r="L577" s="114"/>
      <c r="M577" s="115"/>
      <c r="N577" s="115"/>
      <c r="O577" s="115"/>
      <c r="P577" s="115"/>
      <c r="Q577" s="115"/>
      <c r="R577" s="115"/>
      <c r="S577" s="116"/>
      <c r="AS577" s="111" t="s">
        <v>102</v>
      </c>
      <c r="AT577" s="111" t="s">
        <v>73</v>
      </c>
      <c r="AU577" s="110" t="s">
        <v>73</v>
      </c>
      <c r="AV577" s="110" t="s">
        <v>16</v>
      </c>
      <c r="AW577" s="110" t="s">
        <v>47</v>
      </c>
      <c r="AX577" s="111" t="s">
        <v>89</v>
      </c>
    </row>
    <row r="578" spans="1:64" s="110" customFormat="1" x14ac:dyDescent="0.2">
      <c r="A578" s="109"/>
      <c r="C578" s="103" t="s">
        <v>102</v>
      </c>
      <c r="D578" s="111" t="s">
        <v>0</v>
      </c>
      <c r="E578" s="112" t="s">
        <v>655</v>
      </c>
      <c r="G578" s="113">
        <v>88.74</v>
      </c>
      <c r="K578" s="109"/>
      <c r="L578" s="114"/>
      <c r="M578" s="115"/>
      <c r="N578" s="115"/>
      <c r="O578" s="115"/>
      <c r="P578" s="115"/>
      <c r="Q578" s="115"/>
      <c r="R578" s="115"/>
      <c r="S578" s="116"/>
      <c r="AS578" s="111" t="s">
        <v>102</v>
      </c>
      <c r="AT578" s="111" t="s">
        <v>73</v>
      </c>
      <c r="AU578" s="110" t="s">
        <v>73</v>
      </c>
      <c r="AV578" s="110" t="s">
        <v>16</v>
      </c>
      <c r="AW578" s="110" t="s">
        <v>47</v>
      </c>
      <c r="AX578" s="111" t="s">
        <v>89</v>
      </c>
    </row>
    <row r="579" spans="1:64" s="110" customFormat="1" x14ac:dyDescent="0.2">
      <c r="A579" s="109"/>
      <c r="C579" s="103" t="s">
        <v>102</v>
      </c>
      <c r="D579" s="111" t="s">
        <v>0</v>
      </c>
      <c r="E579" s="112" t="s">
        <v>656</v>
      </c>
      <c r="G579" s="113">
        <v>13.13</v>
      </c>
      <c r="K579" s="109"/>
      <c r="L579" s="114"/>
      <c r="M579" s="115"/>
      <c r="N579" s="115"/>
      <c r="O579" s="115"/>
      <c r="P579" s="115"/>
      <c r="Q579" s="115"/>
      <c r="R579" s="115"/>
      <c r="S579" s="116"/>
      <c r="AS579" s="111" t="s">
        <v>102</v>
      </c>
      <c r="AT579" s="111" t="s">
        <v>73</v>
      </c>
      <c r="AU579" s="110" t="s">
        <v>73</v>
      </c>
      <c r="AV579" s="110" t="s">
        <v>16</v>
      </c>
      <c r="AW579" s="110" t="s">
        <v>47</v>
      </c>
      <c r="AX579" s="111" t="s">
        <v>89</v>
      </c>
    </row>
    <row r="580" spans="1:64" s="110" customFormat="1" x14ac:dyDescent="0.2">
      <c r="A580" s="109"/>
      <c r="C580" s="103" t="s">
        <v>102</v>
      </c>
      <c r="D580" s="111" t="s">
        <v>0</v>
      </c>
      <c r="E580" s="112" t="s">
        <v>657</v>
      </c>
      <c r="G580" s="113">
        <v>19.48</v>
      </c>
      <c r="K580" s="109"/>
      <c r="L580" s="114"/>
      <c r="M580" s="115"/>
      <c r="N580" s="115"/>
      <c r="O580" s="115"/>
      <c r="P580" s="115"/>
      <c r="Q580" s="115"/>
      <c r="R580" s="115"/>
      <c r="S580" s="116"/>
      <c r="AS580" s="111" t="s">
        <v>102</v>
      </c>
      <c r="AT580" s="111" t="s">
        <v>73</v>
      </c>
      <c r="AU580" s="110" t="s">
        <v>73</v>
      </c>
      <c r="AV580" s="110" t="s">
        <v>16</v>
      </c>
      <c r="AW580" s="110" t="s">
        <v>47</v>
      </c>
      <c r="AX580" s="111" t="s">
        <v>89</v>
      </c>
    </row>
    <row r="581" spans="1:64" s="126" customFormat="1" x14ac:dyDescent="0.2">
      <c r="A581" s="125"/>
      <c r="C581" s="103" t="s">
        <v>102</v>
      </c>
      <c r="D581" s="127" t="s">
        <v>0</v>
      </c>
      <c r="E581" s="128" t="s">
        <v>105</v>
      </c>
      <c r="G581" s="129">
        <v>252.53</v>
      </c>
      <c r="K581" s="125"/>
      <c r="L581" s="130"/>
      <c r="M581" s="131"/>
      <c r="N581" s="131"/>
      <c r="O581" s="131"/>
      <c r="P581" s="131"/>
      <c r="Q581" s="131"/>
      <c r="R581" s="131"/>
      <c r="S581" s="132"/>
      <c r="AS581" s="127" t="s">
        <v>102</v>
      </c>
      <c r="AT581" s="127" t="s">
        <v>73</v>
      </c>
      <c r="AU581" s="126" t="s">
        <v>106</v>
      </c>
      <c r="AV581" s="126" t="s">
        <v>16</v>
      </c>
      <c r="AW581" s="126" t="s">
        <v>47</v>
      </c>
      <c r="AX581" s="127" t="s">
        <v>89</v>
      </c>
    </row>
    <row r="582" spans="1:64" s="118" customFormat="1" x14ac:dyDescent="0.2">
      <c r="A582" s="117"/>
      <c r="C582" s="103" t="s">
        <v>102</v>
      </c>
      <c r="D582" s="119" t="s">
        <v>0</v>
      </c>
      <c r="E582" s="120" t="s">
        <v>109</v>
      </c>
      <c r="G582" s="121">
        <v>252.53</v>
      </c>
      <c r="K582" s="117"/>
      <c r="L582" s="122"/>
      <c r="M582" s="123"/>
      <c r="N582" s="123"/>
      <c r="O582" s="123"/>
      <c r="P582" s="123"/>
      <c r="Q582" s="123"/>
      <c r="R582" s="123"/>
      <c r="S582" s="124"/>
      <c r="AS582" s="119" t="s">
        <v>102</v>
      </c>
      <c r="AT582" s="119" t="s">
        <v>73</v>
      </c>
      <c r="AU582" s="118" t="s">
        <v>96</v>
      </c>
      <c r="AV582" s="118" t="s">
        <v>16</v>
      </c>
      <c r="AW582" s="118" t="s">
        <v>51</v>
      </c>
      <c r="AX582" s="119" t="s">
        <v>89</v>
      </c>
    </row>
    <row r="583" spans="1:64" s="16" customFormat="1" ht="24" customHeight="1" x14ac:dyDescent="0.2">
      <c r="A583" s="13"/>
      <c r="B583" s="87" t="s">
        <v>658</v>
      </c>
      <c r="C583" s="87" t="s">
        <v>92</v>
      </c>
      <c r="D583" s="88" t="s">
        <v>659</v>
      </c>
      <c r="E583" s="89" t="s">
        <v>660</v>
      </c>
      <c r="F583" s="90" t="s">
        <v>121</v>
      </c>
      <c r="G583" s="91">
        <v>340.27</v>
      </c>
      <c r="H583" s="1"/>
      <c r="I583" s="91">
        <f>ROUND(H583*G583,3)</f>
        <v>0</v>
      </c>
      <c r="J583" s="92"/>
      <c r="K583" s="13"/>
      <c r="L583" s="93" t="s">
        <v>0</v>
      </c>
      <c r="M583" s="94" t="s">
        <v>23</v>
      </c>
      <c r="N583" s="95"/>
      <c r="O583" s="96">
        <f>N583*G583</f>
        <v>0</v>
      </c>
      <c r="P583" s="96">
        <v>0</v>
      </c>
      <c r="Q583" s="96">
        <f>P583*G583</f>
        <v>0</v>
      </c>
      <c r="R583" s="96">
        <v>1E-3</v>
      </c>
      <c r="S583" s="97">
        <f>R583*G583</f>
        <v>0.34026999999999996</v>
      </c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Q583" s="98" t="s">
        <v>228</v>
      </c>
      <c r="AS583" s="98" t="s">
        <v>92</v>
      </c>
      <c r="AT583" s="98" t="s">
        <v>73</v>
      </c>
      <c r="AX583" s="7" t="s">
        <v>89</v>
      </c>
      <c r="BD583" s="99">
        <f>IF(M583="základná",I583,0)</f>
        <v>0</v>
      </c>
      <c r="BE583" s="99">
        <f>IF(M583="znížená",I583,0)</f>
        <v>0</v>
      </c>
      <c r="BF583" s="99">
        <f>IF(M583="zákl. prenesená",I583,0)</f>
        <v>0</v>
      </c>
      <c r="BG583" s="99">
        <f>IF(M583="zníž. prenesená",I583,0)</f>
        <v>0</v>
      </c>
      <c r="BH583" s="99">
        <f>IF(M583="nulová",I583,0)</f>
        <v>0</v>
      </c>
      <c r="BI583" s="7" t="s">
        <v>73</v>
      </c>
      <c r="BJ583" s="100">
        <f>ROUND(H583*G583,3)</f>
        <v>0</v>
      </c>
      <c r="BK583" s="7" t="s">
        <v>228</v>
      </c>
      <c r="BL583" s="98" t="s">
        <v>661</v>
      </c>
    </row>
    <row r="584" spans="1:64" s="102" customFormat="1" x14ac:dyDescent="0.2">
      <c r="A584" s="101"/>
      <c r="C584" s="103" t="s">
        <v>102</v>
      </c>
      <c r="D584" s="104" t="s">
        <v>0</v>
      </c>
      <c r="E584" s="105" t="s">
        <v>662</v>
      </c>
      <c r="G584" s="104" t="s">
        <v>0</v>
      </c>
      <c r="K584" s="101"/>
      <c r="L584" s="106"/>
      <c r="M584" s="107"/>
      <c r="N584" s="107"/>
      <c r="O584" s="107"/>
      <c r="P584" s="107"/>
      <c r="Q584" s="107"/>
      <c r="R584" s="107"/>
      <c r="S584" s="108"/>
      <c r="AS584" s="104" t="s">
        <v>102</v>
      </c>
      <c r="AT584" s="104" t="s">
        <v>73</v>
      </c>
      <c r="AU584" s="102" t="s">
        <v>51</v>
      </c>
      <c r="AV584" s="102" t="s">
        <v>16</v>
      </c>
      <c r="AW584" s="102" t="s">
        <v>47</v>
      </c>
      <c r="AX584" s="104" t="s">
        <v>89</v>
      </c>
    </row>
    <row r="585" spans="1:64" s="102" customFormat="1" x14ac:dyDescent="0.2">
      <c r="A585" s="101"/>
      <c r="C585" s="103" t="s">
        <v>102</v>
      </c>
      <c r="D585" s="104" t="s">
        <v>0</v>
      </c>
      <c r="E585" s="105" t="s">
        <v>114</v>
      </c>
      <c r="G585" s="104" t="s">
        <v>0</v>
      </c>
      <c r="K585" s="101"/>
      <c r="L585" s="106"/>
      <c r="M585" s="107"/>
      <c r="N585" s="107"/>
      <c r="O585" s="107"/>
      <c r="P585" s="107"/>
      <c r="Q585" s="107"/>
      <c r="R585" s="107"/>
      <c r="S585" s="108"/>
      <c r="AS585" s="104" t="s">
        <v>102</v>
      </c>
      <c r="AT585" s="104" t="s">
        <v>73</v>
      </c>
      <c r="AU585" s="102" t="s">
        <v>51</v>
      </c>
      <c r="AV585" s="102" t="s">
        <v>16</v>
      </c>
      <c r="AW585" s="102" t="s">
        <v>47</v>
      </c>
      <c r="AX585" s="104" t="s">
        <v>89</v>
      </c>
    </row>
    <row r="586" spans="1:64" s="110" customFormat="1" x14ac:dyDescent="0.2">
      <c r="A586" s="109"/>
      <c r="C586" s="103" t="s">
        <v>102</v>
      </c>
      <c r="D586" s="111" t="s">
        <v>0</v>
      </c>
      <c r="E586" s="112" t="s">
        <v>663</v>
      </c>
      <c r="G586" s="113">
        <v>20.48</v>
      </c>
      <c r="K586" s="109"/>
      <c r="L586" s="114"/>
      <c r="M586" s="115"/>
      <c r="N586" s="115"/>
      <c r="O586" s="115"/>
      <c r="P586" s="115"/>
      <c r="Q586" s="115"/>
      <c r="R586" s="115"/>
      <c r="S586" s="116"/>
      <c r="AS586" s="111" t="s">
        <v>102</v>
      </c>
      <c r="AT586" s="111" t="s">
        <v>73</v>
      </c>
      <c r="AU586" s="110" t="s">
        <v>73</v>
      </c>
      <c r="AV586" s="110" t="s">
        <v>16</v>
      </c>
      <c r="AW586" s="110" t="s">
        <v>47</v>
      </c>
      <c r="AX586" s="111" t="s">
        <v>89</v>
      </c>
    </row>
    <row r="587" spans="1:64" s="110" customFormat="1" x14ac:dyDescent="0.2">
      <c r="A587" s="109"/>
      <c r="C587" s="103" t="s">
        <v>102</v>
      </c>
      <c r="D587" s="111" t="s">
        <v>0</v>
      </c>
      <c r="E587" s="112" t="s">
        <v>494</v>
      </c>
      <c r="G587" s="113">
        <v>128.63</v>
      </c>
      <c r="K587" s="109"/>
      <c r="L587" s="114"/>
      <c r="M587" s="115"/>
      <c r="N587" s="115"/>
      <c r="O587" s="115"/>
      <c r="P587" s="115"/>
      <c r="Q587" s="115"/>
      <c r="R587" s="115"/>
      <c r="S587" s="116"/>
      <c r="AS587" s="111" t="s">
        <v>102</v>
      </c>
      <c r="AT587" s="111" t="s">
        <v>73</v>
      </c>
      <c r="AU587" s="110" t="s">
        <v>73</v>
      </c>
      <c r="AV587" s="110" t="s">
        <v>16</v>
      </c>
      <c r="AW587" s="110" t="s">
        <v>47</v>
      </c>
      <c r="AX587" s="111" t="s">
        <v>89</v>
      </c>
    </row>
    <row r="588" spans="1:64" s="110" customFormat="1" x14ac:dyDescent="0.2">
      <c r="A588" s="109"/>
      <c r="C588" s="103" t="s">
        <v>102</v>
      </c>
      <c r="D588" s="111" t="s">
        <v>0</v>
      </c>
      <c r="E588" s="112" t="s">
        <v>603</v>
      </c>
      <c r="G588" s="113">
        <v>15.22</v>
      </c>
      <c r="K588" s="109"/>
      <c r="L588" s="114"/>
      <c r="M588" s="115"/>
      <c r="N588" s="115"/>
      <c r="O588" s="115"/>
      <c r="P588" s="115"/>
      <c r="Q588" s="115"/>
      <c r="R588" s="115"/>
      <c r="S588" s="116"/>
      <c r="AS588" s="111" t="s">
        <v>102</v>
      </c>
      <c r="AT588" s="111" t="s">
        <v>73</v>
      </c>
      <c r="AU588" s="110" t="s">
        <v>73</v>
      </c>
      <c r="AV588" s="110" t="s">
        <v>16</v>
      </c>
      <c r="AW588" s="110" t="s">
        <v>47</v>
      </c>
      <c r="AX588" s="111" t="s">
        <v>89</v>
      </c>
    </row>
    <row r="589" spans="1:64" s="110" customFormat="1" x14ac:dyDescent="0.2">
      <c r="A589" s="109"/>
      <c r="C589" s="103" t="s">
        <v>102</v>
      </c>
      <c r="D589" s="111" t="s">
        <v>0</v>
      </c>
      <c r="E589" s="112" t="s">
        <v>604</v>
      </c>
      <c r="G589" s="113">
        <v>17.79</v>
      </c>
      <c r="K589" s="109"/>
      <c r="L589" s="114"/>
      <c r="M589" s="115"/>
      <c r="N589" s="115"/>
      <c r="O589" s="115"/>
      <c r="P589" s="115"/>
      <c r="Q589" s="115"/>
      <c r="R589" s="115"/>
      <c r="S589" s="116"/>
      <c r="AS589" s="111" t="s">
        <v>102</v>
      </c>
      <c r="AT589" s="111" t="s">
        <v>73</v>
      </c>
      <c r="AU589" s="110" t="s">
        <v>73</v>
      </c>
      <c r="AV589" s="110" t="s">
        <v>16</v>
      </c>
      <c r="AW589" s="110" t="s">
        <v>47</v>
      </c>
      <c r="AX589" s="111" t="s">
        <v>89</v>
      </c>
    </row>
    <row r="590" spans="1:64" s="110" customFormat="1" x14ac:dyDescent="0.2">
      <c r="A590" s="109"/>
      <c r="C590" s="103" t="s">
        <v>102</v>
      </c>
      <c r="D590" s="111" t="s">
        <v>0</v>
      </c>
      <c r="E590" s="112" t="s">
        <v>607</v>
      </c>
      <c r="G590" s="113">
        <v>21.51</v>
      </c>
      <c r="K590" s="109"/>
      <c r="L590" s="114"/>
      <c r="M590" s="115"/>
      <c r="N590" s="115"/>
      <c r="O590" s="115"/>
      <c r="P590" s="115"/>
      <c r="Q590" s="115"/>
      <c r="R590" s="115"/>
      <c r="S590" s="116"/>
      <c r="AS590" s="111" t="s">
        <v>102</v>
      </c>
      <c r="AT590" s="111" t="s">
        <v>73</v>
      </c>
      <c r="AU590" s="110" t="s">
        <v>73</v>
      </c>
      <c r="AV590" s="110" t="s">
        <v>16</v>
      </c>
      <c r="AW590" s="110" t="s">
        <v>47</v>
      </c>
      <c r="AX590" s="111" t="s">
        <v>89</v>
      </c>
    </row>
    <row r="591" spans="1:64" s="110" customFormat="1" x14ac:dyDescent="0.2">
      <c r="A591" s="109"/>
      <c r="C591" s="103" t="s">
        <v>102</v>
      </c>
      <c r="D591" s="111" t="s">
        <v>0</v>
      </c>
      <c r="E591" s="112" t="s">
        <v>608</v>
      </c>
      <c r="G591" s="113">
        <v>17.66</v>
      </c>
      <c r="K591" s="109"/>
      <c r="L591" s="114"/>
      <c r="M591" s="115"/>
      <c r="N591" s="115"/>
      <c r="O591" s="115"/>
      <c r="P591" s="115"/>
      <c r="Q591" s="115"/>
      <c r="R591" s="115"/>
      <c r="S591" s="116"/>
      <c r="AS591" s="111" t="s">
        <v>102</v>
      </c>
      <c r="AT591" s="111" t="s">
        <v>73</v>
      </c>
      <c r="AU591" s="110" t="s">
        <v>73</v>
      </c>
      <c r="AV591" s="110" t="s">
        <v>16</v>
      </c>
      <c r="AW591" s="110" t="s">
        <v>47</v>
      </c>
      <c r="AX591" s="111" t="s">
        <v>89</v>
      </c>
    </row>
    <row r="592" spans="1:64" s="110" customFormat="1" x14ac:dyDescent="0.2">
      <c r="A592" s="109"/>
      <c r="C592" s="103" t="s">
        <v>102</v>
      </c>
      <c r="D592" s="111" t="s">
        <v>0</v>
      </c>
      <c r="E592" s="112" t="s">
        <v>609</v>
      </c>
      <c r="G592" s="113">
        <v>22.66</v>
      </c>
      <c r="K592" s="109"/>
      <c r="L592" s="114"/>
      <c r="M592" s="115"/>
      <c r="N592" s="115"/>
      <c r="O592" s="115"/>
      <c r="P592" s="115"/>
      <c r="Q592" s="115"/>
      <c r="R592" s="115"/>
      <c r="S592" s="116"/>
      <c r="AS592" s="111" t="s">
        <v>102</v>
      </c>
      <c r="AT592" s="111" t="s">
        <v>73</v>
      </c>
      <c r="AU592" s="110" t="s">
        <v>73</v>
      </c>
      <c r="AV592" s="110" t="s">
        <v>16</v>
      </c>
      <c r="AW592" s="110" t="s">
        <v>47</v>
      </c>
      <c r="AX592" s="111" t="s">
        <v>89</v>
      </c>
    </row>
    <row r="593" spans="1:64" s="110" customFormat="1" x14ac:dyDescent="0.2">
      <c r="A593" s="109"/>
      <c r="C593" s="103" t="s">
        <v>102</v>
      </c>
      <c r="D593" s="111" t="s">
        <v>0</v>
      </c>
      <c r="E593" s="112" t="s">
        <v>611</v>
      </c>
      <c r="G593" s="113">
        <v>36.74</v>
      </c>
      <c r="K593" s="109"/>
      <c r="L593" s="114"/>
      <c r="M593" s="115"/>
      <c r="N593" s="115"/>
      <c r="O593" s="115"/>
      <c r="P593" s="115"/>
      <c r="Q593" s="115"/>
      <c r="R593" s="115"/>
      <c r="S593" s="116"/>
      <c r="AS593" s="111" t="s">
        <v>102</v>
      </c>
      <c r="AT593" s="111" t="s">
        <v>73</v>
      </c>
      <c r="AU593" s="110" t="s">
        <v>73</v>
      </c>
      <c r="AV593" s="110" t="s">
        <v>16</v>
      </c>
      <c r="AW593" s="110" t="s">
        <v>47</v>
      </c>
      <c r="AX593" s="111" t="s">
        <v>89</v>
      </c>
    </row>
    <row r="594" spans="1:64" s="110" customFormat="1" x14ac:dyDescent="0.2">
      <c r="A594" s="109"/>
      <c r="C594" s="103" t="s">
        <v>102</v>
      </c>
      <c r="D594" s="111" t="s">
        <v>0</v>
      </c>
      <c r="E594" s="112" t="s">
        <v>664</v>
      </c>
      <c r="G594" s="113">
        <v>25.62</v>
      </c>
      <c r="K594" s="109"/>
      <c r="L594" s="114"/>
      <c r="M594" s="115"/>
      <c r="N594" s="115"/>
      <c r="O594" s="115"/>
      <c r="P594" s="115"/>
      <c r="Q594" s="115"/>
      <c r="R594" s="115"/>
      <c r="S594" s="116"/>
      <c r="AS594" s="111" t="s">
        <v>102</v>
      </c>
      <c r="AT594" s="111" t="s">
        <v>73</v>
      </c>
      <c r="AU594" s="110" t="s">
        <v>73</v>
      </c>
      <c r="AV594" s="110" t="s">
        <v>16</v>
      </c>
      <c r="AW594" s="110" t="s">
        <v>47</v>
      </c>
      <c r="AX594" s="111" t="s">
        <v>89</v>
      </c>
    </row>
    <row r="595" spans="1:64" s="110" customFormat="1" x14ac:dyDescent="0.2">
      <c r="A595" s="109"/>
      <c r="C595" s="103" t="s">
        <v>102</v>
      </c>
      <c r="D595" s="111" t="s">
        <v>0</v>
      </c>
      <c r="E595" s="112" t="s">
        <v>612</v>
      </c>
      <c r="G595" s="113">
        <v>2.09</v>
      </c>
      <c r="K595" s="109"/>
      <c r="L595" s="114"/>
      <c r="M595" s="115"/>
      <c r="N595" s="115"/>
      <c r="O595" s="115"/>
      <c r="P595" s="115"/>
      <c r="Q595" s="115"/>
      <c r="R595" s="115"/>
      <c r="S595" s="116"/>
      <c r="AS595" s="111" t="s">
        <v>102</v>
      </c>
      <c r="AT595" s="111" t="s">
        <v>73</v>
      </c>
      <c r="AU595" s="110" t="s">
        <v>73</v>
      </c>
      <c r="AV595" s="110" t="s">
        <v>16</v>
      </c>
      <c r="AW595" s="110" t="s">
        <v>47</v>
      </c>
      <c r="AX595" s="111" t="s">
        <v>89</v>
      </c>
    </row>
    <row r="596" spans="1:64" s="110" customFormat="1" x14ac:dyDescent="0.2">
      <c r="A596" s="109"/>
      <c r="C596" s="103" t="s">
        <v>102</v>
      </c>
      <c r="D596" s="111" t="s">
        <v>0</v>
      </c>
      <c r="E596" s="112" t="s">
        <v>665</v>
      </c>
      <c r="G596" s="113">
        <v>10.46</v>
      </c>
      <c r="K596" s="109"/>
      <c r="L596" s="114"/>
      <c r="M596" s="115"/>
      <c r="N596" s="115"/>
      <c r="O596" s="115"/>
      <c r="P596" s="115"/>
      <c r="Q596" s="115"/>
      <c r="R596" s="115"/>
      <c r="S596" s="116"/>
      <c r="AS596" s="111" t="s">
        <v>102</v>
      </c>
      <c r="AT596" s="111" t="s">
        <v>73</v>
      </c>
      <c r="AU596" s="110" t="s">
        <v>73</v>
      </c>
      <c r="AV596" s="110" t="s">
        <v>16</v>
      </c>
      <c r="AW596" s="110" t="s">
        <v>47</v>
      </c>
      <c r="AX596" s="111" t="s">
        <v>89</v>
      </c>
    </row>
    <row r="597" spans="1:64" s="110" customFormat="1" x14ac:dyDescent="0.2">
      <c r="A597" s="109"/>
      <c r="C597" s="103" t="s">
        <v>102</v>
      </c>
      <c r="D597" s="111" t="s">
        <v>0</v>
      </c>
      <c r="E597" s="112" t="s">
        <v>666</v>
      </c>
      <c r="G597" s="113">
        <v>12.92</v>
      </c>
      <c r="K597" s="109"/>
      <c r="L597" s="114"/>
      <c r="M597" s="115"/>
      <c r="N597" s="115"/>
      <c r="O597" s="115"/>
      <c r="P597" s="115"/>
      <c r="Q597" s="115"/>
      <c r="R597" s="115"/>
      <c r="S597" s="116"/>
      <c r="AS597" s="111" t="s">
        <v>102</v>
      </c>
      <c r="AT597" s="111" t="s">
        <v>73</v>
      </c>
      <c r="AU597" s="110" t="s">
        <v>73</v>
      </c>
      <c r="AV597" s="110" t="s">
        <v>16</v>
      </c>
      <c r="AW597" s="110" t="s">
        <v>47</v>
      </c>
      <c r="AX597" s="111" t="s">
        <v>89</v>
      </c>
    </row>
    <row r="598" spans="1:64" s="110" customFormat="1" x14ac:dyDescent="0.2">
      <c r="A598" s="109"/>
      <c r="C598" s="103" t="s">
        <v>102</v>
      </c>
      <c r="D598" s="111" t="s">
        <v>0</v>
      </c>
      <c r="E598" s="112" t="s">
        <v>654</v>
      </c>
      <c r="G598" s="113">
        <v>8.49</v>
      </c>
      <c r="K598" s="109"/>
      <c r="L598" s="114"/>
      <c r="M598" s="115"/>
      <c r="N598" s="115"/>
      <c r="O598" s="115"/>
      <c r="P598" s="115"/>
      <c r="Q598" s="115"/>
      <c r="R598" s="115"/>
      <c r="S598" s="116"/>
      <c r="AS598" s="111" t="s">
        <v>102</v>
      </c>
      <c r="AT598" s="111" t="s">
        <v>73</v>
      </c>
      <c r="AU598" s="110" t="s">
        <v>73</v>
      </c>
      <c r="AV598" s="110" t="s">
        <v>16</v>
      </c>
      <c r="AW598" s="110" t="s">
        <v>47</v>
      </c>
      <c r="AX598" s="111" t="s">
        <v>89</v>
      </c>
    </row>
    <row r="599" spans="1:64" s="126" customFormat="1" x14ac:dyDescent="0.2">
      <c r="A599" s="125"/>
      <c r="C599" s="103" t="s">
        <v>102</v>
      </c>
      <c r="D599" s="127" t="s">
        <v>0</v>
      </c>
      <c r="E599" s="128" t="s">
        <v>105</v>
      </c>
      <c r="G599" s="129">
        <v>340.27</v>
      </c>
      <c r="K599" s="125"/>
      <c r="L599" s="130"/>
      <c r="M599" s="131"/>
      <c r="N599" s="131"/>
      <c r="O599" s="131"/>
      <c r="P599" s="131"/>
      <c r="Q599" s="131"/>
      <c r="R599" s="131"/>
      <c r="S599" s="132"/>
      <c r="AS599" s="127" t="s">
        <v>102</v>
      </c>
      <c r="AT599" s="127" t="s">
        <v>73</v>
      </c>
      <c r="AU599" s="126" t="s">
        <v>106</v>
      </c>
      <c r="AV599" s="126" t="s">
        <v>16</v>
      </c>
      <c r="AW599" s="126" t="s">
        <v>47</v>
      </c>
      <c r="AX599" s="127" t="s">
        <v>89</v>
      </c>
    </row>
    <row r="600" spans="1:64" s="118" customFormat="1" x14ac:dyDescent="0.2">
      <c r="A600" s="117"/>
      <c r="C600" s="103" t="s">
        <v>102</v>
      </c>
      <c r="D600" s="119" t="s">
        <v>0</v>
      </c>
      <c r="E600" s="120" t="s">
        <v>109</v>
      </c>
      <c r="G600" s="121">
        <v>340.27</v>
      </c>
      <c r="K600" s="117"/>
      <c r="L600" s="122"/>
      <c r="M600" s="123"/>
      <c r="N600" s="123"/>
      <c r="O600" s="123"/>
      <c r="P600" s="123"/>
      <c r="Q600" s="123"/>
      <c r="R600" s="123"/>
      <c r="S600" s="124"/>
      <c r="AS600" s="119" t="s">
        <v>102</v>
      </c>
      <c r="AT600" s="119" t="s">
        <v>73</v>
      </c>
      <c r="AU600" s="118" t="s">
        <v>96</v>
      </c>
      <c r="AV600" s="118" t="s">
        <v>16</v>
      </c>
      <c r="AW600" s="118" t="s">
        <v>51</v>
      </c>
      <c r="AX600" s="119" t="s">
        <v>89</v>
      </c>
    </row>
    <row r="601" spans="1:64" s="75" customFormat="1" ht="22.7" customHeight="1" x14ac:dyDescent="0.2">
      <c r="A601" s="74"/>
      <c r="C601" s="76" t="s">
        <v>46</v>
      </c>
      <c r="D601" s="85" t="s">
        <v>667</v>
      </c>
      <c r="E601" s="85" t="s">
        <v>668</v>
      </c>
      <c r="I601" s="86">
        <f>BJ601</f>
        <v>0</v>
      </c>
      <c r="K601" s="74"/>
      <c r="L601" s="79"/>
      <c r="M601" s="80"/>
      <c r="N601" s="80"/>
      <c r="O601" s="81">
        <f>SUM(O602:O617)</f>
        <v>0</v>
      </c>
      <c r="P601" s="80"/>
      <c r="Q601" s="81">
        <f>SUM(Q602:Q617)</f>
        <v>4.1365600000000002E-2</v>
      </c>
      <c r="R601" s="80"/>
      <c r="S601" s="82">
        <f>SUM(S602:S617)</f>
        <v>0</v>
      </c>
      <c r="AQ601" s="76" t="s">
        <v>73</v>
      </c>
      <c r="AS601" s="83" t="s">
        <v>46</v>
      </c>
      <c r="AT601" s="83" t="s">
        <v>51</v>
      </c>
      <c r="AX601" s="76" t="s">
        <v>89</v>
      </c>
      <c r="BJ601" s="84">
        <f>SUM(BJ602:BJ617)</f>
        <v>0</v>
      </c>
    </row>
    <row r="602" spans="1:64" s="16" customFormat="1" ht="36" customHeight="1" x14ac:dyDescent="0.2">
      <c r="A602" s="13"/>
      <c r="B602" s="87" t="s">
        <v>669</v>
      </c>
      <c r="C602" s="87" t="s">
        <v>92</v>
      </c>
      <c r="D602" s="88" t="s">
        <v>670</v>
      </c>
      <c r="E602" s="89" t="s">
        <v>671</v>
      </c>
      <c r="F602" s="90" t="s">
        <v>121</v>
      </c>
      <c r="G602" s="91">
        <v>176.124</v>
      </c>
      <c r="H602" s="1"/>
      <c r="I602" s="91">
        <f>ROUND(H602*G602,3)</f>
        <v>0</v>
      </c>
      <c r="J602" s="92"/>
      <c r="K602" s="13"/>
      <c r="L602" s="93" t="s">
        <v>0</v>
      </c>
      <c r="M602" s="94" t="s">
        <v>23</v>
      </c>
      <c r="N602" s="95"/>
      <c r="O602" s="96">
        <f>N602*G602</f>
        <v>0</v>
      </c>
      <c r="P602" s="96">
        <v>2.2000000000000001E-4</v>
      </c>
      <c r="Q602" s="96">
        <f>P602*G602</f>
        <v>3.8747280000000002E-2</v>
      </c>
      <c r="R602" s="96">
        <v>0</v>
      </c>
      <c r="S602" s="97">
        <f>R602*G602</f>
        <v>0</v>
      </c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Q602" s="98" t="s">
        <v>228</v>
      </c>
      <c r="AS602" s="98" t="s">
        <v>92</v>
      </c>
      <c r="AT602" s="98" t="s">
        <v>73</v>
      </c>
      <c r="AX602" s="7" t="s">
        <v>89</v>
      </c>
      <c r="BD602" s="99">
        <f>IF(M602="základná",I602,0)</f>
        <v>0</v>
      </c>
      <c r="BE602" s="99">
        <f>IF(M602="znížená",I602,0)</f>
        <v>0</v>
      </c>
      <c r="BF602" s="99">
        <f>IF(M602="zákl. prenesená",I602,0)</f>
        <v>0</v>
      </c>
      <c r="BG602" s="99">
        <f>IF(M602="zníž. prenesená",I602,0)</f>
        <v>0</v>
      </c>
      <c r="BH602" s="99">
        <f>IF(M602="nulová",I602,0)</f>
        <v>0</v>
      </c>
      <c r="BI602" s="7" t="s">
        <v>73</v>
      </c>
      <c r="BJ602" s="100">
        <f>ROUND(H602*G602,3)</f>
        <v>0</v>
      </c>
      <c r="BK602" s="7" t="s">
        <v>228</v>
      </c>
      <c r="BL602" s="98" t="s">
        <v>672</v>
      </c>
    </row>
    <row r="603" spans="1:64" s="102" customFormat="1" x14ac:dyDescent="0.2">
      <c r="A603" s="101"/>
      <c r="C603" s="103" t="s">
        <v>102</v>
      </c>
      <c r="D603" s="104" t="s">
        <v>0</v>
      </c>
      <c r="E603" s="105" t="s">
        <v>673</v>
      </c>
      <c r="G603" s="104" t="s">
        <v>0</v>
      </c>
      <c r="K603" s="101"/>
      <c r="L603" s="106"/>
      <c r="M603" s="107"/>
      <c r="N603" s="107"/>
      <c r="O603" s="107"/>
      <c r="P603" s="107"/>
      <c r="Q603" s="107"/>
      <c r="R603" s="107"/>
      <c r="S603" s="108"/>
      <c r="AS603" s="104" t="s">
        <v>102</v>
      </c>
      <c r="AT603" s="104" t="s">
        <v>73</v>
      </c>
      <c r="AU603" s="102" t="s">
        <v>51</v>
      </c>
      <c r="AV603" s="102" t="s">
        <v>16</v>
      </c>
      <c r="AW603" s="102" t="s">
        <v>47</v>
      </c>
      <c r="AX603" s="104" t="s">
        <v>89</v>
      </c>
    </row>
    <row r="604" spans="1:64" s="102" customFormat="1" x14ac:dyDescent="0.2">
      <c r="A604" s="101"/>
      <c r="C604" s="103" t="s">
        <v>102</v>
      </c>
      <c r="D604" s="104" t="s">
        <v>0</v>
      </c>
      <c r="E604" s="105" t="s">
        <v>114</v>
      </c>
      <c r="G604" s="104" t="s">
        <v>0</v>
      </c>
      <c r="K604" s="101"/>
      <c r="L604" s="106"/>
      <c r="M604" s="107"/>
      <c r="N604" s="107"/>
      <c r="O604" s="107"/>
      <c r="P604" s="107"/>
      <c r="Q604" s="107"/>
      <c r="R604" s="107"/>
      <c r="S604" s="108"/>
      <c r="AS604" s="104" t="s">
        <v>102</v>
      </c>
      <c r="AT604" s="104" t="s">
        <v>73</v>
      </c>
      <c r="AU604" s="102" t="s">
        <v>51</v>
      </c>
      <c r="AV604" s="102" t="s">
        <v>16</v>
      </c>
      <c r="AW604" s="102" t="s">
        <v>47</v>
      </c>
      <c r="AX604" s="104" t="s">
        <v>89</v>
      </c>
    </row>
    <row r="605" spans="1:64" s="102" customFormat="1" x14ac:dyDescent="0.2">
      <c r="A605" s="101"/>
      <c r="C605" s="103" t="s">
        <v>102</v>
      </c>
      <c r="D605" s="104" t="s">
        <v>0</v>
      </c>
      <c r="E605" s="105" t="s">
        <v>400</v>
      </c>
      <c r="G605" s="104" t="s">
        <v>0</v>
      </c>
      <c r="K605" s="101"/>
      <c r="L605" s="106"/>
      <c r="M605" s="107"/>
      <c r="N605" s="107"/>
      <c r="O605" s="107"/>
      <c r="P605" s="107"/>
      <c r="Q605" s="107"/>
      <c r="R605" s="107"/>
      <c r="S605" s="108"/>
      <c r="AS605" s="104" t="s">
        <v>102</v>
      </c>
      <c r="AT605" s="104" t="s">
        <v>73</v>
      </c>
      <c r="AU605" s="102" t="s">
        <v>51</v>
      </c>
      <c r="AV605" s="102" t="s">
        <v>16</v>
      </c>
      <c r="AW605" s="102" t="s">
        <v>47</v>
      </c>
      <c r="AX605" s="104" t="s">
        <v>89</v>
      </c>
    </row>
    <row r="606" spans="1:64" s="110" customFormat="1" x14ac:dyDescent="0.2">
      <c r="A606" s="109"/>
      <c r="C606" s="103" t="s">
        <v>102</v>
      </c>
      <c r="D606" s="111" t="s">
        <v>0</v>
      </c>
      <c r="E606" s="112" t="s">
        <v>674</v>
      </c>
      <c r="G606" s="113">
        <v>34.945</v>
      </c>
      <c r="K606" s="109"/>
      <c r="L606" s="114"/>
      <c r="M606" s="115"/>
      <c r="N606" s="115"/>
      <c r="O606" s="115"/>
      <c r="P606" s="115"/>
      <c r="Q606" s="115"/>
      <c r="R606" s="115"/>
      <c r="S606" s="116"/>
      <c r="AS606" s="111" t="s">
        <v>102</v>
      </c>
      <c r="AT606" s="111" t="s">
        <v>73</v>
      </c>
      <c r="AU606" s="110" t="s">
        <v>73</v>
      </c>
      <c r="AV606" s="110" t="s">
        <v>16</v>
      </c>
      <c r="AW606" s="110" t="s">
        <v>47</v>
      </c>
      <c r="AX606" s="111" t="s">
        <v>89</v>
      </c>
    </row>
    <row r="607" spans="1:64" s="126" customFormat="1" x14ac:dyDescent="0.2">
      <c r="A607" s="125"/>
      <c r="C607" s="103" t="s">
        <v>102</v>
      </c>
      <c r="D607" s="127" t="s">
        <v>0</v>
      </c>
      <c r="E607" s="128" t="s">
        <v>105</v>
      </c>
      <c r="G607" s="129">
        <v>34.945</v>
      </c>
      <c r="K607" s="125"/>
      <c r="L607" s="130"/>
      <c r="M607" s="131"/>
      <c r="N607" s="131"/>
      <c r="O607" s="131"/>
      <c r="P607" s="131"/>
      <c r="Q607" s="131"/>
      <c r="R607" s="131"/>
      <c r="S607" s="132"/>
      <c r="AS607" s="127" t="s">
        <v>102</v>
      </c>
      <c r="AT607" s="127" t="s">
        <v>73</v>
      </c>
      <c r="AU607" s="126" t="s">
        <v>106</v>
      </c>
      <c r="AV607" s="126" t="s">
        <v>16</v>
      </c>
      <c r="AW607" s="126" t="s">
        <v>47</v>
      </c>
      <c r="AX607" s="127" t="s">
        <v>89</v>
      </c>
    </row>
    <row r="608" spans="1:64" s="110" customFormat="1" x14ac:dyDescent="0.2">
      <c r="A608" s="109"/>
      <c r="C608" s="103" t="s">
        <v>102</v>
      </c>
      <c r="D608" s="111" t="s">
        <v>0</v>
      </c>
      <c r="E608" s="112" t="s">
        <v>675</v>
      </c>
      <c r="G608" s="113">
        <v>141.179</v>
      </c>
      <c r="K608" s="109"/>
      <c r="L608" s="114"/>
      <c r="M608" s="115"/>
      <c r="N608" s="115"/>
      <c r="O608" s="115"/>
      <c r="P608" s="115"/>
      <c r="Q608" s="115"/>
      <c r="R608" s="115"/>
      <c r="S608" s="116"/>
      <c r="AS608" s="111" t="s">
        <v>102</v>
      </c>
      <c r="AT608" s="111" t="s">
        <v>73</v>
      </c>
      <c r="AU608" s="110" t="s">
        <v>73</v>
      </c>
      <c r="AV608" s="110" t="s">
        <v>16</v>
      </c>
      <c r="AW608" s="110" t="s">
        <v>47</v>
      </c>
      <c r="AX608" s="111" t="s">
        <v>89</v>
      </c>
    </row>
    <row r="609" spans="1:64" s="126" customFormat="1" x14ac:dyDescent="0.2">
      <c r="A609" s="125"/>
      <c r="C609" s="103" t="s">
        <v>102</v>
      </c>
      <c r="D609" s="127" t="s">
        <v>0</v>
      </c>
      <c r="E609" s="128" t="s">
        <v>105</v>
      </c>
      <c r="G609" s="129">
        <v>141.179</v>
      </c>
      <c r="K609" s="125"/>
      <c r="L609" s="130"/>
      <c r="M609" s="131"/>
      <c r="N609" s="131"/>
      <c r="O609" s="131"/>
      <c r="P609" s="131"/>
      <c r="Q609" s="131"/>
      <c r="R609" s="131"/>
      <c r="S609" s="132"/>
      <c r="AS609" s="127" t="s">
        <v>102</v>
      </c>
      <c r="AT609" s="127" t="s">
        <v>73</v>
      </c>
      <c r="AU609" s="126" t="s">
        <v>106</v>
      </c>
      <c r="AV609" s="126" t="s">
        <v>16</v>
      </c>
      <c r="AW609" s="126" t="s">
        <v>47</v>
      </c>
      <c r="AX609" s="127" t="s">
        <v>89</v>
      </c>
    </row>
    <row r="610" spans="1:64" s="118" customFormat="1" x14ac:dyDescent="0.2">
      <c r="A610" s="117"/>
      <c r="C610" s="103" t="s">
        <v>102</v>
      </c>
      <c r="D610" s="119" t="s">
        <v>0</v>
      </c>
      <c r="E610" s="120" t="s">
        <v>109</v>
      </c>
      <c r="G610" s="121">
        <v>176.124</v>
      </c>
      <c r="K610" s="117"/>
      <c r="L610" s="122"/>
      <c r="M610" s="123"/>
      <c r="N610" s="123"/>
      <c r="O610" s="123"/>
      <c r="P610" s="123"/>
      <c r="Q610" s="123"/>
      <c r="R610" s="123"/>
      <c r="S610" s="124"/>
      <c r="AS610" s="119" t="s">
        <v>102</v>
      </c>
      <c r="AT610" s="119" t="s">
        <v>73</v>
      </c>
      <c r="AU610" s="118" t="s">
        <v>96</v>
      </c>
      <c r="AV610" s="118" t="s">
        <v>16</v>
      </c>
      <c r="AW610" s="118" t="s">
        <v>51</v>
      </c>
      <c r="AX610" s="119" t="s">
        <v>89</v>
      </c>
    </row>
    <row r="611" spans="1:64" s="16" customFormat="1" ht="24" customHeight="1" x14ac:dyDescent="0.2">
      <c r="A611" s="13"/>
      <c r="B611" s="87" t="s">
        <v>676</v>
      </c>
      <c r="C611" s="87" t="s">
        <v>92</v>
      </c>
      <c r="D611" s="88" t="s">
        <v>677</v>
      </c>
      <c r="E611" s="89" t="s">
        <v>678</v>
      </c>
      <c r="F611" s="90" t="s">
        <v>121</v>
      </c>
      <c r="G611" s="91">
        <v>32.728999999999999</v>
      </c>
      <c r="H611" s="1"/>
      <c r="I611" s="91">
        <f>ROUND(H611*G611,3)</f>
        <v>0</v>
      </c>
      <c r="J611" s="92"/>
      <c r="K611" s="13"/>
      <c r="L611" s="93" t="s">
        <v>0</v>
      </c>
      <c r="M611" s="94" t="s">
        <v>23</v>
      </c>
      <c r="N611" s="95"/>
      <c r="O611" s="96">
        <f>N611*G611</f>
        <v>0</v>
      </c>
      <c r="P611" s="96">
        <v>8.0000000000000007E-5</v>
      </c>
      <c r="Q611" s="96">
        <f>P611*G611</f>
        <v>2.6183199999999999E-3</v>
      </c>
      <c r="R611" s="96">
        <v>0</v>
      </c>
      <c r="S611" s="97">
        <f>R611*G611</f>
        <v>0</v>
      </c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Q611" s="98" t="s">
        <v>228</v>
      </c>
      <c r="AS611" s="98" t="s">
        <v>92</v>
      </c>
      <c r="AT611" s="98" t="s">
        <v>73</v>
      </c>
      <c r="AX611" s="7" t="s">
        <v>89</v>
      </c>
      <c r="BD611" s="99">
        <f>IF(M611="základná",I611,0)</f>
        <v>0</v>
      </c>
      <c r="BE611" s="99">
        <f>IF(M611="znížená",I611,0)</f>
        <v>0</v>
      </c>
      <c r="BF611" s="99">
        <f>IF(M611="zákl. prenesená",I611,0)</f>
        <v>0</v>
      </c>
      <c r="BG611" s="99">
        <f>IF(M611="zníž. prenesená",I611,0)</f>
        <v>0</v>
      </c>
      <c r="BH611" s="99">
        <f>IF(M611="nulová",I611,0)</f>
        <v>0</v>
      </c>
      <c r="BI611" s="7" t="s">
        <v>73</v>
      </c>
      <c r="BJ611" s="100">
        <f>ROUND(H611*G611,3)</f>
        <v>0</v>
      </c>
      <c r="BK611" s="7" t="s">
        <v>228</v>
      </c>
      <c r="BL611" s="98" t="s">
        <v>679</v>
      </c>
    </row>
    <row r="612" spans="1:64" s="102" customFormat="1" x14ac:dyDescent="0.2">
      <c r="A612" s="101"/>
      <c r="C612" s="103" t="s">
        <v>102</v>
      </c>
      <c r="D612" s="104" t="s">
        <v>0</v>
      </c>
      <c r="E612" s="105" t="s">
        <v>143</v>
      </c>
      <c r="G612" s="104" t="s">
        <v>0</v>
      </c>
      <c r="K612" s="101"/>
      <c r="L612" s="106"/>
      <c r="M612" s="107"/>
      <c r="N612" s="107"/>
      <c r="O612" s="107"/>
      <c r="P612" s="107"/>
      <c r="Q612" s="107"/>
      <c r="R612" s="107"/>
      <c r="S612" s="108"/>
      <c r="AS612" s="104" t="s">
        <v>102</v>
      </c>
      <c r="AT612" s="104" t="s">
        <v>73</v>
      </c>
      <c r="AU612" s="102" t="s">
        <v>51</v>
      </c>
      <c r="AV612" s="102" t="s">
        <v>16</v>
      </c>
      <c r="AW612" s="102" t="s">
        <v>47</v>
      </c>
      <c r="AX612" s="104" t="s">
        <v>89</v>
      </c>
    </row>
    <row r="613" spans="1:64" s="110" customFormat="1" x14ac:dyDescent="0.2">
      <c r="A613" s="109"/>
      <c r="C613" s="103" t="s">
        <v>102</v>
      </c>
      <c r="D613" s="111" t="s">
        <v>0</v>
      </c>
      <c r="E613" s="112" t="s">
        <v>680</v>
      </c>
      <c r="G613" s="113">
        <v>34.829000000000001</v>
      </c>
      <c r="K613" s="109"/>
      <c r="L613" s="114"/>
      <c r="M613" s="115"/>
      <c r="N613" s="115"/>
      <c r="O613" s="115"/>
      <c r="P613" s="115"/>
      <c r="Q613" s="115"/>
      <c r="R613" s="115"/>
      <c r="S613" s="116"/>
      <c r="AS613" s="111" t="s">
        <v>102</v>
      </c>
      <c r="AT613" s="111" t="s">
        <v>73</v>
      </c>
      <c r="AU613" s="110" t="s">
        <v>73</v>
      </c>
      <c r="AV613" s="110" t="s">
        <v>16</v>
      </c>
      <c r="AW613" s="110" t="s">
        <v>47</v>
      </c>
      <c r="AX613" s="111" t="s">
        <v>89</v>
      </c>
    </row>
    <row r="614" spans="1:64" s="102" customFormat="1" x14ac:dyDescent="0.2">
      <c r="A614" s="101"/>
      <c r="C614" s="103" t="s">
        <v>102</v>
      </c>
      <c r="D614" s="104" t="s">
        <v>0</v>
      </c>
      <c r="E614" s="105" t="s">
        <v>177</v>
      </c>
      <c r="G614" s="104" t="s">
        <v>0</v>
      </c>
      <c r="K614" s="101"/>
      <c r="L614" s="106"/>
      <c r="M614" s="107"/>
      <c r="N614" s="107"/>
      <c r="O614" s="107"/>
      <c r="P614" s="107"/>
      <c r="Q614" s="107"/>
      <c r="R614" s="107"/>
      <c r="S614" s="108"/>
      <c r="AS614" s="104" t="s">
        <v>102</v>
      </c>
      <c r="AT614" s="104" t="s">
        <v>73</v>
      </c>
      <c r="AU614" s="102" t="s">
        <v>51</v>
      </c>
      <c r="AV614" s="102" t="s">
        <v>16</v>
      </c>
      <c r="AW614" s="102" t="s">
        <v>47</v>
      </c>
      <c r="AX614" s="104" t="s">
        <v>89</v>
      </c>
    </row>
    <row r="615" spans="1:64" s="110" customFormat="1" x14ac:dyDescent="0.2">
      <c r="A615" s="109"/>
      <c r="C615" s="103" t="s">
        <v>102</v>
      </c>
      <c r="D615" s="111" t="s">
        <v>0</v>
      </c>
      <c r="E615" s="112" t="s">
        <v>394</v>
      </c>
      <c r="G615" s="113">
        <v>-0.8</v>
      </c>
      <c r="K615" s="109"/>
      <c r="L615" s="114"/>
      <c r="M615" s="115"/>
      <c r="N615" s="115"/>
      <c r="O615" s="115"/>
      <c r="P615" s="115"/>
      <c r="Q615" s="115"/>
      <c r="R615" s="115"/>
      <c r="S615" s="116"/>
      <c r="AS615" s="111" t="s">
        <v>102</v>
      </c>
      <c r="AT615" s="111" t="s">
        <v>73</v>
      </c>
      <c r="AU615" s="110" t="s">
        <v>73</v>
      </c>
      <c r="AV615" s="110" t="s">
        <v>16</v>
      </c>
      <c r="AW615" s="110" t="s">
        <v>47</v>
      </c>
      <c r="AX615" s="111" t="s">
        <v>89</v>
      </c>
    </row>
    <row r="616" spans="1:64" s="110" customFormat="1" x14ac:dyDescent="0.2">
      <c r="A616" s="109"/>
      <c r="C616" s="103" t="s">
        <v>102</v>
      </c>
      <c r="D616" s="111" t="s">
        <v>0</v>
      </c>
      <c r="E616" s="112" t="s">
        <v>681</v>
      </c>
      <c r="G616" s="113">
        <v>-1.3</v>
      </c>
      <c r="K616" s="109"/>
      <c r="L616" s="114"/>
      <c r="M616" s="115"/>
      <c r="N616" s="115"/>
      <c r="O616" s="115"/>
      <c r="P616" s="115"/>
      <c r="Q616" s="115"/>
      <c r="R616" s="115"/>
      <c r="S616" s="116"/>
      <c r="AS616" s="111" t="s">
        <v>102</v>
      </c>
      <c r="AT616" s="111" t="s">
        <v>73</v>
      </c>
      <c r="AU616" s="110" t="s">
        <v>73</v>
      </c>
      <c r="AV616" s="110" t="s">
        <v>16</v>
      </c>
      <c r="AW616" s="110" t="s">
        <v>47</v>
      </c>
      <c r="AX616" s="111" t="s">
        <v>89</v>
      </c>
    </row>
    <row r="617" spans="1:64" s="118" customFormat="1" x14ac:dyDescent="0.2">
      <c r="A617" s="117"/>
      <c r="C617" s="103" t="s">
        <v>102</v>
      </c>
      <c r="D617" s="119" t="s">
        <v>0</v>
      </c>
      <c r="E617" s="120" t="s">
        <v>109</v>
      </c>
      <c r="G617" s="121">
        <v>32.728999999999999</v>
      </c>
      <c r="K617" s="117"/>
      <c r="L617" s="151"/>
      <c r="M617" s="152"/>
      <c r="N617" s="152"/>
      <c r="O617" s="152"/>
      <c r="P617" s="152"/>
      <c r="Q617" s="152"/>
      <c r="R617" s="152"/>
      <c r="S617" s="153"/>
      <c r="AS617" s="119" t="s">
        <v>102</v>
      </c>
      <c r="AT617" s="119" t="s">
        <v>73</v>
      </c>
      <c r="AU617" s="118" t="s">
        <v>96</v>
      </c>
      <c r="AV617" s="118" t="s">
        <v>16</v>
      </c>
      <c r="AW617" s="118" t="s">
        <v>51</v>
      </c>
      <c r="AX617" s="119" t="s">
        <v>89</v>
      </c>
    </row>
    <row r="618" spans="1:64" s="16" customFormat="1" ht="6.95" customHeight="1" x14ac:dyDescent="0.2">
      <c r="A618" s="35"/>
      <c r="B618" s="36"/>
      <c r="C618" s="36"/>
      <c r="D618" s="36"/>
      <c r="E618" s="36"/>
      <c r="F618" s="36"/>
      <c r="G618" s="36"/>
      <c r="H618" s="36"/>
      <c r="I618" s="36"/>
      <c r="J618" s="36"/>
      <c r="K618" s="13"/>
      <c r="L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</row>
  </sheetData>
  <sheetProtection sheet="1" objects="1" scenarios="1"/>
  <autoFilter ref="B50:J617"/>
  <mergeCells count="1">
    <mergeCell ref="K2:U2"/>
  </mergeCells>
  <pageMargins left="0.39374999999999999" right="0.39374999999999999" top="0.39374999999999999" bottom="0.39374999999999999" header="0" footer="0"/>
  <pageSetup paperSize="9" scale="96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L1860"/>
  <sheetViews>
    <sheetView showGridLines="0" tabSelected="1" topLeftCell="A560" zoomScaleNormal="100" workbookViewId="0">
      <selection activeCell="H574" sqref="H574"/>
    </sheetView>
  </sheetViews>
  <sheetFormatPr defaultColWidth="10.6640625" defaultRowHeight="11.25" x14ac:dyDescent="0.2"/>
  <cols>
    <col min="1" max="1" width="1.6640625" style="6" customWidth="1"/>
    <col min="2" max="3" width="4.1640625" style="6" customWidth="1"/>
    <col min="4" max="4" width="17.1640625" style="6" customWidth="1"/>
    <col min="5" max="5" width="50.6640625" style="6" customWidth="1"/>
    <col min="6" max="6" width="7" style="6" customWidth="1"/>
    <col min="7" max="7" width="11.5" style="6" customWidth="1"/>
    <col min="8" max="8" width="20.1640625" style="6" customWidth="1"/>
    <col min="9" max="9" width="22.6640625" style="6" customWidth="1"/>
    <col min="10" max="10" width="20.1640625" style="6" hidden="1" customWidth="1"/>
    <col min="11" max="11" width="9.1640625" style="6" customWidth="1"/>
    <col min="12" max="12" width="10.6640625" style="6" hidden="1" customWidth="1"/>
    <col min="13" max="13" width="9.1640625" style="6" hidden="1"/>
    <col min="14" max="19" width="14.1640625" style="6" hidden="1" customWidth="1"/>
    <col min="20" max="20" width="13.1640625" style="6" hidden="1" customWidth="1"/>
    <col min="21" max="21" width="12.1640625" style="6" customWidth="1"/>
    <col min="22" max="22" width="16.1640625" style="6" customWidth="1"/>
    <col min="23" max="23" width="12.1640625" style="6" customWidth="1"/>
    <col min="24" max="24" width="15" style="6" customWidth="1"/>
    <col min="25" max="25" width="11" style="6" customWidth="1"/>
    <col min="26" max="26" width="15" style="6" customWidth="1"/>
    <col min="27" max="27" width="16.1640625" style="6" customWidth="1"/>
    <col min="28" max="28" width="11" style="6" customWidth="1"/>
    <col min="29" max="29" width="15" style="6" customWidth="1"/>
    <col min="30" max="30" width="16.1640625" style="6" customWidth="1"/>
    <col min="31" max="42" width="10.6640625" style="6"/>
    <col min="43" max="63" width="9.1640625" style="6" hidden="1"/>
    <col min="64" max="64" width="9.1640625" style="6" hidden="1" customWidth="1"/>
    <col min="65" max="16384" width="10.6640625" style="6"/>
  </cols>
  <sheetData>
    <row r="2" spans="1:45" x14ac:dyDescent="0.2">
      <c r="K2" s="267" t="s">
        <v>4</v>
      </c>
      <c r="L2" s="268"/>
      <c r="M2" s="268"/>
      <c r="N2" s="268"/>
      <c r="O2" s="268"/>
      <c r="P2" s="268"/>
      <c r="Q2" s="268"/>
      <c r="R2" s="268"/>
      <c r="S2" s="268"/>
      <c r="T2" s="268"/>
      <c r="U2" s="268"/>
      <c r="AS2" s="7" t="s">
        <v>54</v>
      </c>
    </row>
    <row r="3" spans="1:45" ht="6.9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  <c r="AS3" s="7" t="s">
        <v>47</v>
      </c>
    </row>
    <row r="4" spans="1:45" ht="24.95" customHeight="1" x14ac:dyDescent="0.2">
      <c r="A4" s="10"/>
      <c r="C4" s="11" t="s">
        <v>2233</v>
      </c>
      <c r="K4" s="10"/>
      <c r="L4" s="12" t="s">
        <v>7</v>
      </c>
      <c r="AS4" s="7" t="s">
        <v>2</v>
      </c>
    </row>
    <row r="5" spans="1:45" s="16" customFormat="1" ht="6.95" customHeight="1" x14ac:dyDescent="0.2">
      <c r="A5" s="13"/>
      <c r="B5" s="14"/>
      <c r="C5" s="14"/>
      <c r="D5" s="14"/>
      <c r="E5" s="14"/>
      <c r="F5" s="14"/>
      <c r="G5" s="14"/>
      <c r="H5" s="14"/>
      <c r="I5" s="14"/>
      <c r="J5" s="14"/>
      <c r="K5" s="15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45" s="16" customFormat="1" ht="6.95" customHeight="1" x14ac:dyDescent="0.2">
      <c r="A6" s="13"/>
      <c r="B6" s="14"/>
      <c r="C6" s="17"/>
      <c r="D6" s="17"/>
      <c r="E6" s="17"/>
      <c r="F6" s="17"/>
      <c r="G6" s="17"/>
      <c r="H6" s="17"/>
      <c r="I6" s="17"/>
      <c r="J6" s="17"/>
      <c r="K6" s="15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45" s="16" customFormat="1" ht="14.45" customHeight="1" x14ac:dyDescent="0.2">
      <c r="A7" s="13"/>
      <c r="B7" s="14"/>
      <c r="C7" s="18" t="s">
        <v>55</v>
      </c>
      <c r="D7" s="14"/>
      <c r="E7" s="14"/>
      <c r="F7" s="14"/>
      <c r="G7" s="14"/>
      <c r="H7" s="14"/>
      <c r="I7" s="19">
        <f>I27</f>
        <v>0</v>
      </c>
      <c r="J7" s="14"/>
      <c r="K7" s="15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45" s="16" customFormat="1" ht="14.45" customHeight="1" x14ac:dyDescent="0.2">
      <c r="A8" s="13"/>
      <c r="B8" s="14"/>
      <c r="C8" s="20" t="s">
        <v>56</v>
      </c>
      <c r="D8" s="14"/>
      <c r="E8" s="14"/>
      <c r="F8" s="14"/>
      <c r="G8" s="14"/>
      <c r="H8" s="14"/>
      <c r="I8" s="19">
        <f>I56</f>
        <v>0</v>
      </c>
      <c r="J8" s="14"/>
      <c r="K8" s="15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45" s="16" customFormat="1" ht="25.5" customHeight="1" x14ac:dyDescent="0.2">
      <c r="A9" s="13"/>
      <c r="B9" s="14"/>
      <c r="C9" s="21" t="s">
        <v>17</v>
      </c>
      <c r="D9" s="14"/>
      <c r="E9" s="14"/>
      <c r="F9" s="14"/>
      <c r="G9" s="14"/>
      <c r="H9" s="14"/>
      <c r="I9" s="22">
        <f>ROUND(I7 + I8, 2)</f>
        <v>0</v>
      </c>
      <c r="J9" s="14"/>
      <c r="K9" s="1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45" s="16" customFormat="1" ht="6.95" customHeight="1" x14ac:dyDescent="0.2">
      <c r="A10" s="13"/>
      <c r="B10" s="14"/>
      <c r="C10" s="17"/>
      <c r="D10" s="17"/>
      <c r="E10" s="17"/>
      <c r="F10" s="17"/>
      <c r="G10" s="17"/>
      <c r="H10" s="17"/>
      <c r="I10" s="17"/>
      <c r="J10" s="17"/>
      <c r="K10" s="15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45" s="16" customFormat="1" ht="14.45" customHeight="1" x14ac:dyDescent="0.2">
      <c r="A11" s="13"/>
      <c r="B11" s="14"/>
      <c r="C11" s="14"/>
      <c r="D11" s="14"/>
      <c r="E11" s="23" t="s">
        <v>19</v>
      </c>
      <c r="F11" s="14"/>
      <c r="G11" s="14"/>
      <c r="H11" s="23" t="s">
        <v>18</v>
      </c>
      <c r="I11" s="23" t="s">
        <v>20</v>
      </c>
      <c r="J11" s="14"/>
      <c r="K11" s="15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45" s="16" customFormat="1" ht="14.45" customHeight="1" x14ac:dyDescent="0.2">
      <c r="A12" s="13"/>
      <c r="B12" s="14"/>
      <c r="C12" s="24" t="s">
        <v>21</v>
      </c>
      <c r="D12" s="25" t="s">
        <v>22</v>
      </c>
      <c r="E12" s="26">
        <f>ROUND((SUM(BD56:BD57) + SUM(BD67:BD1859)),  2)</f>
        <v>0</v>
      </c>
      <c r="F12" s="14"/>
      <c r="G12" s="14"/>
      <c r="H12" s="27">
        <v>0.2</v>
      </c>
      <c r="I12" s="26">
        <f>ROUND(((SUM(BD56:BD57) + SUM(BD67:BD1859))*H12),  2)</f>
        <v>0</v>
      </c>
      <c r="J12" s="14"/>
      <c r="K12" s="15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45" s="16" customFormat="1" ht="14.45" customHeight="1" x14ac:dyDescent="0.2">
      <c r="A13" s="13"/>
      <c r="B13" s="14"/>
      <c r="C13" s="14"/>
      <c r="D13" s="25" t="s">
        <v>23</v>
      </c>
      <c r="E13" s="26">
        <f>ROUND((SUM(BE56:BE57) + SUM(BE67:BE1859)),  2)</f>
        <v>0</v>
      </c>
      <c r="F13" s="14"/>
      <c r="G13" s="14"/>
      <c r="H13" s="27">
        <v>0.2</v>
      </c>
      <c r="I13" s="26">
        <f>ROUND(((SUM(BE56:BE57) + SUM(BE67:BE1859))*H13),  2)</f>
        <v>0</v>
      </c>
      <c r="J13" s="14"/>
      <c r="K13" s="15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45" s="16" customFormat="1" ht="14.45" hidden="1" customHeight="1" x14ac:dyDescent="0.2">
      <c r="A14" s="13"/>
      <c r="B14" s="14"/>
      <c r="C14" s="14"/>
      <c r="D14" s="25" t="s">
        <v>24</v>
      </c>
      <c r="E14" s="26">
        <f>ROUND((SUM(BF56:BF57) + SUM(BF67:BF1859)),  2)</f>
        <v>0</v>
      </c>
      <c r="F14" s="14"/>
      <c r="G14" s="14"/>
      <c r="H14" s="27">
        <v>0.2</v>
      </c>
      <c r="I14" s="26">
        <f>0</f>
        <v>0</v>
      </c>
      <c r="J14" s="14"/>
      <c r="K14" s="15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45" s="16" customFormat="1" ht="14.45" hidden="1" customHeight="1" x14ac:dyDescent="0.2">
      <c r="A15" s="13"/>
      <c r="B15" s="14"/>
      <c r="C15" s="14"/>
      <c r="D15" s="25" t="s">
        <v>25</v>
      </c>
      <c r="E15" s="26">
        <f>ROUND((SUM(BG56:BG57) + SUM(BG67:BG1859)),  2)</f>
        <v>0</v>
      </c>
      <c r="F15" s="14"/>
      <c r="G15" s="14"/>
      <c r="H15" s="27">
        <v>0.2</v>
      </c>
      <c r="I15" s="26">
        <f>0</f>
        <v>0</v>
      </c>
      <c r="J15" s="14"/>
      <c r="K15" s="15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45" s="16" customFormat="1" ht="14.45" hidden="1" customHeight="1" x14ac:dyDescent="0.2">
      <c r="A16" s="13"/>
      <c r="B16" s="14"/>
      <c r="C16" s="14"/>
      <c r="D16" s="25" t="s">
        <v>26</v>
      </c>
      <c r="E16" s="26">
        <f>ROUND((SUM(BH56:BH57) + SUM(BH67:BH1859)),  2)</f>
        <v>0</v>
      </c>
      <c r="F16" s="14"/>
      <c r="G16" s="14"/>
      <c r="H16" s="27">
        <v>0</v>
      </c>
      <c r="I16" s="26">
        <f>0</f>
        <v>0</v>
      </c>
      <c r="J16" s="14"/>
      <c r="K16" s="15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46" s="16" customFormat="1" ht="6.95" customHeight="1" x14ac:dyDescent="0.2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5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46" s="16" customFormat="1" ht="25.5" customHeight="1" x14ac:dyDescent="0.2">
      <c r="A18" s="13"/>
      <c r="B18" s="28"/>
      <c r="C18" s="29" t="s">
        <v>27</v>
      </c>
      <c r="D18" s="30"/>
      <c r="E18" s="30"/>
      <c r="F18" s="31" t="s">
        <v>28</v>
      </c>
      <c r="G18" s="32" t="s">
        <v>29</v>
      </c>
      <c r="H18" s="30"/>
      <c r="I18" s="33">
        <f>SUM(I9:I16)</f>
        <v>0</v>
      </c>
      <c r="J18" s="34"/>
      <c r="K18" s="1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46" s="16" customFormat="1" ht="14.45" customHeight="1" x14ac:dyDescent="0.2">
      <c r="A19" s="35"/>
      <c r="B19" s="36"/>
      <c r="C19" s="36"/>
      <c r="D19" s="36"/>
      <c r="E19" s="36"/>
      <c r="F19" s="36"/>
      <c r="G19" s="36"/>
      <c r="H19" s="36"/>
      <c r="I19" s="36"/>
      <c r="J19" s="36"/>
      <c r="K19" s="15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3" spans="1:46" s="16" customFormat="1" ht="6.95" customHeight="1" x14ac:dyDescent="0.2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1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46" s="16" customFormat="1" ht="24.95" customHeight="1" x14ac:dyDescent="0.2">
      <c r="A24" s="13"/>
      <c r="B24" s="11" t="s">
        <v>57</v>
      </c>
      <c r="C24" s="14"/>
      <c r="D24" s="14"/>
      <c r="E24" s="14"/>
      <c r="F24" s="14"/>
      <c r="G24" s="14"/>
      <c r="H24" s="14"/>
      <c r="I24" s="14"/>
      <c r="J24" s="14"/>
      <c r="K24" s="1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46" s="16" customFormat="1" ht="29.25" customHeight="1" x14ac:dyDescent="0.2">
      <c r="A25" s="13"/>
      <c r="B25" s="39" t="s">
        <v>58</v>
      </c>
      <c r="C25" s="28"/>
      <c r="D25" s="28"/>
      <c r="E25" s="28"/>
      <c r="F25" s="28"/>
      <c r="G25" s="28"/>
      <c r="H25" s="28"/>
      <c r="I25" s="40" t="s">
        <v>59</v>
      </c>
      <c r="J25" s="28"/>
      <c r="K25" s="1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46" s="16" customFormat="1" ht="10.35" customHeight="1" x14ac:dyDescent="0.2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46" s="16" customFormat="1" ht="22.7" customHeight="1" x14ac:dyDescent="0.2">
      <c r="A27" s="13"/>
      <c r="B27" s="41" t="s">
        <v>60</v>
      </c>
      <c r="C27" s="14"/>
      <c r="D27" s="14"/>
      <c r="E27" s="14"/>
      <c r="F27" s="14"/>
      <c r="G27" s="14"/>
      <c r="H27" s="14"/>
      <c r="I27" s="22">
        <f>I67</f>
        <v>0</v>
      </c>
      <c r="J27" s="14"/>
      <c r="K27" s="1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T27" s="7" t="s">
        <v>61</v>
      </c>
    </row>
    <row r="28" spans="1:46" s="43" customFormat="1" ht="24.95" customHeight="1" x14ac:dyDescent="0.2">
      <c r="A28" s="42"/>
      <c r="C28" s="44" t="s">
        <v>62</v>
      </c>
      <c r="D28" s="45"/>
      <c r="E28" s="45"/>
      <c r="F28" s="45"/>
      <c r="G28" s="45"/>
      <c r="H28" s="45"/>
      <c r="I28" s="46">
        <f>I68</f>
        <v>0</v>
      </c>
      <c r="K28" s="42"/>
    </row>
    <row r="29" spans="1:46" s="48" customFormat="1" ht="20.100000000000001" customHeight="1" x14ac:dyDescent="0.2">
      <c r="A29" s="47"/>
      <c r="C29" s="49" t="s">
        <v>682</v>
      </c>
      <c r="D29" s="50"/>
      <c r="E29" s="50"/>
      <c r="F29" s="50"/>
      <c r="G29" s="50"/>
      <c r="H29" s="50"/>
      <c r="I29" s="51">
        <f>I69</f>
        <v>0</v>
      </c>
      <c r="K29" s="47"/>
    </row>
    <row r="30" spans="1:46" s="48" customFormat="1" ht="20.100000000000001" customHeight="1" x14ac:dyDescent="0.2">
      <c r="A30" s="47"/>
      <c r="C30" s="49" t="s">
        <v>683</v>
      </c>
      <c r="D30" s="50"/>
      <c r="E30" s="50"/>
      <c r="F30" s="50"/>
      <c r="G30" s="50"/>
      <c r="H30" s="50"/>
      <c r="I30" s="51">
        <f>I153</f>
        <v>0</v>
      </c>
      <c r="K30" s="47"/>
    </row>
    <row r="31" spans="1:46" s="48" customFormat="1" ht="20.100000000000001" customHeight="1" x14ac:dyDescent="0.2">
      <c r="A31" s="47"/>
      <c r="C31" s="49" t="s">
        <v>63</v>
      </c>
      <c r="D31" s="50"/>
      <c r="E31" s="50"/>
      <c r="F31" s="50"/>
      <c r="G31" s="50"/>
      <c r="H31" s="50"/>
      <c r="I31" s="51">
        <f>I566</f>
        <v>0</v>
      </c>
      <c r="K31" s="47"/>
    </row>
    <row r="32" spans="1:46" s="48" customFormat="1" ht="20.100000000000001" customHeight="1" x14ac:dyDescent="0.2">
      <c r="A32" s="47"/>
      <c r="C32" s="49" t="s">
        <v>684</v>
      </c>
      <c r="D32" s="50"/>
      <c r="E32" s="50"/>
      <c r="F32" s="50"/>
      <c r="G32" s="50"/>
      <c r="H32" s="50"/>
      <c r="I32" s="51">
        <f>I611</f>
        <v>0</v>
      </c>
      <c r="K32" s="47"/>
    </row>
    <row r="33" spans="1:11" s="43" customFormat="1" ht="24.95" customHeight="1" x14ac:dyDescent="0.2">
      <c r="A33" s="42"/>
      <c r="C33" s="44" t="s">
        <v>64</v>
      </c>
      <c r="D33" s="45"/>
      <c r="E33" s="45"/>
      <c r="F33" s="45"/>
      <c r="G33" s="45"/>
      <c r="H33" s="45"/>
      <c r="I33" s="46">
        <f>I614</f>
        <v>0</v>
      </c>
      <c r="K33" s="42"/>
    </row>
    <row r="34" spans="1:11" s="48" customFormat="1" ht="20.100000000000001" customHeight="1" x14ac:dyDescent="0.2">
      <c r="A34" s="47"/>
      <c r="C34" s="49" t="s">
        <v>685</v>
      </c>
      <c r="D34" s="50"/>
      <c r="E34" s="50"/>
      <c r="F34" s="50"/>
      <c r="G34" s="50"/>
      <c r="H34" s="50"/>
      <c r="I34" s="51">
        <f>I615</f>
        <v>0</v>
      </c>
      <c r="K34" s="47"/>
    </row>
    <row r="35" spans="1:11" s="48" customFormat="1" ht="20.100000000000001" customHeight="1" x14ac:dyDescent="0.2">
      <c r="A35" s="47"/>
      <c r="C35" s="49" t="s">
        <v>686</v>
      </c>
      <c r="D35" s="50"/>
      <c r="E35" s="50"/>
      <c r="F35" s="50"/>
      <c r="G35" s="50"/>
      <c r="H35" s="50"/>
      <c r="I35" s="51">
        <f>I642</f>
        <v>0</v>
      </c>
      <c r="K35" s="47"/>
    </row>
    <row r="36" spans="1:11" s="48" customFormat="1" ht="20.100000000000001" customHeight="1" x14ac:dyDescent="0.2">
      <c r="A36" s="47"/>
      <c r="C36" s="49" t="s">
        <v>65</v>
      </c>
      <c r="D36" s="50"/>
      <c r="E36" s="50"/>
      <c r="F36" s="50"/>
      <c r="G36" s="50"/>
      <c r="H36" s="50"/>
      <c r="I36" s="51">
        <f>I697</f>
        <v>0</v>
      </c>
      <c r="K36" s="47"/>
    </row>
    <row r="37" spans="1:11" s="48" customFormat="1" ht="20.100000000000001" customHeight="1" x14ac:dyDescent="0.2">
      <c r="A37" s="47"/>
      <c r="C37" s="49" t="s">
        <v>687</v>
      </c>
      <c r="D37" s="50"/>
      <c r="E37" s="50"/>
      <c r="F37" s="50"/>
      <c r="G37" s="50"/>
      <c r="H37" s="50"/>
      <c r="I37" s="51">
        <f>I857</f>
        <v>0</v>
      </c>
      <c r="K37" s="47"/>
    </row>
    <row r="38" spans="1:11" s="48" customFormat="1" ht="20.100000000000001" customHeight="1" x14ac:dyDescent="0.2">
      <c r="A38" s="47"/>
      <c r="C38" s="49" t="s">
        <v>688</v>
      </c>
      <c r="D38" s="50"/>
      <c r="E38" s="50"/>
      <c r="F38" s="50"/>
      <c r="G38" s="50"/>
      <c r="H38" s="50"/>
      <c r="I38" s="51">
        <f>I859</f>
        <v>0</v>
      </c>
      <c r="K38" s="47"/>
    </row>
    <row r="39" spans="1:11" s="48" customFormat="1" ht="20.100000000000001" customHeight="1" x14ac:dyDescent="0.2">
      <c r="A39" s="47"/>
      <c r="C39" s="49" t="s">
        <v>689</v>
      </c>
      <c r="D39" s="50"/>
      <c r="E39" s="50"/>
      <c r="F39" s="50"/>
      <c r="G39" s="50"/>
      <c r="H39" s="50"/>
      <c r="I39" s="51">
        <f>I872</f>
        <v>0</v>
      </c>
      <c r="K39" s="47"/>
    </row>
    <row r="40" spans="1:11" s="48" customFormat="1" ht="20.100000000000001" customHeight="1" x14ac:dyDescent="0.2">
      <c r="A40" s="47"/>
      <c r="C40" s="49" t="s">
        <v>66</v>
      </c>
      <c r="D40" s="50"/>
      <c r="E40" s="50"/>
      <c r="F40" s="50"/>
      <c r="G40" s="50"/>
      <c r="H40" s="50"/>
      <c r="I40" s="51">
        <f>I874</f>
        <v>0</v>
      </c>
      <c r="K40" s="47"/>
    </row>
    <row r="41" spans="1:11" s="48" customFormat="1" ht="20.100000000000001" customHeight="1" x14ac:dyDescent="0.2">
      <c r="A41" s="47"/>
      <c r="C41" s="49" t="s">
        <v>67</v>
      </c>
      <c r="D41" s="50"/>
      <c r="E41" s="50"/>
      <c r="F41" s="50"/>
      <c r="G41" s="50"/>
      <c r="H41" s="50"/>
      <c r="I41" s="51">
        <f>I900</f>
        <v>0</v>
      </c>
      <c r="K41" s="47"/>
    </row>
    <row r="42" spans="1:11" s="48" customFormat="1" ht="20.100000000000001" customHeight="1" x14ac:dyDescent="0.2">
      <c r="A42" s="47"/>
      <c r="C42" s="49" t="s">
        <v>68</v>
      </c>
      <c r="D42" s="50"/>
      <c r="E42" s="50"/>
      <c r="F42" s="50"/>
      <c r="G42" s="50"/>
      <c r="H42" s="50"/>
      <c r="I42" s="51">
        <f>I1003</f>
        <v>0</v>
      </c>
      <c r="K42" s="47"/>
    </row>
    <row r="43" spans="1:11" s="48" customFormat="1" ht="20.100000000000001" customHeight="1" x14ac:dyDescent="0.2">
      <c r="A43" s="47"/>
      <c r="C43" s="49" t="s">
        <v>69</v>
      </c>
      <c r="D43" s="50"/>
      <c r="E43" s="50"/>
      <c r="F43" s="50"/>
      <c r="G43" s="50"/>
      <c r="H43" s="50"/>
      <c r="I43" s="51">
        <f>I1078</f>
        <v>0</v>
      </c>
      <c r="K43" s="47"/>
    </row>
    <row r="44" spans="1:11" s="48" customFormat="1" ht="20.100000000000001" customHeight="1" x14ac:dyDescent="0.2">
      <c r="A44" s="47"/>
      <c r="C44" s="49" t="s">
        <v>690</v>
      </c>
      <c r="D44" s="50"/>
      <c r="E44" s="50"/>
      <c r="F44" s="50"/>
      <c r="G44" s="50"/>
      <c r="H44" s="50"/>
      <c r="I44" s="51">
        <f>I1131</f>
        <v>0</v>
      </c>
      <c r="K44" s="47"/>
    </row>
    <row r="45" spans="1:11" s="48" customFormat="1" ht="20.100000000000001" customHeight="1" x14ac:dyDescent="0.2">
      <c r="A45" s="47"/>
      <c r="C45" s="49" t="s">
        <v>691</v>
      </c>
      <c r="D45" s="50"/>
      <c r="E45" s="50"/>
      <c r="F45" s="50"/>
      <c r="G45" s="50"/>
      <c r="H45" s="50"/>
      <c r="I45" s="51">
        <f>I1133</f>
        <v>0</v>
      </c>
      <c r="K45" s="47"/>
    </row>
    <row r="46" spans="1:11" s="48" customFormat="1" ht="20.100000000000001" customHeight="1" x14ac:dyDescent="0.2">
      <c r="A46" s="47"/>
      <c r="C46" s="49" t="s">
        <v>70</v>
      </c>
      <c r="D46" s="50"/>
      <c r="E46" s="50"/>
      <c r="F46" s="50"/>
      <c r="G46" s="50"/>
      <c r="H46" s="50"/>
      <c r="I46" s="51">
        <f>I1192</f>
        <v>0</v>
      </c>
      <c r="K46" s="47"/>
    </row>
    <row r="47" spans="1:11" s="48" customFormat="1" ht="20.100000000000001" customHeight="1" x14ac:dyDescent="0.2">
      <c r="A47" s="47"/>
      <c r="C47" s="49" t="s">
        <v>692</v>
      </c>
      <c r="D47" s="50"/>
      <c r="E47" s="50"/>
      <c r="F47" s="50"/>
      <c r="G47" s="50"/>
      <c r="H47" s="50"/>
      <c r="I47" s="51">
        <f>I1378</f>
        <v>0</v>
      </c>
      <c r="K47" s="47"/>
    </row>
    <row r="48" spans="1:11" s="48" customFormat="1" ht="20.100000000000001" customHeight="1" x14ac:dyDescent="0.2">
      <c r="A48" s="47"/>
      <c r="C48" s="49" t="s">
        <v>693</v>
      </c>
      <c r="D48" s="50"/>
      <c r="E48" s="50"/>
      <c r="F48" s="50"/>
      <c r="G48" s="50"/>
      <c r="H48" s="50"/>
      <c r="I48" s="51">
        <f>I1451</f>
        <v>0</v>
      </c>
      <c r="K48" s="47"/>
    </row>
    <row r="49" spans="1:30" s="43" customFormat="1" ht="24.95" customHeight="1" x14ac:dyDescent="0.2">
      <c r="A49" s="42"/>
      <c r="C49" s="44" t="s">
        <v>694</v>
      </c>
      <c r="D49" s="45"/>
      <c r="E49" s="45"/>
      <c r="F49" s="45"/>
      <c r="G49" s="45"/>
      <c r="H49" s="45"/>
      <c r="I49" s="46">
        <f>I1846</f>
        <v>0</v>
      </c>
      <c r="K49" s="42"/>
    </row>
    <row r="50" spans="1:30" s="48" customFormat="1" ht="20.100000000000001" customHeight="1" x14ac:dyDescent="0.2">
      <c r="A50" s="47"/>
      <c r="C50" s="49" t="s">
        <v>695</v>
      </c>
      <c r="D50" s="50"/>
      <c r="E50" s="50"/>
      <c r="F50" s="50"/>
      <c r="G50" s="50"/>
      <c r="H50" s="50"/>
      <c r="I50" s="51">
        <f>I1847</f>
        <v>0</v>
      </c>
      <c r="K50" s="47"/>
    </row>
    <row r="51" spans="1:30" s="48" customFormat="1" ht="20.100000000000001" customHeight="1" x14ac:dyDescent="0.2">
      <c r="A51" s="47"/>
      <c r="C51" s="49" t="s">
        <v>696</v>
      </c>
      <c r="D51" s="50"/>
      <c r="E51" s="50"/>
      <c r="F51" s="50"/>
      <c r="G51" s="50"/>
      <c r="H51" s="50"/>
      <c r="I51" s="51">
        <f>I1849</f>
        <v>0</v>
      </c>
      <c r="K51" s="47"/>
    </row>
    <row r="52" spans="1:30" s="48" customFormat="1" ht="20.100000000000001" customHeight="1" x14ac:dyDescent="0.2">
      <c r="A52" s="47"/>
      <c r="C52" s="49" t="s">
        <v>697</v>
      </c>
      <c r="D52" s="50"/>
      <c r="E52" s="50"/>
      <c r="F52" s="50"/>
      <c r="G52" s="50"/>
      <c r="H52" s="50"/>
      <c r="I52" s="51">
        <f>I1851</f>
        <v>0</v>
      </c>
      <c r="K52" s="47"/>
    </row>
    <row r="53" spans="1:30" s="48" customFormat="1" ht="20.100000000000001" customHeight="1" x14ac:dyDescent="0.2">
      <c r="A53" s="47"/>
      <c r="C53" s="49" t="s">
        <v>698</v>
      </c>
      <c r="D53" s="50"/>
      <c r="E53" s="50"/>
      <c r="F53" s="50"/>
      <c r="G53" s="50"/>
      <c r="H53" s="50"/>
      <c r="I53" s="51">
        <f>I1853</f>
        <v>0</v>
      </c>
      <c r="K53" s="47"/>
    </row>
    <row r="54" spans="1:30" s="16" customFormat="1" ht="21.75" customHeight="1" x14ac:dyDescent="0.2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5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s="16" customFormat="1" ht="6.95" customHeight="1" x14ac:dyDescent="0.2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5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s="16" customFormat="1" ht="29.25" customHeight="1" x14ac:dyDescent="0.2">
      <c r="A56" s="13"/>
      <c r="B56" s="41" t="s">
        <v>72</v>
      </c>
      <c r="C56" s="14"/>
      <c r="D56" s="14"/>
      <c r="E56" s="14"/>
      <c r="F56" s="14"/>
      <c r="G56" s="14"/>
      <c r="H56" s="14"/>
      <c r="I56" s="52">
        <v>0</v>
      </c>
      <c r="J56" s="14"/>
      <c r="K56" s="15"/>
      <c r="M56" s="53" t="s">
        <v>21</v>
      </c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s="16" customFormat="1" x14ac:dyDescent="0.2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5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s="16" customFormat="1" ht="29.25" customHeight="1" x14ac:dyDescent="0.2">
      <c r="A58" s="13"/>
      <c r="B58" s="54" t="s">
        <v>74</v>
      </c>
      <c r="C58" s="28"/>
      <c r="D58" s="28"/>
      <c r="E58" s="28"/>
      <c r="F58" s="28"/>
      <c r="G58" s="28"/>
      <c r="H58" s="28"/>
      <c r="I58" s="55">
        <f>ROUND(I27+I56,2)</f>
        <v>0</v>
      </c>
      <c r="J58" s="28"/>
      <c r="K58" s="15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s="16" customFormat="1" ht="6.95" customHeight="1" x14ac:dyDescent="0.2">
      <c r="A59" s="35"/>
      <c r="B59" s="36"/>
      <c r="C59" s="36"/>
      <c r="D59" s="36"/>
      <c r="E59" s="36"/>
      <c r="F59" s="36"/>
      <c r="G59" s="36"/>
      <c r="H59" s="36"/>
      <c r="I59" s="36"/>
      <c r="J59" s="36"/>
      <c r="K59" s="15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3" spans="1:30" s="16" customFormat="1" ht="6.95" customHeight="1" x14ac:dyDescent="0.2">
      <c r="A63" s="37"/>
      <c r="B63" s="38"/>
      <c r="C63" s="38"/>
      <c r="D63" s="38"/>
      <c r="E63" s="38"/>
      <c r="F63" s="38"/>
      <c r="G63" s="38"/>
      <c r="H63" s="38"/>
      <c r="I63" s="38"/>
      <c r="J63" s="38"/>
      <c r="K63" s="15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s="16" customFormat="1" ht="24.95" customHeight="1" x14ac:dyDescent="0.2">
      <c r="A64" s="13"/>
      <c r="B64" s="11" t="s">
        <v>75</v>
      </c>
      <c r="C64" s="14"/>
      <c r="D64" s="14"/>
      <c r="E64" s="14"/>
      <c r="F64" s="14"/>
      <c r="G64" s="14"/>
      <c r="H64" s="14"/>
      <c r="I64" s="14"/>
      <c r="J64" s="14"/>
      <c r="K64" s="15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64" s="16" customFormat="1" ht="10.35" customHeight="1" x14ac:dyDescent="0.2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5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64" s="66" customFormat="1" ht="29.25" customHeight="1" x14ac:dyDescent="0.2">
      <c r="A66" s="56"/>
      <c r="B66" s="57" t="s">
        <v>76</v>
      </c>
      <c r="C66" s="58" t="s">
        <v>33</v>
      </c>
      <c r="D66" s="58" t="s">
        <v>30</v>
      </c>
      <c r="E66" s="58" t="s">
        <v>31</v>
      </c>
      <c r="F66" s="58" t="s">
        <v>77</v>
      </c>
      <c r="G66" s="58" t="s">
        <v>78</v>
      </c>
      <c r="H66" s="58" t="s">
        <v>79</v>
      </c>
      <c r="I66" s="59" t="s">
        <v>59</v>
      </c>
      <c r="J66" s="60" t="s">
        <v>80</v>
      </c>
      <c r="K66" s="61"/>
      <c r="L66" s="62" t="s">
        <v>0</v>
      </c>
      <c r="M66" s="63" t="s">
        <v>21</v>
      </c>
      <c r="N66" s="63" t="s">
        <v>81</v>
      </c>
      <c r="O66" s="63" t="s">
        <v>82</v>
      </c>
      <c r="P66" s="63" t="s">
        <v>83</v>
      </c>
      <c r="Q66" s="63" t="s">
        <v>84</v>
      </c>
      <c r="R66" s="63" t="s">
        <v>85</v>
      </c>
      <c r="S66" s="64" t="s">
        <v>86</v>
      </c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</row>
    <row r="67" spans="1:64" s="16" customFormat="1" ht="15.75" x14ac:dyDescent="0.25">
      <c r="A67" s="13"/>
      <c r="B67" s="67" t="s">
        <v>55</v>
      </c>
      <c r="C67" s="14"/>
      <c r="D67" s="14"/>
      <c r="E67" s="14"/>
      <c r="F67" s="14"/>
      <c r="G67" s="14"/>
      <c r="H67" s="14"/>
      <c r="I67" s="68">
        <f>BJ67</f>
        <v>0</v>
      </c>
      <c r="J67" s="14"/>
      <c r="K67" s="13"/>
      <c r="L67" s="69"/>
      <c r="M67" s="70"/>
      <c r="N67" s="17"/>
      <c r="O67" s="71">
        <f>O68+O614+O1846</f>
        <v>0</v>
      </c>
      <c r="P67" s="17"/>
      <c r="Q67" s="71">
        <f>Q68+Q614+Q1846</f>
        <v>215.57746295999999</v>
      </c>
      <c r="R67" s="17"/>
      <c r="S67" s="72">
        <f>S68+S614+S1846</f>
        <v>0</v>
      </c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S67" s="7" t="s">
        <v>46</v>
      </c>
      <c r="AT67" s="7" t="s">
        <v>61</v>
      </c>
      <c r="BJ67" s="73">
        <f>BJ68+BJ614+BJ1846</f>
        <v>0</v>
      </c>
    </row>
    <row r="68" spans="1:64" s="75" customFormat="1" ht="15" x14ac:dyDescent="0.2">
      <c r="A68" s="74"/>
      <c r="C68" s="76" t="s">
        <v>46</v>
      </c>
      <c r="D68" s="77" t="s">
        <v>87</v>
      </c>
      <c r="E68" s="77" t="s">
        <v>88</v>
      </c>
      <c r="I68" s="78">
        <f>BJ68</f>
        <v>0</v>
      </c>
      <c r="K68" s="74"/>
      <c r="L68" s="79"/>
      <c r="M68" s="80"/>
      <c r="N68" s="80"/>
      <c r="O68" s="81">
        <f>O69+O153+O566+O611</f>
        <v>0</v>
      </c>
      <c r="P68" s="80"/>
      <c r="Q68" s="81">
        <f>Q69+Q153+Q566+Q611</f>
        <v>181.92825488</v>
      </c>
      <c r="R68" s="80"/>
      <c r="S68" s="82">
        <f>S69+S153+S566+S611</f>
        <v>0</v>
      </c>
      <c r="AQ68" s="76" t="s">
        <v>51</v>
      </c>
      <c r="AS68" s="83" t="s">
        <v>46</v>
      </c>
      <c r="AT68" s="83" t="s">
        <v>47</v>
      </c>
      <c r="AX68" s="76" t="s">
        <v>89</v>
      </c>
      <c r="BJ68" s="84">
        <f>BJ69+BJ153+BJ566+BJ611</f>
        <v>0</v>
      </c>
    </row>
    <row r="69" spans="1:64" s="75" customFormat="1" ht="12.75" x14ac:dyDescent="0.2">
      <c r="A69" s="74"/>
      <c r="C69" s="76" t="s">
        <v>46</v>
      </c>
      <c r="D69" s="85" t="s">
        <v>106</v>
      </c>
      <c r="E69" s="85" t="s">
        <v>699</v>
      </c>
      <c r="I69" s="86">
        <f>BJ69</f>
        <v>0</v>
      </c>
      <c r="K69" s="74"/>
      <c r="L69" s="79"/>
      <c r="M69" s="80"/>
      <c r="N69" s="80"/>
      <c r="O69" s="81">
        <f>SUM(O70:O152)</f>
        <v>0</v>
      </c>
      <c r="P69" s="80"/>
      <c r="Q69" s="81">
        <f>SUM(Q70:Q152)</f>
        <v>42.959993469999993</v>
      </c>
      <c r="R69" s="80"/>
      <c r="S69" s="82">
        <f>SUM(S70:S152)</f>
        <v>0</v>
      </c>
      <c r="AQ69" s="76" t="s">
        <v>51</v>
      </c>
      <c r="AS69" s="83" t="s">
        <v>46</v>
      </c>
      <c r="AT69" s="83" t="s">
        <v>51</v>
      </c>
      <c r="AX69" s="76" t="s">
        <v>89</v>
      </c>
      <c r="BJ69" s="84">
        <f>SUM(BJ70:BJ152)</f>
        <v>0</v>
      </c>
    </row>
    <row r="70" spans="1:64" s="16" customFormat="1" ht="12" x14ac:dyDescent="0.2">
      <c r="A70" s="13"/>
      <c r="B70" s="87" t="s">
        <v>51</v>
      </c>
      <c r="C70" s="87" t="s">
        <v>92</v>
      </c>
      <c r="D70" s="88" t="s">
        <v>700</v>
      </c>
      <c r="E70" s="89" t="s">
        <v>701</v>
      </c>
      <c r="F70" s="90" t="s">
        <v>121</v>
      </c>
      <c r="G70" s="91">
        <v>10.715999999999999</v>
      </c>
      <c r="H70" s="1"/>
      <c r="I70" s="91">
        <f>ROUND(H70*G70,3)</f>
        <v>0</v>
      </c>
      <c r="J70" s="92"/>
      <c r="K70" s="13"/>
      <c r="L70" s="93" t="s">
        <v>0</v>
      </c>
      <c r="M70" s="94" t="s">
        <v>23</v>
      </c>
      <c r="N70" s="95"/>
      <c r="O70" s="96">
        <f>N70*G70</f>
        <v>0</v>
      </c>
      <c r="P70" s="96">
        <v>0.16192000000000001</v>
      </c>
      <c r="Q70" s="96">
        <f>P70*G70</f>
        <v>1.73513472</v>
      </c>
      <c r="R70" s="96">
        <v>0</v>
      </c>
      <c r="S70" s="97">
        <f>R70*G70</f>
        <v>0</v>
      </c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Q70" s="98" t="s">
        <v>96</v>
      </c>
      <c r="AS70" s="98" t="s">
        <v>92</v>
      </c>
      <c r="AT70" s="98" t="s">
        <v>73</v>
      </c>
      <c r="AX70" s="7" t="s">
        <v>89</v>
      </c>
      <c r="BD70" s="99">
        <f>IF(M70="základná",I70,0)</f>
        <v>0</v>
      </c>
      <c r="BE70" s="99">
        <f>IF(M70="znížená",I70,0)</f>
        <v>0</v>
      </c>
      <c r="BF70" s="99">
        <f>IF(M70="zákl. prenesená",I70,0)</f>
        <v>0</v>
      </c>
      <c r="BG70" s="99">
        <f>IF(M70="zníž. prenesená",I70,0)</f>
        <v>0</v>
      </c>
      <c r="BH70" s="99">
        <f>IF(M70="nulová",I70,0)</f>
        <v>0</v>
      </c>
      <c r="BI70" s="7" t="s">
        <v>73</v>
      </c>
      <c r="BJ70" s="100">
        <f>ROUND(H70*G70,3)</f>
        <v>0</v>
      </c>
      <c r="BK70" s="7" t="s">
        <v>96</v>
      </c>
      <c r="BL70" s="98" t="s">
        <v>702</v>
      </c>
    </row>
    <row r="71" spans="1:64" s="102" customFormat="1" x14ac:dyDescent="0.2">
      <c r="A71" s="101"/>
      <c r="C71" s="103" t="s">
        <v>102</v>
      </c>
      <c r="D71" s="104" t="s">
        <v>0</v>
      </c>
      <c r="E71" s="105" t="s">
        <v>703</v>
      </c>
      <c r="G71" s="104" t="s">
        <v>0</v>
      </c>
      <c r="K71" s="101"/>
      <c r="L71" s="106"/>
      <c r="M71" s="107"/>
      <c r="N71" s="107"/>
      <c r="O71" s="107"/>
      <c r="P71" s="107"/>
      <c r="Q71" s="107"/>
      <c r="R71" s="107"/>
      <c r="S71" s="108"/>
      <c r="AS71" s="104" t="s">
        <v>102</v>
      </c>
      <c r="AT71" s="104" t="s">
        <v>73</v>
      </c>
      <c r="AU71" s="102" t="s">
        <v>51</v>
      </c>
      <c r="AV71" s="102" t="s">
        <v>16</v>
      </c>
      <c r="AW71" s="102" t="s">
        <v>47</v>
      </c>
      <c r="AX71" s="104" t="s">
        <v>89</v>
      </c>
    </row>
    <row r="72" spans="1:64" s="110" customFormat="1" x14ac:dyDescent="0.2">
      <c r="A72" s="109"/>
      <c r="C72" s="103" t="s">
        <v>102</v>
      </c>
      <c r="D72" s="111" t="s">
        <v>0</v>
      </c>
      <c r="E72" s="112" t="s">
        <v>704</v>
      </c>
      <c r="G72" s="113">
        <v>10.715999999999999</v>
      </c>
      <c r="K72" s="109"/>
      <c r="L72" s="114"/>
      <c r="M72" s="115"/>
      <c r="N72" s="115"/>
      <c r="O72" s="115"/>
      <c r="P72" s="115"/>
      <c r="Q72" s="115"/>
      <c r="R72" s="115"/>
      <c r="S72" s="116"/>
      <c r="AS72" s="111" t="s">
        <v>102</v>
      </c>
      <c r="AT72" s="111" t="s">
        <v>73</v>
      </c>
      <c r="AU72" s="110" t="s">
        <v>73</v>
      </c>
      <c r="AV72" s="110" t="s">
        <v>16</v>
      </c>
      <c r="AW72" s="110" t="s">
        <v>47</v>
      </c>
      <c r="AX72" s="111" t="s">
        <v>89</v>
      </c>
    </row>
    <row r="73" spans="1:64" s="118" customFormat="1" x14ac:dyDescent="0.2">
      <c r="A73" s="117"/>
      <c r="C73" s="103" t="s">
        <v>102</v>
      </c>
      <c r="D73" s="119" t="s">
        <v>0</v>
      </c>
      <c r="E73" s="120" t="s">
        <v>109</v>
      </c>
      <c r="G73" s="121">
        <v>10.715999999999999</v>
      </c>
      <c r="K73" s="117"/>
      <c r="L73" s="122"/>
      <c r="M73" s="123"/>
      <c r="N73" s="123"/>
      <c r="O73" s="123"/>
      <c r="P73" s="123"/>
      <c r="Q73" s="123"/>
      <c r="R73" s="123"/>
      <c r="S73" s="124"/>
      <c r="AS73" s="119" t="s">
        <v>102</v>
      </c>
      <c r="AT73" s="119" t="s">
        <v>73</v>
      </c>
      <c r="AU73" s="118" t="s">
        <v>96</v>
      </c>
      <c r="AV73" s="118" t="s">
        <v>16</v>
      </c>
      <c r="AW73" s="118" t="s">
        <v>51</v>
      </c>
      <c r="AX73" s="119" t="s">
        <v>89</v>
      </c>
    </row>
    <row r="74" spans="1:64" s="16" customFormat="1" ht="24" x14ac:dyDescent="0.2">
      <c r="A74" s="13"/>
      <c r="B74" s="87" t="s">
        <v>73</v>
      </c>
      <c r="C74" s="87" t="s">
        <v>92</v>
      </c>
      <c r="D74" s="88" t="s">
        <v>705</v>
      </c>
      <c r="E74" s="89" t="s">
        <v>706</v>
      </c>
      <c r="F74" s="90" t="s">
        <v>220</v>
      </c>
      <c r="G74" s="91">
        <v>6</v>
      </c>
      <c r="H74" s="1"/>
      <c r="I74" s="91">
        <f>ROUND(H74*G74,3)</f>
        <v>0</v>
      </c>
      <c r="J74" s="92"/>
      <c r="K74" s="13"/>
      <c r="L74" s="93" t="s">
        <v>0</v>
      </c>
      <c r="M74" s="94" t="s">
        <v>23</v>
      </c>
      <c r="N74" s="95"/>
      <c r="O74" s="96">
        <f>N74*G74</f>
        <v>0</v>
      </c>
      <c r="P74" s="96">
        <v>2.3060000000000001E-2</v>
      </c>
      <c r="Q74" s="96">
        <f>P74*G74</f>
        <v>0.13836000000000001</v>
      </c>
      <c r="R74" s="96">
        <v>0</v>
      </c>
      <c r="S74" s="97">
        <f>R74*G74</f>
        <v>0</v>
      </c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Q74" s="98" t="s">
        <v>96</v>
      </c>
      <c r="AS74" s="98" t="s">
        <v>92</v>
      </c>
      <c r="AT74" s="98" t="s">
        <v>73</v>
      </c>
      <c r="AX74" s="7" t="s">
        <v>89</v>
      </c>
      <c r="BD74" s="99">
        <f>IF(M74="základná",I74,0)</f>
        <v>0</v>
      </c>
      <c r="BE74" s="99">
        <f>IF(M74="znížená",I74,0)</f>
        <v>0</v>
      </c>
      <c r="BF74" s="99">
        <f>IF(M74="zákl. prenesená",I74,0)</f>
        <v>0</v>
      </c>
      <c r="BG74" s="99">
        <f>IF(M74="zníž. prenesená",I74,0)</f>
        <v>0</v>
      </c>
      <c r="BH74" s="99">
        <f>IF(M74="nulová",I74,0)</f>
        <v>0</v>
      </c>
      <c r="BI74" s="7" t="s">
        <v>73</v>
      </c>
      <c r="BJ74" s="100">
        <f>ROUND(H74*G74,3)</f>
        <v>0</v>
      </c>
      <c r="BK74" s="7" t="s">
        <v>96</v>
      </c>
      <c r="BL74" s="98" t="s">
        <v>707</v>
      </c>
    </row>
    <row r="75" spans="1:64" s="110" customFormat="1" x14ac:dyDescent="0.2">
      <c r="A75" s="109"/>
      <c r="C75" s="103" t="s">
        <v>102</v>
      </c>
      <c r="D75" s="111" t="s">
        <v>0</v>
      </c>
      <c r="E75" s="112" t="s">
        <v>708</v>
      </c>
      <c r="G75" s="113">
        <v>6</v>
      </c>
      <c r="K75" s="109"/>
      <c r="L75" s="114"/>
      <c r="M75" s="115"/>
      <c r="N75" s="115"/>
      <c r="O75" s="115"/>
      <c r="P75" s="115"/>
      <c r="Q75" s="115"/>
      <c r="R75" s="115"/>
      <c r="S75" s="116"/>
      <c r="AS75" s="111" t="s">
        <v>102</v>
      </c>
      <c r="AT75" s="111" t="s">
        <v>73</v>
      </c>
      <c r="AU75" s="110" t="s">
        <v>73</v>
      </c>
      <c r="AV75" s="110" t="s">
        <v>16</v>
      </c>
      <c r="AW75" s="110" t="s">
        <v>47</v>
      </c>
      <c r="AX75" s="111" t="s">
        <v>89</v>
      </c>
    </row>
    <row r="76" spans="1:64" s="118" customFormat="1" x14ac:dyDescent="0.2">
      <c r="A76" s="117"/>
      <c r="C76" s="103" t="s">
        <v>102</v>
      </c>
      <c r="D76" s="119" t="s">
        <v>0</v>
      </c>
      <c r="E76" s="120" t="s">
        <v>109</v>
      </c>
      <c r="G76" s="121">
        <v>6</v>
      </c>
      <c r="K76" s="117"/>
      <c r="L76" s="122"/>
      <c r="M76" s="123"/>
      <c r="N76" s="123"/>
      <c r="O76" s="123"/>
      <c r="P76" s="123"/>
      <c r="Q76" s="123"/>
      <c r="R76" s="123"/>
      <c r="S76" s="124"/>
      <c r="AS76" s="119" t="s">
        <v>102</v>
      </c>
      <c r="AT76" s="119" t="s">
        <v>73</v>
      </c>
      <c r="AU76" s="118" t="s">
        <v>96</v>
      </c>
      <c r="AV76" s="118" t="s">
        <v>16</v>
      </c>
      <c r="AW76" s="118" t="s">
        <v>51</v>
      </c>
      <c r="AX76" s="119" t="s">
        <v>89</v>
      </c>
    </row>
    <row r="77" spans="1:64" s="16" customFormat="1" ht="24" x14ac:dyDescent="0.2">
      <c r="A77" s="13"/>
      <c r="B77" s="87" t="s">
        <v>106</v>
      </c>
      <c r="C77" s="87" t="s">
        <v>92</v>
      </c>
      <c r="D77" s="88" t="s">
        <v>709</v>
      </c>
      <c r="E77" s="89" t="s">
        <v>710</v>
      </c>
      <c r="F77" s="90" t="s">
        <v>220</v>
      </c>
      <c r="G77" s="91">
        <v>11</v>
      </c>
      <c r="H77" s="1"/>
      <c r="I77" s="91">
        <f>ROUND(H77*G77,3)</f>
        <v>0</v>
      </c>
      <c r="J77" s="92"/>
      <c r="K77" s="13"/>
      <c r="L77" s="93" t="s">
        <v>0</v>
      </c>
      <c r="M77" s="94" t="s">
        <v>23</v>
      </c>
      <c r="N77" s="95"/>
      <c r="O77" s="96">
        <f>N77*G77</f>
        <v>0</v>
      </c>
      <c r="P77" s="96">
        <v>2.9219999999999999E-2</v>
      </c>
      <c r="Q77" s="96">
        <f>P77*G77</f>
        <v>0.32141999999999998</v>
      </c>
      <c r="R77" s="96">
        <v>0</v>
      </c>
      <c r="S77" s="97">
        <f>R77*G77</f>
        <v>0</v>
      </c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Q77" s="98" t="s">
        <v>96</v>
      </c>
      <c r="AS77" s="98" t="s">
        <v>92</v>
      </c>
      <c r="AT77" s="98" t="s">
        <v>73</v>
      </c>
      <c r="AX77" s="7" t="s">
        <v>89</v>
      </c>
      <c r="BD77" s="99">
        <f>IF(M77="základná",I77,0)</f>
        <v>0</v>
      </c>
      <c r="BE77" s="99">
        <f>IF(M77="znížená",I77,0)</f>
        <v>0</v>
      </c>
      <c r="BF77" s="99">
        <f>IF(M77="zákl. prenesená",I77,0)</f>
        <v>0</v>
      </c>
      <c r="BG77" s="99">
        <f>IF(M77="zníž. prenesená",I77,0)</f>
        <v>0</v>
      </c>
      <c r="BH77" s="99">
        <f>IF(M77="nulová",I77,0)</f>
        <v>0</v>
      </c>
      <c r="BI77" s="7" t="s">
        <v>73</v>
      </c>
      <c r="BJ77" s="100">
        <f>ROUND(H77*G77,3)</f>
        <v>0</v>
      </c>
      <c r="BK77" s="7" t="s">
        <v>96</v>
      </c>
      <c r="BL77" s="98" t="s">
        <v>711</v>
      </c>
    </row>
    <row r="78" spans="1:64" s="110" customFormat="1" x14ac:dyDescent="0.2">
      <c r="A78" s="109"/>
      <c r="C78" s="103" t="s">
        <v>102</v>
      </c>
      <c r="D78" s="111" t="s">
        <v>0</v>
      </c>
      <c r="E78" s="112" t="s">
        <v>712</v>
      </c>
      <c r="G78" s="113">
        <v>7</v>
      </c>
      <c r="K78" s="109"/>
      <c r="L78" s="114"/>
      <c r="M78" s="115"/>
      <c r="N78" s="115"/>
      <c r="O78" s="115"/>
      <c r="P78" s="115"/>
      <c r="Q78" s="115"/>
      <c r="R78" s="115"/>
      <c r="S78" s="116"/>
      <c r="AS78" s="111" t="s">
        <v>102</v>
      </c>
      <c r="AT78" s="111" t="s">
        <v>73</v>
      </c>
      <c r="AU78" s="110" t="s">
        <v>73</v>
      </c>
      <c r="AV78" s="110" t="s">
        <v>16</v>
      </c>
      <c r="AW78" s="110" t="s">
        <v>47</v>
      </c>
      <c r="AX78" s="111" t="s">
        <v>89</v>
      </c>
    </row>
    <row r="79" spans="1:64" s="110" customFormat="1" x14ac:dyDescent="0.2">
      <c r="A79" s="109"/>
      <c r="C79" s="103" t="s">
        <v>102</v>
      </c>
      <c r="D79" s="111" t="s">
        <v>0</v>
      </c>
      <c r="E79" s="112" t="s">
        <v>713</v>
      </c>
      <c r="G79" s="113">
        <v>4</v>
      </c>
      <c r="K79" s="109"/>
      <c r="L79" s="114"/>
      <c r="M79" s="115"/>
      <c r="N79" s="115"/>
      <c r="O79" s="115"/>
      <c r="P79" s="115"/>
      <c r="Q79" s="115"/>
      <c r="R79" s="115"/>
      <c r="S79" s="116"/>
      <c r="AS79" s="111" t="s">
        <v>102</v>
      </c>
      <c r="AT79" s="111" t="s">
        <v>73</v>
      </c>
      <c r="AU79" s="110" t="s">
        <v>73</v>
      </c>
      <c r="AV79" s="110" t="s">
        <v>16</v>
      </c>
      <c r="AW79" s="110" t="s">
        <v>47</v>
      </c>
      <c r="AX79" s="111" t="s">
        <v>89</v>
      </c>
    </row>
    <row r="80" spans="1:64" s="118" customFormat="1" x14ac:dyDescent="0.2">
      <c r="A80" s="117"/>
      <c r="C80" s="103" t="s">
        <v>102</v>
      </c>
      <c r="D80" s="119" t="s">
        <v>0</v>
      </c>
      <c r="E80" s="120" t="s">
        <v>109</v>
      </c>
      <c r="G80" s="121">
        <v>11</v>
      </c>
      <c r="K80" s="117"/>
      <c r="L80" s="122"/>
      <c r="M80" s="123"/>
      <c r="N80" s="123"/>
      <c r="O80" s="123"/>
      <c r="P80" s="123"/>
      <c r="Q80" s="123"/>
      <c r="R80" s="123"/>
      <c r="S80" s="124"/>
      <c r="AS80" s="119" t="s">
        <v>102</v>
      </c>
      <c r="AT80" s="119" t="s">
        <v>73</v>
      </c>
      <c r="AU80" s="118" t="s">
        <v>96</v>
      </c>
      <c r="AV80" s="118" t="s">
        <v>16</v>
      </c>
      <c r="AW80" s="118" t="s">
        <v>51</v>
      </c>
      <c r="AX80" s="119" t="s">
        <v>89</v>
      </c>
    </row>
    <row r="81" spans="1:64" s="16" customFormat="1" ht="24" x14ac:dyDescent="0.2">
      <c r="A81" s="13"/>
      <c r="B81" s="87" t="s">
        <v>96</v>
      </c>
      <c r="C81" s="87" t="s">
        <v>92</v>
      </c>
      <c r="D81" s="88" t="s">
        <v>714</v>
      </c>
      <c r="E81" s="89" t="s">
        <v>715</v>
      </c>
      <c r="F81" s="90" t="s">
        <v>220</v>
      </c>
      <c r="G81" s="91">
        <v>2</v>
      </c>
      <c r="H81" s="1"/>
      <c r="I81" s="91">
        <f>ROUND(H81*G81,3)</f>
        <v>0</v>
      </c>
      <c r="J81" s="92"/>
      <c r="K81" s="13"/>
      <c r="L81" s="93" t="s">
        <v>0</v>
      </c>
      <c r="M81" s="94" t="s">
        <v>23</v>
      </c>
      <c r="N81" s="95"/>
      <c r="O81" s="96">
        <f>N81*G81</f>
        <v>0</v>
      </c>
      <c r="P81" s="96">
        <v>3.4770000000000002E-2</v>
      </c>
      <c r="Q81" s="96">
        <f>P81*G81</f>
        <v>6.9540000000000005E-2</v>
      </c>
      <c r="R81" s="96">
        <v>0</v>
      </c>
      <c r="S81" s="97">
        <f>R81*G81</f>
        <v>0</v>
      </c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Q81" s="98" t="s">
        <v>96</v>
      </c>
      <c r="AS81" s="98" t="s">
        <v>92</v>
      </c>
      <c r="AT81" s="98" t="s">
        <v>73</v>
      </c>
      <c r="AX81" s="7" t="s">
        <v>89</v>
      </c>
      <c r="BD81" s="99">
        <f>IF(M81="základná",I81,0)</f>
        <v>0</v>
      </c>
      <c r="BE81" s="99">
        <f>IF(M81="znížená",I81,0)</f>
        <v>0</v>
      </c>
      <c r="BF81" s="99">
        <f>IF(M81="zákl. prenesená",I81,0)</f>
        <v>0</v>
      </c>
      <c r="BG81" s="99">
        <f>IF(M81="zníž. prenesená",I81,0)</f>
        <v>0</v>
      </c>
      <c r="BH81" s="99">
        <f>IF(M81="nulová",I81,0)</f>
        <v>0</v>
      </c>
      <c r="BI81" s="7" t="s">
        <v>73</v>
      </c>
      <c r="BJ81" s="100">
        <f>ROUND(H81*G81,3)</f>
        <v>0</v>
      </c>
      <c r="BK81" s="7" t="s">
        <v>96</v>
      </c>
      <c r="BL81" s="98" t="s">
        <v>716</v>
      </c>
    </row>
    <row r="82" spans="1:64" s="110" customFormat="1" x14ac:dyDescent="0.2">
      <c r="A82" s="109"/>
      <c r="C82" s="103" t="s">
        <v>102</v>
      </c>
      <c r="D82" s="111" t="s">
        <v>0</v>
      </c>
      <c r="E82" s="112" t="s">
        <v>717</v>
      </c>
      <c r="G82" s="113">
        <v>2</v>
      </c>
      <c r="K82" s="109"/>
      <c r="L82" s="114"/>
      <c r="M82" s="115"/>
      <c r="N82" s="115"/>
      <c r="O82" s="115"/>
      <c r="P82" s="115"/>
      <c r="Q82" s="115"/>
      <c r="R82" s="115"/>
      <c r="S82" s="116"/>
      <c r="AS82" s="111" t="s">
        <v>102</v>
      </c>
      <c r="AT82" s="111" t="s">
        <v>73</v>
      </c>
      <c r="AU82" s="110" t="s">
        <v>73</v>
      </c>
      <c r="AV82" s="110" t="s">
        <v>16</v>
      </c>
      <c r="AW82" s="110" t="s">
        <v>47</v>
      </c>
      <c r="AX82" s="111" t="s">
        <v>89</v>
      </c>
    </row>
    <row r="83" spans="1:64" s="118" customFormat="1" x14ac:dyDescent="0.2">
      <c r="A83" s="117"/>
      <c r="C83" s="103" t="s">
        <v>102</v>
      </c>
      <c r="D83" s="119" t="s">
        <v>0</v>
      </c>
      <c r="E83" s="120" t="s">
        <v>109</v>
      </c>
      <c r="G83" s="121">
        <v>2</v>
      </c>
      <c r="K83" s="117"/>
      <c r="L83" s="122"/>
      <c r="M83" s="123"/>
      <c r="N83" s="123"/>
      <c r="O83" s="123"/>
      <c r="P83" s="123"/>
      <c r="Q83" s="123"/>
      <c r="R83" s="123"/>
      <c r="S83" s="124"/>
      <c r="AS83" s="119" t="s">
        <v>102</v>
      </c>
      <c r="AT83" s="119" t="s">
        <v>73</v>
      </c>
      <c r="AU83" s="118" t="s">
        <v>96</v>
      </c>
      <c r="AV83" s="118" t="s">
        <v>16</v>
      </c>
      <c r="AW83" s="118" t="s">
        <v>51</v>
      </c>
      <c r="AX83" s="119" t="s">
        <v>89</v>
      </c>
    </row>
    <row r="84" spans="1:64" s="16" customFormat="1" ht="24" x14ac:dyDescent="0.2">
      <c r="A84" s="13"/>
      <c r="B84" s="87" t="s">
        <v>139</v>
      </c>
      <c r="C84" s="87" t="s">
        <v>92</v>
      </c>
      <c r="D84" s="88" t="s">
        <v>718</v>
      </c>
      <c r="E84" s="89" t="s">
        <v>719</v>
      </c>
      <c r="F84" s="90" t="s">
        <v>220</v>
      </c>
      <c r="G84" s="91">
        <v>12</v>
      </c>
      <c r="H84" s="1"/>
      <c r="I84" s="91">
        <f t="shared" ref="I84:I92" si="0">ROUND(H84*G84,3)</f>
        <v>0</v>
      </c>
      <c r="J84" s="92"/>
      <c r="K84" s="13"/>
      <c r="L84" s="93" t="s">
        <v>0</v>
      </c>
      <c r="M84" s="94" t="s">
        <v>23</v>
      </c>
      <c r="N84" s="95"/>
      <c r="O84" s="96">
        <f t="shared" ref="O84:O92" si="1">N84*G84</f>
        <v>0</v>
      </c>
      <c r="P84" s="96">
        <v>1.1350000000000001E-2</v>
      </c>
      <c r="Q84" s="96">
        <f t="shared" ref="Q84:Q92" si="2">P84*G84</f>
        <v>0.13620000000000002</v>
      </c>
      <c r="R84" s="96">
        <v>0</v>
      </c>
      <c r="S84" s="97">
        <f t="shared" ref="S84:S92" si="3">R84*G84</f>
        <v>0</v>
      </c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Q84" s="98" t="s">
        <v>96</v>
      </c>
      <c r="AS84" s="98" t="s">
        <v>92</v>
      </c>
      <c r="AT84" s="98" t="s">
        <v>73</v>
      </c>
      <c r="AX84" s="7" t="s">
        <v>89</v>
      </c>
      <c r="BD84" s="99">
        <f t="shared" ref="BD84:BD92" si="4">IF(M84="základná",I84,0)</f>
        <v>0</v>
      </c>
      <c r="BE84" s="99">
        <f t="shared" ref="BE84:BE92" si="5">IF(M84="znížená",I84,0)</f>
        <v>0</v>
      </c>
      <c r="BF84" s="99">
        <f t="shared" ref="BF84:BF92" si="6">IF(M84="zákl. prenesená",I84,0)</f>
        <v>0</v>
      </c>
      <c r="BG84" s="99">
        <f t="shared" ref="BG84:BG92" si="7">IF(M84="zníž. prenesená",I84,0)</f>
        <v>0</v>
      </c>
      <c r="BH84" s="99">
        <f t="shared" ref="BH84:BH92" si="8">IF(M84="nulová",I84,0)</f>
        <v>0</v>
      </c>
      <c r="BI84" s="7" t="s">
        <v>73</v>
      </c>
      <c r="BJ84" s="100">
        <f t="shared" ref="BJ84:BJ92" si="9">ROUND(H84*G84,3)</f>
        <v>0</v>
      </c>
      <c r="BK84" s="7" t="s">
        <v>96</v>
      </c>
      <c r="BL84" s="98" t="s">
        <v>720</v>
      </c>
    </row>
    <row r="85" spans="1:64" s="16" customFormat="1" ht="24" x14ac:dyDescent="0.2">
      <c r="A85" s="13"/>
      <c r="B85" s="87" t="s">
        <v>147</v>
      </c>
      <c r="C85" s="87" t="s">
        <v>92</v>
      </c>
      <c r="D85" s="88" t="s">
        <v>721</v>
      </c>
      <c r="E85" s="89" t="s">
        <v>722</v>
      </c>
      <c r="F85" s="90" t="s">
        <v>220</v>
      </c>
      <c r="G85" s="91">
        <v>2</v>
      </c>
      <c r="H85" s="1"/>
      <c r="I85" s="91">
        <f t="shared" si="0"/>
        <v>0</v>
      </c>
      <c r="J85" s="92"/>
      <c r="K85" s="13"/>
      <c r="L85" s="93" t="s">
        <v>0</v>
      </c>
      <c r="M85" s="94" t="s">
        <v>23</v>
      </c>
      <c r="N85" s="95"/>
      <c r="O85" s="96">
        <f t="shared" si="1"/>
        <v>0</v>
      </c>
      <c r="P85" s="96">
        <v>1.4919999999999999E-2</v>
      </c>
      <c r="Q85" s="96">
        <f t="shared" si="2"/>
        <v>2.9839999999999998E-2</v>
      </c>
      <c r="R85" s="96">
        <v>0</v>
      </c>
      <c r="S85" s="97">
        <f t="shared" si="3"/>
        <v>0</v>
      </c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Q85" s="98" t="s">
        <v>96</v>
      </c>
      <c r="AS85" s="98" t="s">
        <v>92</v>
      </c>
      <c r="AT85" s="98" t="s">
        <v>73</v>
      </c>
      <c r="AX85" s="7" t="s">
        <v>89</v>
      </c>
      <c r="BD85" s="99">
        <f t="shared" si="4"/>
        <v>0</v>
      </c>
      <c r="BE85" s="99">
        <f t="shared" si="5"/>
        <v>0</v>
      </c>
      <c r="BF85" s="99">
        <f t="shared" si="6"/>
        <v>0</v>
      </c>
      <c r="BG85" s="99">
        <f t="shared" si="7"/>
        <v>0</v>
      </c>
      <c r="BH85" s="99">
        <f t="shared" si="8"/>
        <v>0</v>
      </c>
      <c r="BI85" s="7" t="s">
        <v>73</v>
      </c>
      <c r="BJ85" s="100">
        <f t="shared" si="9"/>
        <v>0</v>
      </c>
      <c r="BK85" s="7" t="s">
        <v>96</v>
      </c>
      <c r="BL85" s="98" t="s">
        <v>723</v>
      </c>
    </row>
    <row r="86" spans="1:64" s="16" customFormat="1" ht="36" x14ac:dyDescent="0.2">
      <c r="A86" s="13"/>
      <c r="B86" s="87" t="s">
        <v>157</v>
      </c>
      <c r="C86" s="87" t="s">
        <v>92</v>
      </c>
      <c r="D86" s="88" t="s">
        <v>724</v>
      </c>
      <c r="E86" s="89" t="s">
        <v>725</v>
      </c>
      <c r="F86" s="90" t="s">
        <v>430</v>
      </c>
      <c r="G86" s="91">
        <v>4.7E-2</v>
      </c>
      <c r="H86" s="1"/>
      <c r="I86" s="91">
        <f t="shared" si="0"/>
        <v>0</v>
      </c>
      <c r="J86" s="92"/>
      <c r="K86" s="13"/>
      <c r="L86" s="93" t="s">
        <v>0</v>
      </c>
      <c r="M86" s="94" t="s">
        <v>23</v>
      </c>
      <c r="N86" s="95"/>
      <c r="O86" s="96">
        <f t="shared" si="1"/>
        <v>0</v>
      </c>
      <c r="P86" s="96">
        <v>1.0900000000000001</v>
      </c>
      <c r="Q86" s="96">
        <f t="shared" si="2"/>
        <v>5.1230000000000005E-2</v>
      </c>
      <c r="R86" s="96">
        <v>0</v>
      </c>
      <c r="S86" s="97">
        <f t="shared" si="3"/>
        <v>0</v>
      </c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Q86" s="98" t="s">
        <v>96</v>
      </c>
      <c r="AS86" s="98" t="s">
        <v>92</v>
      </c>
      <c r="AT86" s="98" t="s">
        <v>73</v>
      </c>
      <c r="AX86" s="7" t="s">
        <v>89</v>
      </c>
      <c r="BD86" s="99">
        <f t="shared" si="4"/>
        <v>0</v>
      </c>
      <c r="BE86" s="99">
        <f t="shared" si="5"/>
        <v>0</v>
      </c>
      <c r="BF86" s="99">
        <f t="shared" si="6"/>
        <v>0</v>
      </c>
      <c r="BG86" s="99">
        <f t="shared" si="7"/>
        <v>0</v>
      </c>
      <c r="BH86" s="99">
        <f t="shared" si="8"/>
        <v>0</v>
      </c>
      <c r="BI86" s="7" t="s">
        <v>73</v>
      </c>
      <c r="BJ86" s="100">
        <f t="shared" si="9"/>
        <v>0</v>
      </c>
      <c r="BK86" s="7" t="s">
        <v>96</v>
      </c>
      <c r="BL86" s="98" t="s">
        <v>726</v>
      </c>
    </row>
    <row r="87" spans="1:64" s="16" customFormat="1" ht="48" x14ac:dyDescent="0.2">
      <c r="A87" s="13"/>
      <c r="B87" s="87" t="s">
        <v>166</v>
      </c>
      <c r="C87" s="87" t="s">
        <v>92</v>
      </c>
      <c r="D87" s="88" t="s">
        <v>727</v>
      </c>
      <c r="E87" s="89" t="s">
        <v>728</v>
      </c>
      <c r="F87" s="90" t="s">
        <v>220</v>
      </c>
      <c r="G87" s="91">
        <v>12</v>
      </c>
      <c r="H87" s="1"/>
      <c r="I87" s="91">
        <f t="shared" si="0"/>
        <v>0</v>
      </c>
      <c r="J87" s="92"/>
      <c r="K87" s="13"/>
      <c r="L87" s="93" t="s">
        <v>0</v>
      </c>
      <c r="M87" s="94" t="s">
        <v>23</v>
      </c>
      <c r="N87" s="95"/>
      <c r="O87" s="96">
        <f t="shared" si="1"/>
        <v>0</v>
      </c>
      <c r="P87" s="96">
        <v>1.0900000000000001</v>
      </c>
      <c r="Q87" s="96">
        <f t="shared" si="2"/>
        <v>13.080000000000002</v>
      </c>
      <c r="R87" s="96">
        <v>0</v>
      </c>
      <c r="S87" s="97">
        <f t="shared" si="3"/>
        <v>0</v>
      </c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Q87" s="98" t="s">
        <v>96</v>
      </c>
      <c r="AS87" s="98" t="s">
        <v>92</v>
      </c>
      <c r="AT87" s="98" t="s">
        <v>73</v>
      </c>
      <c r="AX87" s="7" t="s">
        <v>89</v>
      </c>
      <c r="BD87" s="99">
        <f t="shared" si="4"/>
        <v>0</v>
      </c>
      <c r="BE87" s="99">
        <f t="shared" si="5"/>
        <v>0</v>
      </c>
      <c r="BF87" s="99">
        <f t="shared" si="6"/>
        <v>0</v>
      </c>
      <c r="BG87" s="99">
        <f t="shared" si="7"/>
        <v>0</v>
      </c>
      <c r="BH87" s="99">
        <f t="shared" si="8"/>
        <v>0</v>
      </c>
      <c r="BI87" s="7" t="s">
        <v>73</v>
      </c>
      <c r="BJ87" s="100">
        <f t="shared" si="9"/>
        <v>0</v>
      </c>
      <c r="BK87" s="7" t="s">
        <v>96</v>
      </c>
      <c r="BL87" s="98" t="s">
        <v>729</v>
      </c>
    </row>
    <row r="88" spans="1:64" s="16" customFormat="1" ht="36" x14ac:dyDescent="0.2">
      <c r="A88" s="13"/>
      <c r="B88" s="87" t="s">
        <v>90</v>
      </c>
      <c r="C88" s="87" t="s">
        <v>92</v>
      </c>
      <c r="D88" s="88" t="s">
        <v>730</v>
      </c>
      <c r="E88" s="89" t="s">
        <v>731</v>
      </c>
      <c r="F88" s="90" t="s">
        <v>220</v>
      </c>
      <c r="G88" s="91">
        <v>1</v>
      </c>
      <c r="H88" s="1"/>
      <c r="I88" s="91">
        <f t="shared" si="0"/>
        <v>0</v>
      </c>
      <c r="J88" s="92"/>
      <c r="K88" s="13"/>
      <c r="L88" s="93" t="s">
        <v>0</v>
      </c>
      <c r="M88" s="94" t="s">
        <v>23</v>
      </c>
      <c r="N88" s="95"/>
      <c r="O88" s="96">
        <f t="shared" si="1"/>
        <v>0</v>
      </c>
      <c r="P88" s="96">
        <v>1.0900000000000001</v>
      </c>
      <c r="Q88" s="96">
        <f t="shared" si="2"/>
        <v>1.0900000000000001</v>
      </c>
      <c r="R88" s="96">
        <v>0</v>
      </c>
      <c r="S88" s="97">
        <f t="shared" si="3"/>
        <v>0</v>
      </c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Q88" s="98" t="s">
        <v>96</v>
      </c>
      <c r="AS88" s="98" t="s">
        <v>92</v>
      </c>
      <c r="AT88" s="98" t="s">
        <v>73</v>
      </c>
      <c r="AX88" s="7" t="s">
        <v>89</v>
      </c>
      <c r="BD88" s="99">
        <f t="shared" si="4"/>
        <v>0</v>
      </c>
      <c r="BE88" s="99">
        <f t="shared" si="5"/>
        <v>0</v>
      </c>
      <c r="BF88" s="99">
        <f t="shared" si="6"/>
        <v>0</v>
      </c>
      <c r="BG88" s="99">
        <f t="shared" si="7"/>
        <v>0</v>
      </c>
      <c r="BH88" s="99">
        <f t="shared" si="8"/>
        <v>0</v>
      </c>
      <c r="BI88" s="7" t="s">
        <v>73</v>
      </c>
      <c r="BJ88" s="100">
        <f t="shared" si="9"/>
        <v>0</v>
      </c>
      <c r="BK88" s="7" t="s">
        <v>96</v>
      </c>
      <c r="BL88" s="98" t="s">
        <v>732</v>
      </c>
    </row>
    <row r="89" spans="1:64" s="16" customFormat="1" ht="36" x14ac:dyDescent="0.2">
      <c r="A89" s="13"/>
      <c r="B89" s="87" t="s">
        <v>179</v>
      </c>
      <c r="C89" s="87" t="s">
        <v>92</v>
      </c>
      <c r="D89" s="88" t="s">
        <v>733</v>
      </c>
      <c r="E89" s="89" t="s">
        <v>734</v>
      </c>
      <c r="F89" s="90" t="s">
        <v>220</v>
      </c>
      <c r="G89" s="91">
        <v>1</v>
      </c>
      <c r="H89" s="1"/>
      <c r="I89" s="91">
        <f t="shared" si="0"/>
        <v>0</v>
      </c>
      <c r="J89" s="92"/>
      <c r="K89" s="13"/>
      <c r="L89" s="93" t="s">
        <v>0</v>
      </c>
      <c r="M89" s="94" t="s">
        <v>23</v>
      </c>
      <c r="N89" s="95"/>
      <c r="O89" s="96">
        <f t="shared" si="1"/>
        <v>0</v>
      </c>
      <c r="P89" s="96">
        <v>1.0900000000000001</v>
      </c>
      <c r="Q89" s="96">
        <f t="shared" si="2"/>
        <v>1.0900000000000001</v>
      </c>
      <c r="R89" s="96">
        <v>0</v>
      </c>
      <c r="S89" s="97">
        <f t="shared" si="3"/>
        <v>0</v>
      </c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Q89" s="98" t="s">
        <v>96</v>
      </c>
      <c r="AS89" s="98" t="s">
        <v>92</v>
      </c>
      <c r="AT89" s="98" t="s">
        <v>73</v>
      </c>
      <c r="AX89" s="7" t="s">
        <v>89</v>
      </c>
      <c r="BD89" s="99">
        <f t="shared" si="4"/>
        <v>0</v>
      </c>
      <c r="BE89" s="99">
        <f t="shared" si="5"/>
        <v>0</v>
      </c>
      <c r="BF89" s="99">
        <f t="shared" si="6"/>
        <v>0</v>
      </c>
      <c r="BG89" s="99">
        <f t="shared" si="7"/>
        <v>0</v>
      </c>
      <c r="BH89" s="99">
        <f t="shared" si="8"/>
        <v>0</v>
      </c>
      <c r="BI89" s="7" t="s">
        <v>73</v>
      </c>
      <c r="BJ89" s="100">
        <f t="shared" si="9"/>
        <v>0</v>
      </c>
      <c r="BK89" s="7" t="s">
        <v>96</v>
      </c>
      <c r="BL89" s="98" t="s">
        <v>735</v>
      </c>
    </row>
    <row r="90" spans="1:64" s="16" customFormat="1" ht="36" x14ac:dyDescent="0.2">
      <c r="A90" s="13"/>
      <c r="B90" s="87" t="s">
        <v>189</v>
      </c>
      <c r="C90" s="87" t="s">
        <v>92</v>
      </c>
      <c r="D90" s="88" t="s">
        <v>736</v>
      </c>
      <c r="E90" s="89" t="s">
        <v>737</v>
      </c>
      <c r="F90" s="90" t="s">
        <v>220</v>
      </c>
      <c r="G90" s="91">
        <v>1</v>
      </c>
      <c r="H90" s="1"/>
      <c r="I90" s="91">
        <f t="shared" si="0"/>
        <v>0</v>
      </c>
      <c r="J90" s="92"/>
      <c r="K90" s="13"/>
      <c r="L90" s="93" t="s">
        <v>0</v>
      </c>
      <c r="M90" s="94" t="s">
        <v>23</v>
      </c>
      <c r="N90" s="95"/>
      <c r="O90" s="96">
        <f t="shared" si="1"/>
        <v>0</v>
      </c>
      <c r="P90" s="96">
        <v>1.0900000000000001</v>
      </c>
      <c r="Q90" s="96">
        <f t="shared" si="2"/>
        <v>1.0900000000000001</v>
      </c>
      <c r="R90" s="96">
        <v>0</v>
      </c>
      <c r="S90" s="97">
        <f t="shared" si="3"/>
        <v>0</v>
      </c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Q90" s="98" t="s">
        <v>96</v>
      </c>
      <c r="AS90" s="98" t="s">
        <v>92</v>
      </c>
      <c r="AT90" s="98" t="s">
        <v>73</v>
      </c>
      <c r="AX90" s="7" t="s">
        <v>89</v>
      </c>
      <c r="BD90" s="99">
        <f t="shared" si="4"/>
        <v>0</v>
      </c>
      <c r="BE90" s="99">
        <f t="shared" si="5"/>
        <v>0</v>
      </c>
      <c r="BF90" s="99">
        <f t="shared" si="6"/>
        <v>0</v>
      </c>
      <c r="BG90" s="99">
        <f t="shared" si="7"/>
        <v>0</v>
      </c>
      <c r="BH90" s="99">
        <f t="shared" si="8"/>
        <v>0</v>
      </c>
      <c r="BI90" s="7" t="s">
        <v>73</v>
      </c>
      <c r="BJ90" s="100">
        <f t="shared" si="9"/>
        <v>0</v>
      </c>
      <c r="BK90" s="7" t="s">
        <v>96</v>
      </c>
      <c r="BL90" s="98" t="s">
        <v>738</v>
      </c>
    </row>
    <row r="91" spans="1:64" s="16" customFormat="1" ht="36" x14ac:dyDescent="0.2">
      <c r="A91" s="13"/>
      <c r="B91" s="87" t="s">
        <v>195</v>
      </c>
      <c r="C91" s="87" t="s">
        <v>92</v>
      </c>
      <c r="D91" s="88" t="s">
        <v>739</v>
      </c>
      <c r="E91" s="89" t="s">
        <v>740</v>
      </c>
      <c r="F91" s="90" t="s">
        <v>220</v>
      </c>
      <c r="G91" s="91">
        <v>1</v>
      </c>
      <c r="H91" s="1"/>
      <c r="I91" s="91">
        <f t="shared" si="0"/>
        <v>0</v>
      </c>
      <c r="J91" s="92"/>
      <c r="K91" s="13"/>
      <c r="L91" s="93" t="s">
        <v>0</v>
      </c>
      <c r="M91" s="94" t="s">
        <v>23</v>
      </c>
      <c r="N91" s="95"/>
      <c r="O91" s="96">
        <f t="shared" si="1"/>
        <v>0</v>
      </c>
      <c r="P91" s="96">
        <v>1.0900000000000001</v>
      </c>
      <c r="Q91" s="96">
        <f t="shared" si="2"/>
        <v>1.0900000000000001</v>
      </c>
      <c r="R91" s="96">
        <v>0</v>
      </c>
      <c r="S91" s="97">
        <f t="shared" si="3"/>
        <v>0</v>
      </c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Q91" s="98" t="s">
        <v>96</v>
      </c>
      <c r="AS91" s="98" t="s">
        <v>92</v>
      </c>
      <c r="AT91" s="98" t="s">
        <v>73</v>
      </c>
      <c r="AX91" s="7" t="s">
        <v>89</v>
      </c>
      <c r="BD91" s="99">
        <f t="shared" si="4"/>
        <v>0</v>
      </c>
      <c r="BE91" s="99">
        <f t="shared" si="5"/>
        <v>0</v>
      </c>
      <c r="BF91" s="99">
        <f t="shared" si="6"/>
        <v>0</v>
      </c>
      <c r="BG91" s="99">
        <f t="shared" si="7"/>
        <v>0</v>
      </c>
      <c r="BH91" s="99">
        <f t="shared" si="8"/>
        <v>0</v>
      </c>
      <c r="BI91" s="7" t="s">
        <v>73</v>
      </c>
      <c r="BJ91" s="100">
        <f t="shared" si="9"/>
        <v>0</v>
      </c>
      <c r="BK91" s="7" t="s">
        <v>96</v>
      </c>
      <c r="BL91" s="98" t="s">
        <v>741</v>
      </c>
    </row>
    <row r="92" spans="1:64" s="16" customFormat="1" ht="12" x14ac:dyDescent="0.2">
      <c r="A92" s="13"/>
      <c r="B92" s="87" t="s">
        <v>211</v>
      </c>
      <c r="C92" s="87" t="s">
        <v>92</v>
      </c>
      <c r="D92" s="88" t="s">
        <v>742</v>
      </c>
      <c r="E92" s="89" t="s">
        <v>743</v>
      </c>
      <c r="F92" s="90" t="s">
        <v>121</v>
      </c>
      <c r="G92" s="91">
        <v>35.549999999999997</v>
      </c>
      <c r="H92" s="1"/>
      <c r="I92" s="91">
        <f t="shared" si="0"/>
        <v>0</v>
      </c>
      <c r="J92" s="92"/>
      <c r="K92" s="13"/>
      <c r="L92" s="93" t="s">
        <v>0</v>
      </c>
      <c r="M92" s="94" t="s">
        <v>23</v>
      </c>
      <c r="N92" s="95"/>
      <c r="O92" s="96">
        <f t="shared" si="1"/>
        <v>0</v>
      </c>
      <c r="P92" s="96">
        <v>9.7890000000000005E-2</v>
      </c>
      <c r="Q92" s="96">
        <f t="shared" si="2"/>
        <v>3.4799894999999998</v>
      </c>
      <c r="R92" s="96">
        <v>0</v>
      </c>
      <c r="S92" s="97">
        <f t="shared" si="3"/>
        <v>0</v>
      </c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Q92" s="98" t="s">
        <v>96</v>
      </c>
      <c r="AS92" s="98" t="s">
        <v>92</v>
      </c>
      <c r="AT92" s="98" t="s">
        <v>73</v>
      </c>
      <c r="AX92" s="7" t="s">
        <v>89</v>
      </c>
      <c r="BD92" s="99">
        <f t="shared" si="4"/>
        <v>0</v>
      </c>
      <c r="BE92" s="99">
        <f t="shared" si="5"/>
        <v>0</v>
      </c>
      <c r="BF92" s="99">
        <f t="shared" si="6"/>
        <v>0</v>
      </c>
      <c r="BG92" s="99">
        <f t="shared" si="7"/>
        <v>0</v>
      </c>
      <c r="BH92" s="99">
        <f t="shared" si="8"/>
        <v>0</v>
      </c>
      <c r="BI92" s="7" t="s">
        <v>73</v>
      </c>
      <c r="BJ92" s="100">
        <f t="shared" si="9"/>
        <v>0</v>
      </c>
      <c r="BK92" s="7" t="s">
        <v>96</v>
      </c>
      <c r="BL92" s="98" t="s">
        <v>744</v>
      </c>
    </row>
    <row r="93" spans="1:64" s="102" customFormat="1" x14ac:dyDescent="0.2">
      <c r="A93" s="101"/>
      <c r="C93" s="103" t="s">
        <v>102</v>
      </c>
      <c r="D93" s="104" t="s">
        <v>0</v>
      </c>
      <c r="E93" s="105" t="s">
        <v>703</v>
      </c>
      <c r="G93" s="104" t="s">
        <v>0</v>
      </c>
      <c r="K93" s="101"/>
      <c r="L93" s="106"/>
      <c r="M93" s="107"/>
      <c r="N93" s="107"/>
      <c r="O93" s="107"/>
      <c r="P93" s="107"/>
      <c r="Q93" s="107"/>
      <c r="R93" s="107"/>
      <c r="S93" s="108"/>
      <c r="AS93" s="104" t="s">
        <v>102</v>
      </c>
      <c r="AT93" s="104" t="s">
        <v>73</v>
      </c>
      <c r="AU93" s="102" t="s">
        <v>51</v>
      </c>
      <c r="AV93" s="102" t="s">
        <v>16</v>
      </c>
      <c r="AW93" s="102" t="s">
        <v>47</v>
      </c>
      <c r="AX93" s="104" t="s">
        <v>89</v>
      </c>
    </row>
    <row r="94" spans="1:64" s="110" customFormat="1" x14ac:dyDescent="0.2">
      <c r="A94" s="109"/>
      <c r="C94" s="103" t="s">
        <v>102</v>
      </c>
      <c r="D94" s="111" t="s">
        <v>0</v>
      </c>
      <c r="E94" s="112" t="s">
        <v>745</v>
      </c>
      <c r="G94" s="113">
        <v>6.5419999999999998</v>
      </c>
      <c r="K94" s="109"/>
      <c r="L94" s="114"/>
      <c r="M94" s="115"/>
      <c r="N94" s="115"/>
      <c r="O94" s="115"/>
      <c r="P94" s="115"/>
      <c r="Q94" s="115"/>
      <c r="R94" s="115"/>
      <c r="S94" s="116"/>
      <c r="AS94" s="111" t="s">
        <v>102</v>
      </c>
      <c r="AT94" s="111" t="s">
        <v>73</v>
      </c>
      <c r="AU94" s="110" t="s">
        <v>73</v>
      </c>
      <c r="AV94" s="110" t="s">
        <v>16</v>
      </c>
      <c r="AW94" s="110" t="s">
        <v>47</v>
      </c>
      <c r="AX94" s="111" t="s">
        <v>89</v>
      </c>
    </row>
    <row r="95" spans="1:64" s="110" customFormat="1" x14ac:dyDescent="0.2">
      <c r="A95" s="109"/>
      <c r="C95" s="103" t="s">
        <v>102</v>
      </c>
      <c r="D95" s="111" t="s">
        <v>0</v>
      </c>
      <c r="E95" s="112" t="s">
        <v>746</v>
      </c>
      <c r="G95" s="113">
        <v>8.2110000000000003</v>
      </c>
      <c r="K95" s="109"/>
      <c r="L95" s="114"/>
      <c r="M95" s="115"/>
      <c r="N95" s="115"/>
      <c r="O95" s="115"/>
      <c r="P95" s="115"/>
      <c r="Q95" s="115"/>
      <c r="R95" s="115"/>
      <c r="S95" s="116"/>
      <c r="AS95" s="111" t="s">
        <v>102</v>
      </c>
      <c r="AT95" s="111" t="s">
        <v>73</v>
      </c>
      <c r="AU95" s="110" t="s">
        <v>73</v>
      </c>
      <c r="AV95" s="110" t="s">
        <v>16</v>
      </c>
      <c r="AW95" s="110" t="s">
        <v>47</v>
      </c>
      <c r="AX95" s="111" t="s">
        <v>89</v>
      </c>
    </row>
    <row r="96" spans="1:64" s="110" customFormat="1" x14ac:dyDescent="0.2">
      <c r="A96" s="109"/>
      <c r="C96" s="103" t="s">
        <v>102</v>
      </c>
      <c r="D96" s="111" t="s">
        <v>0</v>
      </c>
      <c r="E96" s="112" t="s">
        <v>747</v>
      </c>
      <c r="G96" s="113">
        <v>5.218</v>
      </c>
      <c r="K96" s="109"/>
      <c r="L96" s="114"/>
      <c r="M96" s="115"/>
      <c r="N96" s="115"/>
      <c r="O96" s="115"/>
      <c r="P96" s="115"/>
      <c r="Q96" s="115"/>
      <c r="R96" s="115"/>
      <c r="S96" s="116"/>
      <c r="AS96" s="111" t="s">
        <v>102</v>
      </c>
      <c r="AT96" s="111" t="s">
        <v>73</v>
      </c>
      <c r="AU96" s="110" t="s">
        <v>73</v>
      </c>
      <c r="AV96" s="110" t="s">
        <v>16</v>
      </c>
      <c r="AW96" s="110" t="s">
        <v>47</v>
      </c>
      <c r="AX96" s="111" t="s">
        <v>89</v>
      </c>
    </row>
    <row r="97" spans="1:64" s="110" customFormat="1" x14ac:dyDescent="0.2">
      <c r="A97" s="109"/>
      <c r="C97" s="103" t="s">
        <v>102</v>
      </c>
      <c r="D97" s="111" t="s">
        <v>0</v>
      </c>
      <c r="E97" s="112" t="s">
        <v>748</v>
      </c>
      <c r="G97" s="113">
        <v>10.717000000000001</v>
      </c>
      <c r="K97" s="109"/>
      <c r="L97" s="114"/>
      <c r="M97" s="115"/>
      <c r="N97" s="115"/>
      <c r="O97" s="115"/>
      <c r="P97" s="115"/>
      <c r="Q97" s="115"/>
      <c r="R97" s="115"/>
      <c r="S97" s="116"/>
      <c r="AS97" s="111" t="s">
        <v>102</v>
      </c>
      <c r="AT97" s="111" t="s">
        <v>73</v>
      </c>
      <c r="AU97" s="110" t="s">
        <v>73</v>
      </c>
      <c r="AV97" s="110" t="s">
        <v>16</v>
      </c>
      <c r="AW97" s="110" t="s">
        <v>47</v>
      </c>
      <c r="AX97" s="111" t="s">
        <v>89</v>
      </c>
    </row>
    <row r="98" spans="1:64" s="110" customFormat="1" x14ac:dyDescent="0.2">
      <c r="A98" s="109"/>
      <c r="C98" s="103" t="s">
        <v>102</v>
      </c>
      <c r="D98" s="111" t="s">
        <v>0</v>
      </c>
      <c r="E98" s="112" t="s">
        <v>749</v>
      </c>
      <c r="G98" s="113">
        <v>5.7750000000000004</v>
      </c>
      <c r="K98" s="109"/>
      <c r="L98" s="114"/>
      <c r="M98" s="115"/>
      <c r="N98" s="115"/>
      <c r="O98" s="115"/>
      <c r="P98" s="115"/>
      <c r="Q98" s="115"/>
      <c r="R98" s="115"/>
      <c r="S98" s="116"/>
      <c r="AS98" s="111" t="s">
        <v>102</v>
      </c>
      <c r="AT98" s="111" t="s">
        <v>73</v>
      </c>
      <c r="AU98" s="110" t="s">
        <v>73</v>
      </c>
      <c r="AV98" s="110" t="s">
        <v>16</v>
      </c>
      <c r="AW98" s="110" t="s">
        <v>47</v>
      </c>
      <c r="AX98" s="111" t="s">
        <v>89</v>
      </c>
    </row>
    <row r="99" spans="1:64" s="102" customFormat="1" x14ac:dyDescent="0.2">
      <c r="A99" s="101"/>
      <c r="C99" s="103" t="s">
        <v>102</v>
      </c>
      <c r="D99" s="104" t="s">
        <v>0</v>
      </c>
      <c r="E99" s="105" t="s">
        <v>177</v>
      </c>
      <c r="G99" s="104" t="s">
        <v>0</v>
      </c>
      <c r="K99" s="101"/>
      <c r="L99" s="106"/>
      <c r="M99" s="107"/>
      <c r="N99" s="107"/>
      <c r="O99" s="107"/>
      <c r="P99" s="107"/>
      <c r="Q99" s="107"/>
      <c r="R99" s="107"/>
      <c r="S99" s="108"/>
      <c r="AS99" s="104" t="s">
        <v>102</v>
      </c>
      <c r="AT99" s="104" t="s">
        <v>73</v>
      </c>
      <c r="AU99" s="102" t="s">
        <v>51</v>
      </c>
      <c r="AV99" s="102" t="s">
        <v>16</v>
      </c>
      <c r="AW99" s="102" t="s">
        <v>47</v>
      </c>
      <c r="AX99" s="104" t="s">
        <v>89</v>
      </c>
    </row>
    <row r="100" spans="1:64" s="110" customFormat="1" x14ac:dyDescent="0.2">
      <c r="A100" s="109"/>
      <c r="C100" s="103" t="s">
        <v>102</v>
      </c>
      <c r="D100" s="111" t="s">
        <v>0</v>
      </c>
      <c r="E100" s="112" t="s">
        <v>509</v>
      </c>
      <c r="G100" s="113">
        <v>-1.5760000000000001</v>
      </c>
      <c r="K100" s="109"/>
      <c r="L100" s="114"/>
      <c r="M100" s="115"/>
      <c r="N100" s="115"/>
      <c r="O100" s="115"/>
      <c r="P100" s="115"/>
      <c r="Q100" s="115"/>
      <c r="R100" s="115"/>
      <c r="S100" s="116"/>
      <c r="AS100" s="111" t="s">
        <v>102</v>
      </c>
      <c r="AT100" s="111" t="s">
        <v>73</v>
      </c>
      <c r="AU100" s="110" t="s">
        <v>73</v>
      </c>
      <c r="AV100" s="110" t="s">
        <v>16</v>
      </c>
      <c r="AW100" s="110" t="s">
        <v>47</v>
      </c>
      <c r="AX100" s="111" t="s">
        <v>89</v>
      </c>
    </row>
    <row r="101" spans="1:64" s="110" customFormat="1" x14ac:dyDescent="0.2">
      <c r="A101" s="109"/>
      <c r="C101" s="103" t="s">
        <v>102</v>
      </c>
      <c r="D101" s="111" t="s">
        <v>0</v>
      </c>
      <c r="E101" s="112" t="s">
        <v>750</v>
      </c>
      <c r="G101" s="113">
        <v>1.845</v>
      </c>
      <c r="K101" s="109"/>
      <c r="L101" s="114"/>
      <c r="M101" s="115"/>
      <c r="N101" s="115"/>
      <c r="O101" s="115"/>
      <c r="P101" s="115"/>
      <c r="Q101" s="115"/>
      <c r="R101" s="115"/>
      <c r="S101" s="116"/>
      <c r="AS101" s="111" t="s">
        <v>102</v>
      </c>
      <c r="AT101" s="111" t="s">
        <v>73</v>
      </c>
      <c r="AU101" s="110" t="s">
        <v>73</v>
      </c>
      <c r="AV101" s="110" t="s">
        <v>16</v>
      </c>
      <c r="AW101" s="110" t="s">
        <v>47</v>
      </c>
      <c r="AX101" s="111" t="s">
        <v>89</v>
      </c>
    </row>
    <row r="102" spans="1:64" s="102" customFormat="1" x14ac:dyDescent="0.2">
      <c r="A102" s="101"/>
      <c r="C102" s="103" t="s">
        <v>102</v>
      </c>
      <c r="D102" s="104" t="s">
        <v>0</v>
      </c>
      <c r="E102" s="105" t="s">
        <v>177</v>
      </c>
      <c r="G102" s="104" t="s">
        <v>0</v>
      </c>
      <c r="K102" s="101"/>
      <c r="L102" s="106"/>
      <c r="M102" s="107"/>
      <c r="N102" s="107"/>
      <c r="O102" s="107"/>
      <c r="P102" s="107"/>
      <c r="Q102" s="107"/>
      <c r="R102" s="107"/>
      <c r="S102" s="108"/>
      <c r="AS102" s="104" t="s">
        <v>102</v>
      </c>
      <c r="AT102" s="104" t="s">
        <v>73</v>
      </c>
      <c r="AU102" s="102" t="s">
        <v>51</v>
      </c>
      <c r="AV102" s="102" t="s">
        <v>16</v>
      </c>
      <c r="AW102" s="102" t="s">
        <v>47</v>
      </c>
      <c r="AX102" s="104" t="s">
        <v>89</v>
      </c>
    </row>
    <row r="103" spans="1:64" s="110" customFormat="1" x14ac:dyDescent="0.2">
      <c r="A103" s="109"/>
      <c r="C103" s="103" t="s">
        <v>102</v>
      </c>
      <c r="D103" s="111" t="s">
        <v>0</v>
      </c>
      <c r="E103" s="112" t="s">
        <v>178</v>
      </c>
      <c r="G103" s="113">
        <v>-1.1819999999999999</v>
      </c>
      <c r="K103" s="109"/>
      <c r="L103" s="114"/>
      <c r="M103" s="115"/>
      <c r="N103" s="115"/>
      <c r="O103" s="115"/>
      <c r="P103" s="115"/>
      <c r="Q103" s="115"/>
      <c r="R103" s="115"/>
      <c r="S103" s="116"/>
      <c r="AS103" s="111" t="s">
        <v>102</v>
      </c>
      <c r="AT103" s="111" t="s">
        <v>73</v>
      </c>
      <c r="AU103" s="110" t="s">
        <v>73</v>
      </c>
      <c r="AV103" s="110" t="s">
        <v>16</v>
      </c>
      <c r="AW103" s="110" t="s">
        <v>47</v>
      </c>
      <c r="AX103" s="111" t="s">
        <v>89</v>
      </c>
    </row>
    <row r="104" spans="1:64" s="118" customFormat="1" x14ac:dyDescent="0.2">
      <c r="A104" s="117"/>
      <c r="C104" s="103" t="s">
        <v>102</v>
      </c>
      <c r="D104" s="119" t="s">
        <v>0</v>
      </c>
      <c r="E104" s="120" t="s">
        <v>109</v>
      </c>
      <c r="G104" s="121">
        <v>35.549999999999997</v>
      </c>
      <c r="K104" s="117"/>
      <c r="L104" s="122"/>
      <c r="M104" s="123"/>
      <c r="N104" s="123"/>
      <c r="O104" s="123"/>
      <c r="P104" s="123"/>
      <c r="Q104" s="123"/>
      <c r="R104" s="123"/>
      <c r="S104" s="124"/>
      <c r="AS104" s="119" t="s">
        <v>102</v>
      </c>
      <c r="AT104" s="119" t="s">
        <v>73</v>
      </c>
      <c r="AU104" s="118" t="s">
        <v>96</v>
      </c>
      <c r="AV104" s="118" t="s">
        <v>16</v>
      </c>
      <c r="AW104" s="118" t="s">
        <v>51</v>
      </c>
      <c r="AX104" s="119" t="s">
        <v>89</v>
      </c>
    </row>
    <row r="105" spans="1:64" s="16" customFormat="1" ht="12" x14ac:dyDescent="0.2">
      <c r="A105" s="13"/>
      <c r="B105" s="87" t="s">
        <v>217</v>
      </c>
      <c r="C105" s="87" t="s">
        <v>92</v>
      </c>
      <c r="D105" s="88" t="s">
        <v>751</v>
      </c>
      <c r="E105" s="89" t="s">
        <v>752</v>
      </c>
      <c r="F105" s="90" t="s">
        <v>121</v>
      </c>
      <c r="G105" s="91">
        <v>115.27500000000001</v>
      </c>
      <c r="H105" s="1"/>
      <c r="I105" s="91">
        <f>ROUND(H105*G105,3)</f>
        <v>0</v>
      </c>
      <c r="J105" s="92"/>
      <c r="K105" s="13"/>
      <c r="L105" s="93" t="s">
        <v>0</v>
      </c>
      <c r="M105" s="94" t="s">
        <v>23</v>
      </c>
      <c r="N105" s="95"/>
      <c r="O105" s="96">
        <f>N105*G105</f>
        <v>0</v>
      </c>
      <c r="P105" s="96">
        <v>0.13406999999999999</v>
      </c>
      <c r="Q105" s="96">
        <f>P105*G105</f>
        <v>15.45491925</v>
      </c>
      <c r="R105" s="96">
        <v>0</v>
      </c>
      <c r="S105" s="97">
        <f>R105*G105</f>
        <v>0</v>
      </c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Q105" s="98" t="s">
        <v>96</v>
      </c>
      <c r="AS105" s="98" t="s">
        <v>92</v>
      </c>
      <c r="AT105" s="98" t="s">
        <v>73</v>
      </c>
      <c r="AX105" s="7" t="s">
        <v>89</v>
      </c>
      <c r="BD105" s="99">
        <f>IF(M105="základná",I105,0)</f>
        <v>0</v>
      </c>
      <c r="BE105" s="99">
        <f>IF(M105="znížená",I105,0)</f>
        <v>0</v>
      </c>
      <c r="BF105" s="99">
        <f>IF(M105="zákl. prenesená",I105,0)</f>
        <v>0</v>
      </c>
      <c r="BG105" s="99">
        <f>IF(M105="zníž. prenesená",I105,0)</f>
        <v>0</v>
      </c>
      <c r="BH105" s="99">
        <f>IF(M105="nulová",I105,0)</f>
        <v>0</v>
      </c>
      <c r="BI105" s="7" t="s">
        <v>73</v>
      </c>
      <c r="BJ105" s="100">
        <f>ROUND(H105*G105,3)</f>
        <v>0</v>
      </c>
      <c r="BK105" s="7" t="s">
        <v>96</v>
      </c>
      <c r="BL105" s="98" t="s">
        <v>753</v>
      </c>
    </row>
    <row r="106" spans="1:64" s="102" customFormat="1" x14ac:dyDescent="0.2">
      <c r="A106" s="101"/>
      <c r="C106" s="103" t="s">
        <v>102</v>
      </c>
      <c r="D106" s="104" t="s">
        <v>0</v>
      </c>
      <c r="E106" s="105" t="s">
        <v>754</v>
      </c>
      <c r="G106" s="104" t="s">
        <v>0</v>
      </c>
      <c r="K106" s="101"/>
      <c r="L106" s="106"/>
      <c r="M106" s="107"/>
      <c r="N106" s="107"/>
      <c r="O106" s="107"/>
      <c r="P106" s="107"/>
      <c r="Q106" s="107"/>
      <c r="R106" s="107"/>
      <c r="S106" s="108"/>
      <c r="AS106" s="104" t="s">
        <v>102</v>
      </c>
      <c r="AT106" s="104" t="s">
        <v>73</v>
      </c>
      <c r="AU106" s="102" t="s">
        <v>51</v>
      </c>
      <c r="AV106" s="102" t="s">
        <v>16</v>
      </c>
      <c r="AW106" s="102" t="s">
        <v>47</v>
      </c>
      <c r="AX106" s="104" t="s">
        <v>89</v>
      </c>
    </row>
    <row r="107" spans="1:64" s="110" customFormat="1" x14ac:dyDescent="0.2">
      <c r="A107" s="109"/>
      <c r="C107" s="103" t="s">
        <v>102</v>
      </c>
      <c r="D107" s="111" t="s">
        <v>0</v>
      </c>
      <c r="E107" s="112" t="s">
        <v>755</v>
      </c>
      <c r="G107" s="113">
        <v>28.062000000000001</v>
      </c>
      <c r="K107" s="109"/>
      <c r="L107" s="114"/>
      <c r="M107" s="115"/>
      <c r="N107" s="115"/>
      <c r="O107" s="115"/>
      <c r="P107" s="115"/>
      <c r="Q107" s="115"/>
      <c r="R107" s="115"/>
      <c r="S107" s="116"/>
      <c r="AS107" s="111" t="s">
        <v>102</v>
      </c>
      <c r="AT107" s="111" t="s">
        <v>73</v>
      </c>
      <c r="AU107" s="110" t="s">
        <v>73</v>
      </c>
      <c r="AV107" s="110" t="s">
        <v>16</v>
      </c>
      <c r="AW107" s="110" t="s">
        <v>47</v>
      </c>
      <c r="AX107" s="111" t="s">
        <v>89</v>
      </c>
    </row>
    <row r="108" spans="1:64" s="110" customFormat="1" x14ac:dyDescent="0.2">
      <c r="A108" s="109"/>
      <c r="C108" s="103" t="s">
        <v>102</v>
      </c>
      <c r="D108" s="111" t="s">
        <v>0</v>
      </c>
      <c r="E108" s="112" t="s">
        <v>756</v>
      </c>
      <c r="G108" s="113">
        <v>11.605</v>
      </c>
      <c r="K108" s="109"/>
      <c r="L108" s="114"/>
      <c r="M108" s="115"/>
      <c r="N108" s="115"/>
      <c r="O108" s="115"/>
      <c r="P108" s="115"/>
      <c r="Q108" s="115"/>
      <c r="R108" s="115"/>
      <c r="S108" s="116"/>
      <c r="AS108" s="111" t="s">
        <v>102</v>
      </c>
      <c r="AT108" s="111" t="s">
        <v>73</v>
      </c>
      <c r="AU108" s="110" t="s">
        <v>73</v>
      </c>
      <c r="AV108" s="110" t="s">
        <v>16</v>
      </c>
      <c r="AW108" s="110" t="s">
        <v>47</v>
      </c>
      <c r="AX108" s="111" t="s">
        <v>89</v>
      </c>
    </row>
    <row r="109" spans="1:64" s="102" customFormat="1" x14ac:dyDescent="0.2">
      <c r="A109" s="101"/>
      <c r="C109" s="103" t="s">
        <v>102</v>
      </c>
      <c r="D109" s="104" t="s">
        <v>0</v>
      </c>
      <c r="E109" s="105" t="s">
        <v>177</v>
      </c>
      <c r="G109" s="104" t="s">
        <v>0</v>
      </c>
      <c r="K109" s="101"/>
      <c r="L109" s="106"/>
      <c r="M109" s="107"/>
      <c r="N109" s="107"/>
      <c r="O109" s="107"/>
      <c r="P109" s="107"/>
      <c r="Q109" s="107"/>
      <c r="R109" s="107"/>
      <c r="S109" s="108"/>
      <c r="AS109" s="104" t="s">
        <v>102</v>
      </c>
      <c r="AT109" s="104" t="s">
        <v>73</v>
      </c>
      <c r="AU109" s="102" t="s">
        <v>51</v>
      </c>
      <c r="AV109" s="102" t="s">
        <v>16</v>
      </c>
      <c r="AW109" s="102" t="s">
        <v>47</v>
      </c>
      <c r="AX109" s="104" t="s">
        <v>89</v>
      </c>
    </row>
    <row r="110" spans="1:64" s="110" customFormat="1" x14ac:dyDescent="0.2">
      <c r="A110" s="109"/>
      <c r="C110" s="103" t="s">
        <v>102</v>
      </c>
      <c r="D110" s="111" t="s">
        <v>0</v>
      </c>
      <c r="E110" s="112" t="s">
        <v>757</v>
      </c>
      <c r="G110" s="113">
        <v>-1.2350000000000001</v>
      </c>
      <c r="K110" s="109"/>
      <c r="L110" s="114"/>
      <c r="M110" s="115"/>
      <c r="N110" s="115"/>
      <c r="O110" s="115"/>
      <c r="P110" s="115"/>
      <c r="Q110" s="115"/>
      <c r="R110" s="115"/>
      <c r="S110" s="116"/>
      <c r="AS110" s="111" t="s">
        <v>102</v>
      </c>
      <c r="AT110" s="111" t="s">
        <v>73</v>
      </c>
      <c r="AU110" s="110" t="s">
        <v>73</v>
      </c>
      <c r="AV110" s="110" t="s">
        <v>16</v>
      </c>
      <c r="AW110" s="110" t="s">
        <v>47</v>
      </c>
      <c r="AX110" s="111" t="s">
        <v>89</v>
      </c>
    </row>
    <row r="111" spans="1:64" s="110" customFormat="1" x14ac:dyDescent="0.2">
      <c r="A111" s="109"/>
      <c r="C111" s="103" t="s">
        <v>102</v>
      </c>
      <c r="D111" s="111" t="s">
        <v>0</v>
      </c>
      <c r="E111" s="112" t="s">
        <v>758</v>
      </c>
      <c r="G111" s="113">
        <v>-0.84499999999999997</v>
      </c>
      <c r="K111" s="109"/>
      <c r="L111" s="114"/>
      <c r="M111" s="115"/>
      <c r="N111" s="115"/>
      <c r="O111" s="115"/>
      <c r="P111" s="115"/>
      <c r="Q111" s="115"/>
      <c r="R111" s="115"/>
      <c r="S111" s="116"/>
      <c r="AS111" s="111" t="s">
        <v>102</v>
      </c>
      <c r="AT111" s="111" t="s">
        <v>73</v>
      </c>
      <c r="AU111" s="110" t="s">
        <v>73</v>
      </c>
      <c r="AV111" s="110" t="s">
        <v>16</v>
      </c>
      <c r="AW111" s="110" t="s">
        <v>47</v>
      </c>
      <c r="AX111" s="111" t="s">
        <v>89</v>
      </c>
    </row>
    <row r="112" spans="1:64" s="110" customFormat="1" x14ac:dyDescent="0.2">
      <c r="A112" s="109"/>
      <c r="C112" s="103" t="s">
        <v>102</v>
      </c>
      <c r="D112" s="111" t="s">
        <v>0</v>
      </c>
      <c r="E112" s="112" t="s">
        <v>759</v>
      </c>
      <c r="G112" s="113">
        <v>-2.16</v>
      </c>
      <c r="K112" s="109"/>
      <c r="L112" s="114"/>
      <c r="M112" s="115"/>
      <c r="N112" s="115"/>
      <c r="O112" s="115"/>
      <c r="P112" s="115"/>
      <c r="Q112" s="115"/>
      <c r="R112" s="115"/>
      <c r="S112" s="116"/>
      <c r="AS112" s="111" t="s">
        <v>102</v>
      </c>
      <c r="AT112" s="111" t="s">
        <v>73</v>
      </c>
      <c r="AU112" s="110" t="s">
        <v>73</v>
      </c>
      <c r="AV112" s="110" t="s">
        <v>16</v>
      </c>
      <c r="AW112" s="110" t="s">
        <v>47</v>
      </c>
      <c r="AX112" s="111" t="s">
        <v>89</v>
      </c>
    </row>
    <row r="113" spans="1:50" s="110" customFormat="1" x14ac:dyDescent="0.2">
      <c r="A113" s="109"/>
      <c r="C113" s="103" t="s">
        <v>102</v>
      </c>
      <c r="D113" s="111" t="s">
        <v>0</v>
      </c>
      <c r="E113" s="112" t="s">
        <v>760</v>
      </c>
      <c r="G113" s="113">
        <v>-0.83799999999999997</v>
      </c>
      <c r="K113" s="109"/>
      <c r="L113" s="114"/>
      <c r="M113" s="115"/>
      <c r="N113" s="115"/>
      <c r="O113" s="115"/>
      <c r="P113" s="115"/>
      <c r="Q113" s="115"/>
      <c r="R113" s="115"/>
      <c r="S113" s="116"/>
      <c r="AS113" s="111" t="s">
        <v>102</v>
      </c>
      <c r="AT113" s="111" t="s">
        <v>73</v>
      </c>
      <c r="AU113" s="110" t="s">
        <v>73</v>
      </c>
      <c r="AV113" s="110" t="s">
        <v>16</v>
      </c>
      <c r="AW113" s="110" t="s">
        <v>47</v>
      </c>
      <c r="AX113" s="111" t="s">
        <v>89</v>
      </c>
    </row>
    <row r="114" spans="1:50" s="110" customFormat="1" x14ac:dyDescent="0.2">
      <c r="A114" s="109"/>
      <c r="C114" s="103" t="s">
        <v>102</v>
      </c>
      <c r="D114" s="111" t="s">
        <v>0</v>
      </c>
      <c r="E114" s="112" t="s">
        <v>761</v>
      </c>
      <c r="G114" s="113">
        <v>-1.8240000000000001</v>
      </c>
      <c r="K114" s="109"/>
      <c r="L114" s="114"/>
      <c r="M114" s="115"/>
      <c r="N114" s="115"/>
      <c r="O114" s="115"/>
      <c r="P114" s="115"/>
      <c r="Q114" s="115"/>
      <c r="R114" s="115"/>
      <c r="S114" s="116"/>
      <c r="AS114" s="111" t="s">
        <v>102</v>
      </c>
      <c r="AT114" s="111" t="s">
        <v>73</v>
      </c>
      <c r="AU114" s="110" t="s">
        <v>73</v>
      </c>
      <c r="AV114" s="110" t="s">
        <v>16</v>
      </c>
      <c r="AW114" s="110" t="s">
        <v>47</v>
      </c>
      <c r="AX114" s="111" t="s">
        <v>89</v>
      </c>
    </row>
    <row r="115" spans="1:50" s="110" customFormat="1" x14ac:dyDescent="0.2">
      <c r="A115" s="109"/>
      <c r="C115" s="103" t="s">
        <v>102</v>
      </c>
      <c r="D115" s="111" t="s">
        <v>0</v>
      </c>
      <c r="E115" s="112" t="s">
        <v>762</v>
      </c>
      <c r="G115" s="113">
        <v>2.6349999999999998</v>
      </c>
      <c r="K115" s="109"/>
      <c r="L115" s="114"/>
      <c r="M115" s="115"/>
      <c r="N115" s="115"/>
      <c r="O115" s="115"/>
      <c r="P115" s="115"/>
      <c r="Q115" s="115"/>
      <c r="R115" s="115"/>
      <c r="S115" s="116"/>
      <c r="AS115" s="111" t="s">
        <v>102</v>
      </c>
      <c r="AT115" s="111" t="s">
        <v>73</v>
      </c>
      <c r="AU115" s="110" t="s">
        <v>73</v>
      </c>
      <c r="AV115" s="110" t="s">
        <v>16</v>
      </c>
      <c r="AW115" s="110" t="s">
        <v>47</v>
      </c>
      <c r="AX115" s="111" t="s">
        <v>89</v>
      </c>
    </row>
    <row r="116" spans="1:50" s="110" customFormat="1" x14ac:dyDescent="0.2">
      <c r="A116" s="109"/>
      <c r="C116" s="103" t="s">
        <v>102</v>
      </c>
      <c r="D116" s="111" t="s">
        <v>0</v>
      </c>
      <c r="E116" s="112" t="s">
        <v>763</v>
      </c>
      <c r="G116" s="113">
        <v>4.6130000000000004</v>
      </c>
      <c r="K116" s="109"/>
      <c r="L116" s="114"/>
      <c r="M116" s="115"/>
      <c r="N116" s="115"/>
      <c r="O116" s="115"/>
      <c r="P116" s="115"/>
      <c r="Q116" s="115"/>
      <c r="R116" s="115"/>
      <c r="S116" s="116"/>
      <c r="AS116" s="111" t="s">
        <v>102</v>
      </c>
      <c r="AT116" s="111" t="s">
        <v>73</v>
      </c>
      <c r="AU116" s="110" t="s">
        <v>73</v>
      </c>
      <c r="AV116" s="110" t="s">
        <v>16</v>
      </c>
      <c r="AW116" s="110" t="s">
        <v>47</v>
      </c>
      <c r="AX116" s="111" t="s">
        <v>89</v>
      </c>
    </row>
    <row r="117" spans="1:50" s="110" customFormat="1" x14ac:dyDescent="0.2">
      <c r="A117" s="109"/>
      <c r="C117" s="103" t="s">
        <v>102</v>
      </c>
      <c r="D117" s="111" t="s">
        <v>0</v>
      </c>
      <c r="E117" s="112" t="s">
        <v>764</v>
      </c>
      <c r="G117" s="113">
        <v>1.35</v>
      </c>
      <c r="K117" s="109"/>
      <c r="L117" s="114"/>
      <c r="M117" s="115"/>
      <c r="N117" s="115"/>
      <c r="O117" s="115"/>
      <c r="P117" s="115"/>
      <c r="Q117" s="115"/>
      <c r="R117" s="115"/>
      <c r="S117" s="116"/>
      <c r="AS117" s="111" t="s">
        <v>102</v>
      </c>
      <c r="AT117" s="111" t="s">
        <v>73</v>
      </c>
      <c r="AU117" s="110" t="s">
        <v>73</v>
      </c>
      <c r="AV117" s="110" t="s">
        <v>16</v>
      </c>
      <c r="AW117" s="110" t="s">
        <v>47</v>
      </c>
      <c r="AX117" s="111" t="s">
        <v>89</v>
      </c>
    </row>
    <row r="118" spans="1:50" s="110" customFormat="1" x14ac:dyDescent="0.2">
      <c r="A118" s="109"/>
      <c r="C118" s="103" t="s">
        <v>102</v>
      </c>
      <c r="D118" s="111" t="s">
        <v>0</v>
      </c>
      <c r="E118" s="112" t="s">
        <v>765</v>
      </c>
      <c r="G118" s="113">
        <v>2.3580000000000001</v>
      </c>
      <c r="K118" s="109"/>
      <c r="L118" s="114"/>
      <c r="M118" s="115"/>
      <c r="N118" s="115"/>
      <c r="O118" s="115"/>
      <c r="P118" s="115"/>
      <c r="Q118" s="115"/>
      <c r="R118" s="115"/>
      <c r="S118" s="116"/>
      <c r="AS118" s="111" t="s">
        <v>102</v>
      </c>
      <c r="AT118" s="111" t="s">
        <v>73</v>
      </c>
      <c r="AU118" s="110" t="s">
        <v>73</v>
      </c>
      <c r="AV118" s="110" t="s">
        <v>16</v>
      </c>
      <c r="AW118" s="110" t="s">
        <v>47</v>
      </c>
      <c r="AX118" s="111" t="s">
        <v>89</v>
      </c>
    </row>
    <row r="119" spans="1:50" s="110" customFormat="1" x14ac:dyDescent="0.2">
      <c r="A119" s="109"/>
      <c r="C119" s="103" t="s">
        <v>102</v>
      </c>
      <c r="D119" s="111" t="s">
        <v>0</v>
      </c>
      <c r="E119" s="112" t="s">
        <v>766</v>
      </c>
      <c r="G119" s="113">
        <v>1.8180000000000001</v>
      </c>
      <c r="K119" s="109"/>
      <c r="L119" s="114"/>
      <c r="M119" s="115"/>
      <c r="N119" s="115"/>
      <c r="O119" s="115"/>
      <c r="P119" s="115"/>
      <c r="Q119" s="115"/>
      <c r="R119" s="115"/>
      <c r="S119" s="116"/>
      <c r="AS119" s="111" t="s">
        <v>102</v>
      </c>
      <c r="AT119" s="111" t="s">
        <v>73</v>
      </c>
      <c r="AU119" s="110" t="s">
        <v>73</v>
      </c>
      <c r="AV119" s="110" t="s">
        <v>16</v>
      </c>
      <c r="AW119" s="110" t="s">
        <v>47</v>
      </c>
      <c r="AX119" s="111" t="s">
        <v>89</v>
      </c>
    </row>
    <row r="120" spans="1:50" s="110" customFormat="1" x14ac:dyDescent="0.2">
      <c r="A120" s="109"/>
      <c r="C120" s="103" t="s">
        <v>102</v>
      </c>
      <c r="D120" s="111" t="s">
        <v>0</v>
      </c>
      <c r="E120" s="112" t="s">
        <v>767</v>
      </c>
      <c r="G120" s="113">
        <v>0.28000000000000003</v>
      </c>
      <c r="K120" s="109"/>
      <c r="L120" s="114"/>
      <c r="M120" s="115"/>
      <c r="N120" s="115"/>
      <c r="O120" s="115"/>
      <c r="P120" s="115"/>
      <c r="Q120" s="115"/>
      <c r="R120" s="115"/>
      <c r="S120" s="116"/>
      <c r="AS120" s="111" t="s">
        <v>102</v>
      </c>
      <c r="AT120" s="111" t="s">
        <v>73</v>
      </c>
      <c r="AU120" s="110" t="s">
        <v>73</v>
      </c>
      <c r="AV120" s="110" t="s">
        <v>16</v>
      </c>
      <c r="AW120" s="110" t="s">
        <v>47</v>
      </c>
      <c r="AX120" s="111" t="s">
        <v>89</v>
      </c>
    </row>
    <row r="121" spans="1:50" s="110" customFormat="1" x14ac:dyDescent="0.2">
      <c r="A121" s="109"/>
      <c r="C121" s="103" t="s">
        <v>102</v>
      </c>
      <c r="D121" s="111" t="s">
        <v>0</v>
      </c>
      <c r="E121" s="112" t="s">
        <v>768</v>
      </c>
      <c r="G121" s="113">
        <v>0.81</v>
      </c>
      <c r="K121" s="109"/>
      <c r="L121" s="114"/>
      <c r="M121" s="115"/>
      <c r="N121" s="115"/>
      <c r="O121" s="115"/>
      <c r="P121" s="115"/>
      <c r="Q121" s="115"/>
      <c r="R121" s="115"/>
      <c r="S121" s="116"/>
      <c r="AS121" s="111" t="s">
        <v>102</v>
      </c>
      <c r="AT121" s="111" t="s">
        <v>73</v>
      </c>
      <c r="AU121" s="110" t="s">
        <v>73</v>
      </c>
      <c r="AV121" s="110" t="s">
        <v>16</v>
      </c>
      <c r="AW121" s="110" t="s">
        <v>47</v>
      </c>
      <c r="AX121" s="111" t="s">
        <v>89</v>
      </c>
    </row>
    <row r="122" spans="1:50" s="102" customFormat="1" x14ac:dyDescent="0.2">
      <c r="A122" s="101"/>
      <c r="C122" s="103" t="s">
        <v>102</v>
      </c>
      <c r="D122" s="104" t="s">
        <v>0</v>
      </c>
      <c r="E122" s="105" t="s">
        <v>703</v>
      </c>
      <c r="G122" s="104" t="s">
        <v>0</v>
      </c>
      <c r="K122" s="101"/>
      <c r="L122" s="106"/>
      <c r="M122" s="107"/>
      <c r="N122" s="107"/>
      <c r="O122" s="107"/>
      <c r="P122" s="107"/>
      <c r="Q122" s="107"/>
      <c r="R122" s="107"/>
      <c r="S122" s="108"/>
      <c r="AS122" s="104" t="s">
        <v>102</v>
      </c>
      <c r="AT122" s="104" t="s">
        <v>73</v>
      </c>
      <c r="AU122" s="102" t="s">
        <v>51</v>
      </c>
      <c r="AV122" s="102" t="s">
        <v>16</v>
      </c>
      <c r="AW122" s="102" t="s">
        <v>47</v>
      </c>
      <c r="AX122" s="104" t="s">
        <v>89</v>
      </c>
    </row>
    <row r="123" spans="1:50" s="110" customFormat="1" x14ac:dyDescent="0.2">
      <c r="A123" s="109"/>
      <c r="C123" s="103" t="s">
        <v>102</v>
      </c>
      <c r="D123" s="111" t="s">
        <v>0</v>
      </c>
      <c r="E123" s="112" t="s">
        <v>769</v>
      </c>
      <c r="G123" s="113">
        <v>10.67</v>
      </c>
      <c r="K123" s="109"/>
      <c r="L123" s="114"/>
      <c r="M123" s="115"/>
      <c r="N123" s="115"/>
      <c r="O123" s="115"/>
      <c r="P123" s="115"/>
      <c r="Q123" s="115"/>
      <c r="R123" s="115"/>
      <c r="S123" s="116"/>
      <c r="AS123" s="111" t="s">
        <v>102</v>
      </c>
      <c r="AT123" s="111" t="s">
        <v>73</v>
      </c>
      <c r="AU123" s="110" t="s">
        <v>73</v>
      </c>
      <c r="AV123" s="110" t="s">
        <v>16</v>
      </c>
      <c r="AW123" s="110" t="s">
        <v>47</v>
      </c>
      <c r="AX123" s="111" t="s">
        <v>89</v>
      </c>
    </row>
    <row r="124" spans="1:50" s="110" customFormat="1" x14ac:dyDescent="0.2">
      <c r="A124" s="109"/>
      <c r="C124" s="103" t="s">
        <v>102</v>
      </c>
      <c r="D124" s="111" t="s">
        <v>0</v>
      </c>
      <c r="E124" s="112" t="s">
        <v>770</v>
      </c>
      <c r="G124" s="113">
        <v>0.215</v>
      </c>
      <c r="K124" s="109"/>
      <c r="L124" s="114"/>
      <c r="M124" s="115"/>
      <c r="N124" s="115"/>
      <c r="O124" s="115"/>
      <c r="P124" s="115"/>
      <c r="Q124" s="115"/>
      <c r="R124" s="115"/>
      <c r="S124" s="116"/>
      <c r="AS124" s="111" t="s">
        <v>102</v>
      </c>
      <c r="AT124" s="111" t="s">
        <v>73</v>
      </c>
      <c r="AU124" s="110" t="s">
        <v>73</v>
      </c>
      <c r="AV124" s="110" t="s">
        <v>16</v>
      </c>
      <c r="AW124" s="110" t="s">
        <v>47</v>
      </c>
      <c r="AX124" s="111" t="s">
        <v>89</v>
      </c>
    </row>
    <row r="125" spans="1:50" s="110" customFormat="1" x14ac:dyDescent="0.2">
      <c r="A125" s="109"/>
      <c r="C125" s="103" t="s">
        <v>102</v>
      </c>
      <c r="D125" s="111" t="s">
        <v>0</v>
      </c>
      <c r="E125" s="112" t="s">
        <v>771</v>
      </c>
      <c r="G125" s="113">
        <v>17.876000000000001</v>
      </c>
      <c r="K125" s="109"/>
      <c r="L125" s="114"/>
      <c r="M125" s="115"/>
      <c r="N125" s="115"/>
      <c r="O125" s="115"/>
      <c r="P125" s="115"/>
      <c r="Q125" s="115"/>
      <c r="R125" s="115"/>
      <c r="S125" s="116"/>
      <c r="AS125" s="111" t="s">
        <v>102</v>
      </c>
      <c r="AT125" s="111" t="s">
        <v>73</v>
      </c>
      <c r="AU125" s="110" t="s">
        <v>73</v>
      </c>
      <c r="AV125" s="110" t="s">
        <v>16</v>
      </c>
      <c r="AW125" s="110" t="s">
        <v>47</v>
      </c>
      <c r="AX125" s="111" t="s">
        <v>89</v>
      </c>
    </row>
    <row r="126" spans="1:50" s="110" customFormat="1" x14ac:dyDescent="0.2">
      <c r="A126" s="109"/>
      <c r="C126" s="103" t="s">
        <v>102</v>
      </c>
      <c r="D126" s="111" t="s">
        <v>0</v>
      </c>
      <c r="E126" s="112" t="s">
        <v>772</v>
      </c>
      <c r="G126" s="113">
        <v>7.181</v>
      </c>
      <c r="K126" s="109"/>
      <c r="L126" s="114"/>
      <c r="M126" s="115"/>
      <c r="N126" s="115"/>
      <c r="O126" s="115"/>
      <c r="P126" s="115"/>
      <c r="Q126" s="115"/>
      <c r="R126" s="115"/>
      <c r="S126" s="116"/>
      <c r="AS126" s="111" t="s">
        <v>102</v>
      </c>
      <c r="AT126" s="111" t="s">
        <v>73</v>
      </c>
      <c r="AU126" s="110" t="s">
        <v>73</v>
      </c>
      <c r="AV126" s="110" t="s">
        <v>16</v>
      </c>
      <c r="AW126" s="110" t="s">
        <v>47</v>
      </c>
      <c r="AX126" s="111" t="s">
        <v>89</v>
      </c>
    </row>
    <row r="127" spans="1:50" s="110" customFormat="1" x14ac:dyDescent="0.2">
      <c r="A127" s="109"/>
      <c r="C127" s="103" t="s">
        <v>102</v>
      </c>
      <c r="D127" s="111" t="s">
        <v>0</v>
      </c>
      <c r="E127" s="112" t="s">
        <v>773</v>
      </c>
      <c r="G127" s="113">
        <v>5.7409999999999997</v>
      </c>
      <c r="K127" s="109"/>
      <c r="L127" s="114"/>
      <c r="M127" s="115"/>
      <c r="N127" s="115"/>
      <c r="O127" s="115"/>
      <c r="P127" s="115"/>
      <c r="Q127" s="115"/>
      <c r="R127" s="115"/>
      <c r="S127" s="116"/>
      <c r="AS127" s="111" t="s">
        <v>102</v>
      </c>
      <c r="AT127" s="111" t="s">
        <v>73</v>
      </c>
      <c r="AU127" s="110" t="s">
        <v>73</v>
      </c>
      <c r="AV127" s="110" t="s">
        <v>16</v>
      </c>
      <c r="AW127" s="110" t="s">
        <v>47</v>
      </c>
      <c r="AX127" s="111" t="s">
        <v>89</v>
      </c>
    </row>
    <row r="128" spans="1:50" s="110" customFormat="1" x14ac:dyDescent="0.2">
      <c r="A128" s="109"/>
      <c r="C128" s="103" t="s">
        <v>102</v>
      </c>
      <c r="D128" s="111" t="s">
        <v>0</v>
      </c>
      <c r="E128" s="112" t="s">
        <v>774</v>
      </c>
      <c r="G128" s="113">
        <v>4.4039999999999999</v>
      </c>
      <c r="K128" s="109"/>
      <c r="L128" s="114"/>
      <c r="M128" s="115"/>
      <c r="N128" s="115"/>
      <c r="O128" s="115"/>
      <c r="P128" s="115"/>
      <c r="Q128" s="115"/>
      <c r="R128" s="115"/>
      <c r="S128" s="116"/>
      <c r="AS128" s="111" t="s">
        <v>102</v>
      </c>
      <c r="AT128" s="111" t="s">
        <v>73</v>
      </c>
      <c r="AU128" s="110" t="s">
        <v>73</v>
      </c>
      <c r="AV128" s="110" t="s">
        <v>16</v>
      </c>
      <c r="AW128" s="110" t="s">
        <v>47</v>
      </c>
      <c r="AX128" s="111" t="s">
        <v>89</v>
      </c>
    </row>
    <row r="129" spans="1:64" s="110" customFormat="1" x14ac:dyDescent="0.2">
      <c r="A129" s="109"/>
      <c r="C129" s="103" t="s">
        <v>102</v>
      </c>
      <c r="D129" s="111" t="s">
        <v>0</v>
      </c>
      <c r="E129" s="112" t="s">
        <v>775</v>
      </c>
      <c r="G129" s="113">
        <v>-7.0919999999999996</v>
      </c>
      <c r="K129" s="109"/>
      <c r="L129" s="114"/>
      <c r="M129" s="115"/>
      <c r="N129" s="115"/>
      <c r="O129" s="115"/>
      <c r="P129" s="115"/>
      <c r="Q129" s="115"/>
      <c r="R129" s="115"/>
      <c r="S129" s="116"/>
      <c r="AS129" s="111" t="s">
        <v>102</v>
      </c>
      <c r="AT129" s="111" t="s">
        <v>73</v>
      </c>
      <c r="AU129" s="110" t="s">
        <v>73</v>
      </c>
      <c r="AV129" s="110" t="s">
        <v>16</v>
      </c>
      <c r="AW129" s="110" t="s">
        <v>47</v>
      </c>
      <c r="AX129" s="111" t="s">
        <v>89</v>
      </c>
    </row>
    <row r="130" spans="1:64" s="110" customFormat="1" x14ac:dyDescent="0.2">
      <c r="A130" s="109"/>
      <c r="C130" s="103" t="s">
        <v>102</v>
      </c>
      <c r="D130" s="111" t="s">
        <v>0</v>
      </c>
      <c r="E130" s="112" t="s">
        <v>505</v>
      </c>
      <c r="G130" s="113">
        <v>-5.319</v>
      </c>
      <c r="K130" s="109"/>
      <c r="L130" s="114"/>
      <c r="M130" s="115"/>
      <c r="N130" s="115"/>
      <c r="O130" s="115"/>
      <c r="P130" s="115"/>
      <c r="Q130" s="115"/>
      <c r="R130" s="115"/>
      <c r="S130" s="116"/>
      <c r="AS130" s="111" t="s">
        <v>102</v>
      </c>
      <c r="AT130" s="111" t="s">
        <v>73</v>
      </c>
      <c r="AU130" s="110" t="s">
        <v>73</v>
      </c>
      <c r="AV130" s="110" t="s">
        <v>16</v>
      </c>
      <c r="AW130" s="110" t="s">
        <v>47</v>
      </c>
      <c r="AX130" s="111" t="s">
        <v>89</v>
      </c>
    </row>
    <row r="131" spans="1:64" s="110" customFormat="1" x14ac:dyDescent="0.2">
      <c r="A131" s="109"/>
      <c r="C131" s="103" t="s">
        <v>102</v>
      </c>
      <c r="D131" s="111" t="s">
        <v>0</v>
      </c>
      <c r="E131" s="112" t="s">
        <v>776</v>
      </c>
      <c r="G131" s="113">
        <v>12.297000000000001</v>
      </c>
      <c r="K131" s="109"/>
      <c r="L131" s="114"/>
      <c r="M131" s="115"/>
      <c r="N131" s="115"/>
      <c r="O131" s="115"/>
      <c r="P131" s="115"/>
      <c r="Q131" s="115"/>
      <c r="R131" s="115"/>
      <c r="S131" s="116"/>
      <c r="AS131" s="111" t="s">
        <v>102</v>
      </c>
      <c r="AT131" s="111" t="s">
        <v>73</v>
      </c>
      <c r="AU131" s="110" t="s">
        <v>73</v>
      </c>
      <c r="AV131" s="110" t="s">
        <v>16</v>
      </c>
      <c r="AW131" s="110" t="s">
        <v>47</v>
      </c>
      <c r="AX131" s="111" t="s">
        <v>89</v>
      </c>
    </row>
    <row r="132" spans="1:64" s="110" customFormat="1" x14ac:dyDescent="0.2">
      <c r="A132" s="109"/>
      <c r="C132" s="103" t="s">
        <v>102</v>
      </c>
      <c r="D132" s="111" t="s">
        <v>0</v>
      </c>
      <c r="E132" s="112" t="s">
        <v>777</v>
      </c>
      <c r="G132" s="113">
        <v>4.9450000000000003</v>
      </c>
      <c r="K132" s="109"/>
      <c r="L132" s="114"/>
      <c r="M132" s="115"/>
      <c r="N132" s="115"/>
      <c r="O132" s="115"/>
      <c r="P132" s="115"/>
      <c r="Q132" s="115"/>
      <c r="R132" s="115"/>
      <c r="S132" s="116"/>
      <c r="AS132" s="111" t="s">
        <v>102</v>
      </c>
      <c r="AT132" s="111" t="s">
        <v>73</v>
      </c>
      <c r="AU132" s="110" t="s">
        <v>73</v>
      </c>
      <c r="AV132" s="110" t="s">
        <v>16</v>
      </c>
      <c r="AW132" s="110" t="s">
        <v>47</v>
      </c>
      <c r="AX132" s="111" t="s">
        <v>89</v>
      </c>
    </row>
    <row r="133" spans="1:64" s="110" customFormat="1" x14ac:dyDescent="0.2">
      <c r="A133" s="109"/>
      <c r="C133" s="103" t="s">
        <v>102</v>
      </c>
      <c r="D133" s="111" t="s">
        <v>0</v>
      </c>
      <c r="E133" s="112" t="s">
        <v>778</v>
      </c>
      <c r="G133" s="113">
        <v>6.492</v>
      </c>
      <c r="K133" s="109"/>
      <c r="L133" s="114"/>
      <c r="M133" s="115"/>
      <c r="N133" s="115"/>
      <c r="O133" s="115"/>
      <c r="P133" s="115"/>
      <c r="Q133" s="115"/>
      <c r="R133" s="115"/>
      <c r="S133" s="116"/>
      <c r="AS133" s="111" t="s">
        <v>102</v>
      </c>
      <c r="AT133" s="111" t="s">
        <v>73</v>
      </c>
      <c r="AU133" s="110" t="s">
        <v>73</v>
      </c>
      <c r="AV133" s="110" t="s">
        <v>16</v>
      </c>
      <c r="AW133" s="110" t="s">
        <v>47</v>
      </c>
      <c r="AX133" s="111" t="s">
        <v>89</v>
      </c>
    </row>
    <row r="134" spans="1:64" s="110" customFormat="1" x14ac:dyDescent="0.2">
      <c r="A134" s="109"/>
      <c r="C134" s="103" t="s">
        <v>102</v>
      </c>
      <c r="D134" s="111" t="s">
        <v>0</v>
      </c>
      <c r="E134" s="112" t="s">
        <v>779</v>
      </c>
      <c r="G134" s="113">
        <v>6.4539999999999997</v>
      </c>
      <c r="K134" s="109"/>
      <c r="L134" s="114"/>
      <c r="M134" s="115"/>
      <c r="N134" s="115"/>
      <c r="O134" s="115"/>
      <c r="P134" s="115"/>
      <c r="Q134" s="115"/>
      <c r="R134" s="115"/>
      <c r="S134" s="116"/>
      <c r="AS134" s="111" t="s">
        <v>102</v>
      </c>
      <c r="AT134" s="111" t="s">
        <v>73</v>
      </c>
      <c r="AU134" s="110" t="s">
        <v>73</v>
      </c>
      <c r="AV134" s="110" t="s">
        <v>16</v>
      </c>
      <c r="AW134" s="110" t="s">
        <v>47</v>
      </c>
      <c r="AX134" s="111" t="s">
        <v>89</v>
      </c>
    </row>
    <row r="135" spans="1:64" s="102" customFormat="1" x14ac:dyDescent="0.2">
      <c r="A135" s="101"/>
      <c r="C135" s="103" t="s">
        <v>102</v>
      </c>
      <c r="D135" s="104" t="s">
        <v>0</v>
      </c>
      <c r="E135" s="105" t="s">
        <v>177</v>
      </c>
      <c r="G135" s="104" t="s">
        <v>0</v>
      </c>
      <c r="K135" s="101"/>
      <c r="L135" s="106"/>
      <c r="M135" s="107"/>
      <c r="N135" s="107"/>
      <c r="O135" s="107"/>
      <c r="P135" s="107"/>
      <c r="Q135" s="107"/>
      <c r="R135" s="107"/>
      <c r="S135" s="108"/>
      <c r="AS135" s="104" t="s">
        <v>102</v>
      </c>
      <c r="AT135" s="104" t="s">
        <v>73</v>
      </c>
      <c r="AU135" s="102" t="s">
        <v>51</v>
      </c>
      <c r="AV135" s="102" t="s">
        <v>16</v>
      </c>
      <c r="AW135" s="102" t="s">
        <v>47</v>
      </c>
      <c r="AX135" s="104" t="s">
        <v>89</v>
      </c>
    </row>
    <row r="136" spans="1:64" s="110" customFormat="1" x14ac:dyDescent="0.2">
      <c r="A136" s="109"/>
      <c r="C136" s="103" t="s">
        <v>102</v>
      </c>
      <c r="D136" s="111" t="s">
        <v>0</v>
      </c>
      <c r="E136" s="112" t="s">
        <v>509</v>
      </c>
      <c r="G136" s="113">
        <v>-1.5760000000000001</v>
      </c>
      <c r="K136" s="109"/>
      <c r="L136" s="114"/>
      <c r="M136" s="115"/>
      <c r="N136" s="115"/>
      <c r="O136" s="115"/>
      <c r="P136" s="115"/>
      <c r="Q136" s="115"/>
      <c r="R136" s="115"/>
      <c r="S136" s="116"/>
      <c r="AS136" s="111" t="s">
        <v>102</v>
      </c>
      <c r="AT136" s="111" t="s">
        <v>73</v>
      </c>
      <c r="AU136" s="110" t="s">
        <v>73</v>
      </c>
      <c r="AV136" s="110" t="s">
        <v>16</v>
      </c>
      <c r="AW136" s="110" t="s">
        <v>47</v>
      </c>
      <c r="AX136" s="111" t="s">
        <v>89</v>
      </c>
    </row>
    <row r="137" spans="1:64" s="110" customFormat="1" x14ac:dyDescent="0.2">
      <c r="A137" s="109"/>
      <c r="C137" s="103" t="s">
        <v>102</v>
      </c>
      <c r="D137" s="111" t="s">
        <v>0</v>
      </c>
      <c r="E137" s="112" t="s">
        <v>780</v>
      </c>
      <c r="G137" s="113">
        <v>6.3579999999999997</v>
      </c>
      <c r="K137" s="109"/>
      <c r="L137" s="114"/>
      <c r="M137" s="115"/>
      <c r="N137" s="115"/>
      <c r="O137" s="115"/>
      <c r="P137" s="115"/>
      <c r="Q137" s="115"/>
      <c r="R137" s="115"/>
      <c r="S137" s="116"/>
      <c r="AS137" s="111" t="s">
        <v>102</v>
      </c>
      <c r="AT137" s="111" t="s">
        <v>73</v>
      </c>
      <c r="AU137" s="110" t="s">
        <v>73</v>
      </c>
      <c r="AV137" s="110" t="s">
        <v>16</v>
      </c>
      <c r="AW137" s="110" t="s">
        <v>47</v>
      </c>
      <c r="AX137" s="111" t="s">
        <v>89</v>
      </c>
    </row>
    <row r="138" spans="1:64" s="118" customFormat="1" x14ac:dyDescent="0.2">
      <c r="A138" s="117"/>
      <c r="C138" s="103" t="s">
        <v>102</v>
      </c>
      <c r="D138" s="119" t="s">
        <v>0</v>
      </c>
      <c r="E138" s="120" t="s">
        <v>109</v>
      </c>
      <c r="G138" s="121">
        <v>115.27500000000001</v>
      </c>
      <c r="K138" s="117"/>
      <c r="L138" s="122"/>
      <c r="M138" s="123"/>
      <c r="N138" s="123"/>
      <c r="O138" s="123"/>
      <c r="P138" s="123"/>
      <c r="Q138" s="123"/>
      <c r="R138" s="123"/>
      <c r="S138" s="124"/>
      <c r="AS138" s="119" t="s">
        <v>102</v>
      </c>
      <c r="AT138" s="119" t="s">
        <v>73</v>
      </c>
      <c r="AU138" s="118" t="s">
        <v>96</v>
      </c>
      <c r="AV138" s="118" t="s">
        <v>16</v>
      </c>
      <c r="AW138" s="118" t="s">
        <v>51</v>
      </c>
      <c r="AX138" s="119" t="s">
        <v>89</v>
      </c>
    </row>
    <row r="139" spans="1:64" s="16" customFormat="1" ht="12" x14ac:dyDescent="0.2">
      <c r="A139" s="13"/>
      <c r="B139" s="87" t="s">
        <v>223</v>
      </c>
      <c r="C139" s="87" t="s">
        <v>92</v>
      </c>
      <c r="D139" s="88" t="s">
        <v>781</v>
      </c>
      <c r="E139" s="89" t="s">
        <v>782</v>
      </c>
      <c r="F139" s="90" t="s">
        <v>220</v>
      </c>
      <c r="G139" s="91">
        <v>49</v>
      </c>
      <c r="H139" s="1"/>
      <c r="I139" s="91">
        <f>ROUND(H139*G139,3)</f>
        <v>0</v>
      </c>
      <c r="J139" s="92"/>
      <c r="K139" s="13"/>
      <c r="L139" s="93" t="s">
        <v>0</v>
      </c>
      <c r="M139" s="94" t="s">
        <v>23</v>
      </c>
      <c r="N139" s="95"/>
      <c r="O139" s="96">
        <f>N139*G139</f>
        <v>0</v>
      </c>
      <c r="P139" s="96">
        <v>4.2639999999999997E-2</v>
      </c>
      <c r="Q139" s="96">
        <f>P139*G139</f>
        <v>2.0893599999999997</v>
      </c>
      <c r="R139" s="96">
        <v>0</v>
      </c>
      <c r="S139" s="97">
        <f>R139*G139</f>
        <v>0</v>
      </c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Q139" s="98" t="s">
        <v>96</v>
      </c>
      <c r="AS139" s="98" t="s">
        <v>92</v>
      </c>
      <c r="AT139" s="98" t="s">
        <v>73</v>
      </c>
      <c r="AX139" s="7" t="s">
        <v>89</v>
      </c>
      <c r="BD139" s="99">
        <f>IF(M139="základná",I139,0)</f>
        <v>0</v>
      </c>
      <c r="BE139" s="99">
        <f>IF(M139="znížená",I139,0)</f>
        <v>0</v>
      </c>
      <c r="BF139" s="99">
        <f>IF(M139="zákl. prenesená",I139,0)</f>
        <v>0</v>
      </c>
      <c r="BG139" s="99">
        <f>IF(M139="zníž. prenesená",I139,0)</f>
        <v>0</v>
      </c>
      <c r="BH139" s="99">
        <f>IF(M139="nulová",I139,0)</f>
        <v>0</v>
      </c>
      <c r="BI139" s="7" t="s">
        <v>73</v>
      </c>
      <c r="BJ139" s="100">
        <f>ROUND(H139*G139,3)</f>
        <v>0</v>
      </c>
      <c r="BK139" s="7" t="s">
        <v>96</v>
      </c>
      <c r="BL139" s="98" t="s">
        <v>783</v>
      </c>
    </row>
    <row r="140" spans="1:64" s="102" customFormat="1" x14ac:dyDescent="0.2">
      <c r="A140" s="101"/>
      <c r="C140" s="103" t="s">
        <v>102</v>
      </c>
      <c r="D140" s="104" t="s">
        <v>0</v>
      </c>
      <c r="E140" s="105" t="s">
        <v>784</v>
      </c>
      <c r="G140" s="104" t="s">
        <v>0</v>
      </c>
      <c r="K140" s="101"/>
      <c r="L140" s="106"/>
      <c r="M140" s="107"/>
      <c r="N140" s="107"/>
      <c r="O140" s="107"/>
      <c r="P140" s="107"/>
      <c r="Q140" s="107"/>
      <c r="R140" s="107"/>
      <c r="S140" s="108"/>
      <c r="AS140" s="104" t="s">
        <v>102</v>
      </c>
      <c r="AT140" s="104" t="s">
        <v>73</v>
      </c>
      <c r="AU140" s="102" t="s">
        <v>51</v>
      </c>
      <c r="AV140" s="102" t="s">
        <v>16</v>
      </c>
      <c r="AW140" s="102" t="s">
        <v>47</v>
      </c>
      <c r="AX140" s="104" t="s">
        <v>89</v>
      </c>
    </row>
    <row r="141" spans="1:64" s="110" customFormat="1" x14ac:dyDescent="0.2">
      <c r="A141" s="109"/>
      <c r="C141" s="103" t="s">
        <v>102</v>
      </c>
      <c r="D141" s="111" t="s">
        <v>0</v>
      </c>
      <c r="E141" s="112" t="s">
        <v>785</v>
      </c>
      <c r="G141" s="113">
        <v>49</v>
      </c>
      <c r="K141" s="109"/>
      <c r="L141" s="114"/>
      <c r="M141" s="115"/>
      <c r="N141" s="115"/>
      <c r="O141" s="115"/>
      <c r="P141" s="115"/>
      <c r="Q141" s="115"/>
      <c r="R141" s="115"/>
      <c r="S141" s="116"/>
      <c r="AS141" s="111" t="s">
        <v>102</v>
      </c>
      <c r="AT141" s="111" t="s">
        <v>73</v>
      </c>
      <c r="AU141" s="110" t="s">
        <v>73</v>
      </c>
      <c r="AV141" s="110" t="s">
        <v>16</v>
      </c>
      <c r="AW141" s="110" t="s">
        <v>47</v>
      </c>
      <c r="AX141" s="111" t="s">
        <v>89</v>
      </c>
    </row>
    <row r="142" spans="1:64" s="126" customFormat="1" x14ac:dyDescent="0.2">
      <c r="A142" s="125"/>
      <c r="C142" s="103" t="s">
        <v>102</v>
      </c>
      <c r="D142" s="127" t="s">
        <v>0</v>
      </c>
      <c r="E142" s="128" t="s">
        <v>105</v>
      </c>
      <c r="G142" s="129">
        <v>49</v>
      </c>
      <c r="K142" s="125"/>
      <c r="L142" s="130"/>
      <c r="M142" s="131"/>
      <c r="N142" s="131"/>
      <c r="O142" s="131"/>
      <c r="P142" s="131"/>
      <c r="Q142" s="131"/>
      <c r="R142" s="131"/>
      <c r="S142" s="132"/>
      <c r="AS142" s="127" t="s">
        <v>102</v>
      </c>
      <c r="AT142" s="127" t="s">
        <v>73</v>
      </c>
      <c r="AU142" s="126" t="s">
        <v>106</v>
      </c>
      <c r="AV142" s="126" t="s">
        <v>16</v>
      </c>
      <c r="AW142" s="126" t="s">
        <v>47</v>
      </c>
      <c r="AX142" s="127" t="s">
        <v>89</v>
      </c>
    </row>
    <row r="143" spans="1:64" s="118" customFormat="1" x14ac:dyDescent="0.2">
      <c r="A143" s="117"/>
      <c r="C143" s="103" t="s">
        <v>102</v>
      </c>
      <c r="D143" s="119" t="s">
        <v>0</v>
      </c>
      <c r="E143" s="120" t="s">
        <v>109</v>
      </c>
      <c r="G143" s="121">
        <v>49</v>
      </c>
      <c r="K143" s="117"/>
      <c r="L143" s="122"/>
      <c r="M143" s="123"/>
      <c r="N143" s="123"/>
      <c r="O143" s="123"/>
      <c r="P143" s="123"/>
      <c r="Q143" s="123"/>
      <c r="R143" s="123"/>
      <c r="S143" s="124"/>
      <c r="AS143" s="119" t="s">
        <v>102</v>
      </c>
      <c r="AT143" s="119" t="s">
        <v>73</v>
      </c>
      <c r="AU143" s="118" t="s">
        <v>96</v>
      </c>
      <c r="AV143" s="118" t="s">
        <v>16</v>
      </c>
      <c r="AW143" s="118" t="s">
        <v>51</v>
      </c>
      <c r="AX143" s="119" t="s">
        <v>89</v>
      </c>
    </row>
    <row r="144" spans="1:64" s="16" customFormat="1" ht="12" x14ac:dyDescent="0.2">
      <c r="A144" s="13"/>
      <c r="B144" s="133" t="s">
        <v>228</v>
      </c>
      <c r="C144" s="133" t="s">
        <v>786</v>
      </c>
      <c r="D144" s="134" t="s">
        <v>787</v>
      </c>
      <c r="E144" s="135" t="s">
        <v>788</v>
      </c>
      <c r="F144" s="136" t="s">
        <v>220</v>
      </c>
      <c r="G144" s="137">
        <v>9</v>
      </c>
      <c r="H144" s="1"/>
      <c r="I144" s="137">
        <f>ROUND(H144*G144,3)</f>
        <v>0</v>
      </c>
      <c r="J144" s="138"/>
      <c r="K144" s="139"/>
      <c r="L144" s="140" t="s">
        <v>0</v>
      </c>
      <c r="M144" s="141" t="s">
        <v>23</v>
      </c>
      <c r="N144" s="95"/>
      <c r="O144" s="96">
        <f>N144*G144</f>
        <v>0</v>
      </c>
      <c r="P144" s="96">
        <v>2.5999999999999999E-2</v>
      </c>
      <c r="Q144" s="96">
        <f>P144*G144</f>
        <v>0.23399999999999999</v>
      </c>
      <c r="R144" s="96">
        <v>0</v>
      </c>
      <c r="S144" s="97">
        <f>R144*G144</f>
        <v>0</v>
      </c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Q144" s="98" t="s">
        <v>166</v>
      </c>
      <c r="AS144" s="98" t="s">
        <v>786</v>
      </c>
      <c r="AT144" s="98" t="s">
        <v>73</v>
      </c>
      <c r="AX144" s="7" t="s">
        <v>89</v>
      </c>
      <c r="BD144" s="99">
        <f>IF(M144="základná",I144,0)</f>
        <v>0</v>
      </c>
      <c r="BE144" s="99">
        <f>IF(M144="znížená",I144,0)</f>
        <v>0</v>
      </c>
      <c r="BF144" s="99">
        <f>IF(M144="zákl. prenesená",I144,0)</f>
        <v>0</v>
      </c>
      <c r="BG144" s="99">
        <f>IF(M144="zníž. prenesená",I144,0)</f>
        <v>0</v>
      </c>
      <c r="BH144" s="99">
        <f>IF(M144="nulová",I144,0)</f>
        <v>0</v>
      </c>
      <c r="BI144" s="7" t="s">
        <v>73</v>
      </c>
      <c r="BJ144" s="100">
        <f>ROUND(H144*G144,3)</f>
        <v>0</v>
      </c>
      <c r="BK144" s="7" t="s">
        <v>96</v>
      </c>
      <c r="BL144" s="98" t="s">
        <v>789</v>
      </c>
    </row>
    <row r="145" spans="1:64" s="110" customFormat="1" x14ac:dyDescent="0.2">
      <c r="A145" s="109"/>
      <c r="C145" s="103" t="s">
        <v>102</v>
      </c>
      <c r="D145" s="111" t="s">
        <v>0</v>
      </c>
      <c r="E145" s="112" t="s">
        <v>790</v>
      </c>
      <c r="G145" s="113">
        <v>9</v>
      </c>
      <c r="K145" s="109"/>
      <c r="L145" s="114"/>
      <c r="M145" s="115"/>
      <c r="N145" s="115"/>
      <c r="O145" s="115"/>
      <c r="P145" s="115"/>
      <c r="Q145" s="115"/>
      <c r="R145" s="115"/>
      <c r="S145" s="116"/>
      <c r="AS145" s="111" t="s">
        <v>102</v>
      </c>
      <c r="AT145" s="111" t="s">
        <v>73</v>
      </c>
      <c r="AU145" s="110" t="s">
        <v>73</v>
      </c>
      <c r="AV145" s="110" t="s">
        <v>16</v>
      </c>
      <c r="AW145" s="110" t="s">
        <v>47</v>
      </c>
      <c r="AX145" s="111" t="s">
        <v>89</v>
      </c>
    </row>
    <row r="146" spans="1:64" s="118" customFormat="1" x14ac:dyDescent="0.2">
      <c r="A146" s="117"/>
      <c r="C146" s="103" t="s">
        <v>102</v>
      </c>
      <c r="D146" s="119" t="s">
        <v>0</v>
      </c>
      <c r="E146" s="120" t="s">
        <v>109</v>
      </c>
      <c r="G146" s="121">
        <v>9</v>
      </c>
      <c r="K146" s="117"/>
      <c r="L146" s="122"/>
      <c r="M146" s="123"/>
      <c r="N146" s="123"/>
      <c r="O146" s="123"/>
      <c r="P146" s="123"/>
      <c r="Q146" s="123"/>
      <c r="R146" s="123"/>
      <c r="S146" s="124"/>
      <c r="AS146" s="119" t="s">
        <v>102</v>
      </c>
      <c r="AT146" s="119" t="s">
        <v>73</v>
      </c>
      <c r="AU146" s="118" t="s">
        <v>96</v>
      </c>
      <c r="AV146" s="118" t="s">
        <v>16</v>
      </c>
      <c r="AW146" s="118" t="s">
        <v>51</v>
      </c>
      <c r="AX146" s="119" t="s">
        <v>89</v>
      </c>
    </row>
    <row r="147" spans="1:64" s="16" customFormat="1" ht="12" x14ac:dyDescent="0.2">
      <c r="A147" s="13"/>
      <c r="B147" s="133" t="s">
        <v>233</v>
      </c>
      <c r="C147" s="133" t="s">
        <v>786</v>
      </c>
      <c r="D147" s="134" t="s">
        <v>791</v>
      </c>
      <c r="E147" s="135" t="s">
        <v>792</v>
      </c>
      <c r="F147" s="136" t="s">
        <v>220</v>
      </c>
      <c r="G147" s="137">
        <v>12</v>
      </c>
      <c r="H147" s="1"/>
      <c r="I147" s="137">
        <f>ROUND(H147*G147,3)</f>
        <v>0</v>
      </c>
      <c r="J147" s="138"/>
      <c r="K147" s="139"/>
      <c r="L147" s="140" t="s">
        <v>0</v>
      </c>
      <c r="M147" s="141" t="s">
        <v>23</v>
      </c>
      <c r="N147" s="95"/>
      <c r="O147" s="96">
        <f>N147*G147</f>
        <v>0</v>
      </c>
      <c r="P147" s="96">
        <v>4.1000000000000002E-2</v>
      </c>
      <c r="Q147" s="96">
        <f>P147*G147</f>
        <v>0.49199999999999999</v>
      </c>
      <c r="R147" s="96">
        <v>0</v>
      </c>
      <c r="S147" s="97">
        <f>R147*G147</f>
        <v>0</v>
      </c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Q147" s="98" t="s">
        <v>166</v>
      </c>
      <c r="AS147" s="98" t="s">
        <v>786</v>
      </c>
      <c r="AT147" s="98" t="s">
        <v>73</v>
      </c>
      <c r="AX147" s="7" t="s">
        <v>89</v>
      </c>
      <c r="BD147" s="99">
        <f>IF(M147="základná",I147,0)</f>
        <v>0</v>
      </c>
      <c r="BE147" s="99">
        <f>IF(M147="znížená",I147,0)</f>
        <v>0</v>
      </c>
      <c r="BF147" s="99">
        <f>IF(M147="zákl. prenesená",I147,0)</f>
        <v>0</v>
      </c>
      <c r="BG147" s="99">
        <f>IF(M147="zníž. prenesená",I147,0)</f>
        <v>0</v>
      </c>
      <c r="BH147" s="99">
        <f>IF(M147="nulová",I147,0)</f>
        <v>0</v>
      </c>
      <c r="BI147" s="7" t="s">
        <v>73</v>
      </c>
      <c r="BJ147" s="100">
        <f>ROUND(H147*G147,3)</f>
        <v>0</v>
      </c>
      <c r="BK147" s="7" t="s">
        <v>96</v>
      </c>
      <c r="BL147" s="98" t="s">
        <v>793</v>
      </c>
    </row>
    <row r="148" spans="1:64" s="110" customFormat="1" x14ac:dyDescent="0.2">
      <c r="A148" s="109"/>
      <c r="C148" s="103" t="s">
        <v>102</v>
      </c>
      <c r="D148" s="111" t="s">
        <v>0</v>
      </c>
      <c r="E148" s="112" t="s">
        <v>195</v>
      </c>
      <c r="G148" s="113">
        <v>12</v>
      </c>
      <c r="K148" s="109"/>
      <c r="L148" s="114"/>
      <c r="M148" s="115"/>
      <c r="N148" s="115"/>
      <c r="O148" s="115"/>
      <c r="P148" s="115"/>
      <c r="Q148" s="115"/>
      <c r="R148" s="115"/>
      <c r="S148" s="116"/>
      <c r="AS148" s="111" t="s">
        <v>102</v>
      </c>
      <c r="AT148" s="111" t="s">
        <v>73</v>
      </c>
      <c r="AU148" s="110" t="s">
        <v>73</v>
      </c>
      <c r="AV148" s="110" t="s">
        <v>16</v>
      </c>
      <c r="AW148" s="110" t="s">
        <v>47</v>
      </c>
      <c r="AX148" s="111" t="s">
        <v>89</v>
      </c>
    </row>
    <row r="149" spans="1:64" s="118" customFormat="1" x14ac:dyDescent="0.2">
      <c r="A149" s="117"/>
      <c r="C149" s="103" t="s">
        <v>102</v>
      </c>
      <c r="D149" s="119" t="s">
        <v>0</v>
      </c>
      <c r="E149" s="120" t="s">
        <v>109</v>
      </c>
      <c r="G149" s="121">
        <v>12</v>
      </c>
      <c r="K149" s="117"/>
      <c r="L149" s="122"/>
      <c r="M149" s="123"/>
      <c r="N149" s="123"/>
      <c r="O149" s="123"/>
      <c r="P149" s="123"/>
      <c r="Q149" s="123"/>
      <c r="R149" s="123"/>
      <c r="S149" s="124"/>
      <c r="AS149" s="119" t="s">
        <v>102</v>
      </c>
      <c r="AT149" s="119" t="s">
        <v>73</v>
      </c>
      <c r="AU149" s="118" t="s">
        <v>96</v>
      </c>
      <c r="AV149" s="118" t="s">
        <v>16</v>
      </c>
      <c r="AW149" s="118" t="s">
        <v>51</v>
      </c>
      <c r="AX149" s="119" t="s">
        <v>89</v>
      </c>
    </row>
    <row r="150" spans="1:64" s="16" customFormat="1" ht="12" x14ac:dyDescent="0.2">
      <c r="A150" s="13"/>
      <c r="B150" s="133" t="s">
        <v>238</v>
      </c>
      <c r="C150" s="133" t="s">
        <v>786</v>
      </c>
      <c r="D150" s="134" t="s">
        <v>794</v>
      </c>
      <c r="E150" s="135" t="s">
        <v>795</v>
      </c>
      <c r="F150" s="136" t="s">
        <v>220</v>
      </c>
      <c r="G150" s="137">
        <v>28</v>
      </c>
      <c r="H150" s="1"/>
      <c r="I150" s="137">
        <f>ROUND(H150*G150,3)</f>
        <v>0</v>
      </c>
      <c r="J150" s="138"/>
      <c r="K150" s="139"/>
      <c r="L150" s="140" t="s">
        <v>0</v>
      </c>
      <c r="M150" s="141" t="s">
        <v>23</v>
      </c>
      <c r="N150" s="95"/>
      <c r="O150" s="96">
        <f>N150*G150</f>
        <v>0</v>
      </c>
      <c r="P150" s="96">
        <v>4.5999999999999999E-2</v>
      </c>
      <c r="Q150" s="96">
        <f>P150*G150</f>
        <v>1.288</v>
      </c>
      <c r="R150" s="96">
        <v>0</v>
      </c>
      <c r="S150" s="97">
        <f>R150*G150</f>
        <v>0</v>
      </c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Q150" s="98" t="s">
        <v>166</v>
      </c>
      <c r="AS150" s="98" t="s">
        <v>786</v>
      </c>
      <c r="AT150" s="98" t="s">
        <v>73</v>
      </c>
      <c r="AX150" s="7" t="s">
        <v>89</v>
      </c>
      <c r="BD150" s="99">
        <f>IF(M150="základná",I150,0)</f>
        <v>0</v>
      </c>
      <c r="BE150" s="99">
        <f>IF(M150="znížená",I150,0)</f>
        <v>0</v>
      </c>
      <c r="BF150" s="99">
        <f>IF(M150="zákl. prenesená",I150,0)</f>
        <v>0</v>
      </c>
      <c r="BG150" s="99">
        <f>IF(M150="zníž. prenesená",I150,0)</f>
        <v>0</v>
      </c>
      <c r="BH150" s="99">
        <f>IF(M150="nulová",I150,0)</f>
        <v>0</v>
      </c>
      <c r="BI150" s="7" t="s">
        <v>73</v>
      </c>
      <c r="BJ150" s="100">
        <f>ROUND(H150*G150,3)</f>
        <v>0</v>
      </c>
      <c r="BK150" s="7" t="s">
        <v>96</v>
      </c>
      <c r="BL150" s="98" t="s">
        <v>796</v>
      </c>
    </row>
    <row r="151" spans="1:64" s="110" customFormat="1" x14ac:dyDescent="0.2">
      <c r="A151" s="109"/>
      <c r="C151" s="103" t="s">
        <v>102</v>
      </c>
      <c r="D151" s="111" t="s">
        <v>0</v>
      </c>
      <c r="E151" s="112" t="s">
        <v>797</v>
      </c>
      <c r="G151" s="113">
        <v>28</v>
      </c>
      <c r="K151" s="109"/>
      <c r="L151" s="114"/>
      <c r="M151" s="115"/>
      <c r="N151" s="115"/>
      <c r="O151" s="115"/>
      <c r="P151" s="115"/>
      <c r="Q151" s="115"/>
      <c r="R151" s="115"/>
      <c r="S151" s="116"/>
      <c r="AS151" s="111" t="s">
        <v>102</v>
      </c>
      <c r="AT151" s="111" t="s">
        <v>73</v>
      </c>
      <c r="AU151" s="110" t="s">
        <v>73</v>
      </c>
      <c r="AV151" s="110" t="s">
        <v>16</v>
      </c>
      <c r="AW151" s="110" t="s">
        <v>47</v>
      </c>
      <c r="AX151" s="111" t="s">
        <v>89</v>
      </c>
    </row>
    <row r="152" spans="1:64" s="118" customFormat="1" x14ac:dyDescent="0.2">
      <c r="A152" s="117"/>
      <c r="C152" s="103" t="s">
        <v>102</v>
      </c>
      <c r="D152" s="119" t="s">
        <v>0</v>
      </c>
      <c r="E152" s="120" t="s">
        <v>109</v>
      </c>
      <c r="G152" s="121">
        <v>28</v>
      </c>
      <c r="K152" s="117"/>
      <c r="L152" s="122"/>
      <c r="M152" s="123"/>
      <c r="N152" s="123"/>
      <c r="O152" s="123"/>
      <c r="P152" s="123"/>
      <c r="Q152" s="123"/>
      <c r="R152" s="123"/>
      <c r="S152" s="124"/>
      <c r="AS152" s="119" t="s">
        <v>102</v>
      </c>
      <c r="AT152" s="119" t="s">
        <v>73</v>
      </c>
      <c r="AU152" s="118" t="s">
        <v>96</v>
      </c>
      <c r="AV152" s="118" t="s">
        <v>16</v>
      </c>
      <c r="AW152" s="118" t="s">
        <v>51</v>
      </c>
      <c r="AX152" s="119" t="s">
        <v>89</v>
      </c>
    </row>
    <row r="153" spans="1:64" s="75" customFormat="1" ht="12.75" x14ac:dyDescent="0.2">
      <c r="A153" s="74"/>
      <c r="C153" s="76" t="s">
        <v>46</v>
      </c>
      <c r="D153" s="85" t="s">
        <v>147</v>
      </c>
      <c r="E153" s="85" t="s">
        <v>798</v>
      </c>
      <c r="I153" s="86">
        <f>BJ153</f>
        <v>0</v>
      </c>
      <c r="K153" s="74"/>
      <c r="L153" s="79"/>
      <c r="M153" s="80"/>
      <c r="N153" s="80"/>
      <c r="O153" s="81">
        <f>SUM(O154:O565)</f>
        <v>0</v>
      </c>
      <c r="P153" s="80"/>
      <c r="Q153" s="81">
        <f>SUM(Q154:Q565)</f>
        <v>41.067636759999999</v>
      </c>
      <c r="R153" s="80"/>
      <c r="S153" s="82">
        <f>SUM(S154:S565)</f>
        <v>0</v>
      </c>
      <c r="AQ153" s="76" t="s">
        <v>51</v>
      </c>
      <c r="AS153" s="83" t="s">
        <v>46</v>
      </c>
      <c r="AT153" s="83" t="s">
        <v>51</v>
      </c>
      <c r="AX153" s="76" t="s">
        <v>89</v>
      </c>
      <c r="BJ153" s="84">
        <f>SUM(BJ154:BJ565)</f>
        <v>0</v>
      </c>
    </row>
    <row r="154" spans="1:64" s="16" customFormat="1" ht="24" x14ac:dyDescent="0.2">
      <c r="A154" s="13"/>
      <c r="B154" s="87" t="s">
        <v>243</v>
      </c>
      <c r="C154" s="87" t="s">
        <v>92</v>
      </c>
      <c r="D154" s="88" t="s">
        <v>799</v>
      </c>
      <c r="E154" s="89" t="s">
        <v>800</v>
      </c>
      <c r="F154" s="90" t="s">
        <v>121</v>
      </c>
      <c r="G154" s="91">
        <v>268.30700000000002</v>
      </c>
      <c r="H154" s="1"/>
      <c r="I154" s="91">
        <f>ROUND(H154*G154,3)</f>
        <v>0</v>
      </c>
      <c r="J154" s="92"/>
      <c r="K154" s="13"/>
      <c r="L154" s="93" t="s">
        <v>0</v>
      </c>
      <c r="M154" s="94" t="s">
        <v>23</v>
      </c>
      <c r="N154" s="95"/>
      <c r="O154" s="96">
        <f>N154*G154</f>
        <v>0</v>
      </c>
      <c r="P154" s="96">
        <v>8.0000000000000007E-5</v>
      </c>
      <c r="Q154" s="96">
        <f>P154*G154</f>
        <v>2.1464560000000004E-2</v>
      </c>
      <c r="R154" s="96">
        <v>0</v>
      </c>
      <c r="S154" s="97">
        <f>R154*G154</f>
        <v>0</v>
      </c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Q154" s="98" t="s">
        <v>96</v>
      </c>
      <c r="AS154" s="98" t="s">
        <v>92</v>
      </c>
      <c r="AT154" s="98" t="s">
        <v>73</v>
      </c>
      <c r="AX154" s="7" t="s">
        <v>89</v>
      </c>
      <c r="BD154" s="99">
        <f>IF(M154="základná",I154,0)</f>
        <v>0</v>
      </c>
      <c r="BE154" s="99">
        <f>IF(M154="znížená",I154,0)</f>
        <v>0</v>
      </c>
      <c r="BF154" s="99">
        <f>IF(M154="zákl. prenesená",I154,0)</f>
        <v>0</v>
      </c>
      <c r="BG154" s="99">
        <f>IF(M154="zníž. prenesená",I154,0)</f>
        <v>0</v>
      </c>
      <c r="BH154" s="99">
        <f>IF(M154="nulová",I154,0)</f>
        <v>0</v>
      </c>
      <c r="BI154" s="7" t="s">
        <v>73</v>
      </c>
      <c r="BJ154" s="100">
        <f>ROUND(H154*G154,3)</f>
        <v>0</v>
      </c>
      <c r="BK154" s="7" t="s">
        <v>96</v>
      </c>
      <c r="BL154" s="98" t="s">
        <v>801</v>
      </c>
    </row>
    <row r="155" spans="1:64" s="102" customFormat="1" x14ac:dyDescent="0.2">
      <c r="A155" s="101"/>
      <c r="C155" s="103" t="s">
        <v>102</v>
      </c>
      <c r="D155" s="104" t="s">
        <v>0</v>
      </c>
      <c r="E155" s="105" t="s">
        <v>802</v>
      </c>
      <c r="G155" s="104" t="s">
        <v>0</v>
      </c>
      <c r="K155" s="101"/>
      <c r="L155" s="106"/>
      <c r="M155" s="107"/>
      <c r="N155" s="107"/>
      <c r="O155" s="107"/>
      <c r="P155" s="107"/>
      <c r="Q155" s="107"/>
      <c r="R155" s="107"/>
      <c r="S155" s="108"/>
      <c r="AS155" s="104" t="s">
        <v>102</v>
      </c>
      <c r="AT155" s="104" t="s">
        <v>73</v>
      </c>
      <c r="AU155" s="102" t="s">
        <v>51</v>
      </c>
      <c r="AV155" s="102" t="s">
        <v>16</v>
      </c>
      <c r="AW155" s="102" t="s">
        <v>47</v>
      </c>
      <c r="AX155" s="104" t="s">
        <v>89</v>
      </c>
    </row>
    <row r="156" spans="1:64" s="102" customFormat="1" x14ac:dyDescent="0.2">
      <c r="A156" s="101"/>
      <c r="C156" s="103" t="s">
        <v>102</v>
      </c>
      <c r="D156" s="104" t="s">
        <v>0</v>
      </c>
      <c r="E156" s="105" t="s">
        <v>703</v>
      </c>
      <c r="G156" s="104" t="s">
        <v>0</v>
      </c>
      <c r="K156" s="101"/>
      <c r="L156" s="106"/>
      <c r="M156" s="107"/>
      <c r="N156" s="107"/>
      <c r="O156" s="107"/>
      <c r="P156" s="107"/>
      <c r="Q156" s="107"/>
      <c r="R156" s="107"/>
      <c r="S156" s="108"/>
      <c r="AS156" s="104" t="s">
        <v>102</v>
      </c>
      <c r="AT156" s="104" t="s">
        <v>73</v>
      </c>
      <c r="AU156" s="102" t="s">
        <v>51</v>
      </c>
      <c r="AV156" s="102" t="s">
        <v>16</v>
      </c>
      <c r="AW156" s="102" t="s">
        <v>47</v>
      </c>
      <c r="AX156" s="104" t="s">
        <v>89</v>
      </c>
    </row>
    <row r="157" spans="1:64" s="102" customFormat="1" x14ac:dyDescent="0.2">
      <c r="A157" s="101"/>
      <c r="C157" s="103" t="s">
        <v>102</v>
      </c>
      <c r="D157" s="104" t="s">
        <v>0</v>
      </c>
      <c r="E157" s="105" t="s">
        <v>803</v>
      </c>
      <c r="G157" s="104" t="s">
        <v>0</v>
      </c>
      <c r="K157" s="101"/>
      <c r="L157" s="106"/>
      <c r="M157" s="107"/>
      <c r="N157" s="107"/>
      <c r="O157" s="107"/>
      <c r="P157" s="107"/>
      <c r="Q157" s="107"/>
      <c r="R157" s="107"/>
      <c r="S157" s="108"/>
      <c r="AS157" s="104" t="s">
        <v>102</v>
      </c>
      <c r="AT157" s="104" t="s">
        <v>73</v>
      </c>
      <c r="AU157" s="102" t="s">
        <v>51</v>
      </c>
      <c r="AV157" s="102" t="s">
        <v>16</v>
      </c>
      <c r="AW157" s="102" t="s">
        <v>47</v>
      </c>
      <c r="AX157" s="104" t="s">
        <v>89</v>
      </c>
    </row>
    <row r="158" spans="1:64" s="110" customFormat="1" x14ac:dyDescent="0.2">
      <c r="A158" s="109"/>
      <c r="C158" s="103" t="s">
        <v>102</v>
      </c>
      <c r="D158" s="111" t="s">
        <v>0</v>
      </c>
      <c r="E158" s="112" t="s">
        <v>804</v>
      </c>
      <c r="G158" s="113">
        <v>17.347000000000001</v>
      </c>
      <c r="K158" s="109"/>
      <c r="L158" s="114"/>
      <c r="M158" s="115"/>
      <c r="N158" s="115"/>
      <c r="O158" s="115"/>
      <c r="P158" s="115"/>
      <c r="Q158" s="115"/>
      <c r="R158" s="115"/>
      <c r="S158" s="116"/>
      <c r="AS158" s="111" t="s">
        <v>102</v>
      </c>
      <c r="AT158" s="111" t="s">
        <v>73</v>
      </c>
      <c r="AU158" s="110" t="s">
        <v>73</v>
      </c>
      <c r="AV158" s="110" t="s">
        <v>16</v>
      </c>
      <c r="AW158" s="110" t="s">
        <v>47</v>
      </c>
      <c r="AX158" s="111" t="s">
        <v>89</v>
      </c>
    </row>
    <row r="159" spans="1:64" s="102" customFormat="1" x14ac:dyDescent="0.2">
      <c r="A159" s="101"/>
      <c r="C159" s="103" t="s">
        <v>102</v>
      </c>
      <c r="D159" s="104" t="s">
        <v>0</v>
      </c>
      <c r="E159" s="105" t="s">
        <v>805</v>
      </c>
      <c r="G159" s="104" t="s">
        <v>0</v>
      </c>
      <c r="K159" s="101"/>
      <c r="L159" s="106"/>
      <c r="M159" s="107"/>
      <c r="N159" s="107"/>
      <c r="O159" s="107"/>
      <c r="P159" s="107"/>
      <c r="Q159" s="107"/>
      <c r="R159" s="107"/>
      <c r="S159" s="108"/>
      <c r="AS159" s="104" t="s">
        <v>102</v>
      </c>
      <c r="AT159" s="104" t="s">
        <v>73</v>
      </c>
      <c r="AU159" s="102" t="s">
        <v>51</v>
      </c>
      <c r="AV159" s="102" t="s">
        <v>16</v>
      </c>
      <c r="AW159" s="102" t="s">
        <v>47</v>
      </c>
      <c r="AX159" s="104" t="s">
        <v>89</v>
      </c>
    </row>
    <row r="160" spans="1:64" s="110" customFormat="1" x14ac:dyDescent="0.2">
      <c r="A160" s="109"/>
      <c r="C160" s="103" t="s">
        <v>102</v>
      </c>
      <c r="D160" s="111" t="s">
        <v>0</v>
      </c>
      <c r="E160" s="112" t="s">
        <v>806</v>
      </c>
      <c r="G160" s="113">
        <v>16.757999999999999</v>
      </c>
      <c r="K160" s="109"/>
      <c r="L160" s="114"/>
      <c r="M160" s="115"/>
      <c r="N160" s="115"/>
      <c r="O160" s="115"/>
      <c r="P160" s="115"/>
      <c r="Q160" s="115"/>
      <c r="R160" s="115"/>
      <c r="S160" s="116"/>
      <c r="AS160" s="111" t="s">
        <v>102</v>
      </c>
      <c r="AT160" s="111" t="s">
        <v>73</v>
      </c>
      <c r="AU160" s="110" t="s">
        <v>73</v>
      </c>
      <c r="AV160" s="110" t="s">
        <v>16</v>
      </c>
      <c r="AW160" s="110" t="s">
        <v>47</v>
      </c>
      <c r="AX160" s="111" t="s">
        <v>89</v>
      </c>
    </row>
    <row r="161" spans="1:50" s="102" customFormat="1" x14ac:dyDescent="0.2">
      <c r="A161" s="101"/>
      <c r="C161" s="103" t="s">
        <v>102</v>
      </c>
      <c r="D161" s="104" t="s">
        <v>0</v>
      </c>
      <c r="E161" s="105" t="s">
        <v>807</v>
      </c>
      <c r="G161" s="104" t="s">
        <v>0</v>
      </c>
      <c r="K161" s="101"/>
      <c r="L161" s="106"/>
      <c r="M161" s="107"/>
      <c r="N161" s="107"/>
      <c r="O161" s="107"/>
      <c r="P161" s="107"/>
      <c r="Q161" s="107"/>
      <c r="R161" s="107"/>
      <c r="S161" s="108"/>
      <c r="AS161" s="104" t="s">
        <v>102</v>
      </c>
      <c r="AT161" s="104" t="s">
        <v>73</v>
      </c>
      <c r="AU161" s="102" t="s">
        <v>51</v>
      </c>
      <c r="AV161" s="102" t="s">
        <v>16</v>
      </c>
      <c r="AW161" s="102" t="s">
        <v>47</v>
      </c>
      <c r="AX161" s="104" t="s">
        <v>89</v>
      </c>
    </row>
    <row r="162" spans="1:50" s="110" customFormat="1" x14ac:dyDescent="0.2">
      <c r="A162" s="109"/>
      <c r="C162" s="103" t="s">
        <v>102</v>
      </c>
      <c r="D162" s="111" t="s">
        <v>0</v>
      </c>
      <c r="E162" s="112" t="s">
        <v>808</v>
      </c>
      <c r="G162" s="113">
        <v>14.14</v>
      </c>
      <c r="K162" s="109"/>
      <c r="L162" s="114"/>
      <c r="M162" s="115"/>
      <c r="N162" s="115"/>
      <c r="O162" s="115"/>
      <c r="P162" s="115"/>
      <c r="Q162" s="115"/>
      <c r="R162" s="115"/>
      <c r="S162" s="116"/>
      <c r="AS162" s="111" t="s">
        <v>102</v>
      </c>
      <c r="AT162" s="111" t="s">
        <v>73</v>
      </c>
      <c r="AU162" s="110" t="s">
        <v>73</v>
      </c>
      <c r="AV162" s="110" t="s">
        <v>16</v>
      </c>
      <c r="AW162" s="110" t="s">
        <v>47</v>
      </c>
      <c r="AX162" s="111" t="s">
        <v>89</v>
      </c>
    </row>
    <row r="163" spans="1:50" s="102" customFormat="1" x14ac:dyDescent="0.2">
      <c r="A163" s="101"/>
      <c r="C163" s="103" t="s">
        <v>102</v>
      </c>
      <c r="D163" s="104" t="s">
        <v>0</v>
      </c>
      <c r="E163" s="105" t="s">
        <v>175</v>
      </c>
      <c r="G163" s="104" t="s">
        <v>0</v>
      </c>
      <c r="K163" s="101"/>
      <c r="L163" s="106"/>
      <c r="M163" s="107"/>
      <c r="N163" s="107"/>
      <c r="O163" s="107"/>
      <c r="P163" s="107"/>
      <c r="Q163" s="107"/>
      <c r="R163" s="107"/>
      <c r="S163" s="108"/>
      <c r="AS163" s="104" t="s">
        <v>102</v>
      </c>
      <c r="AT163" s="104" t="s">
        <v>73</v>
      </c>
      <c r="AU163" s="102" t="s">
        <v>51</v>
      </c>
      <c r="AV163" s="102" t="s">
        <v>16</v>
      </c>
      <c r="AW163" s="102" t="s">
        <v>47</v>
      </c>
      <c r="AX163" s="104" t="s">
        <v>89</v>
      </c>
    </row>
    <row r="164" spans="1:50" s="110" customFormat="1" x14ac:dyDescent="0.2">
      <c r="A164" s="109"/>
      <c r="C164" s="103" t="s">
        <v>102</v>
      </c>
      <c r="D164" s="111" t="s">
        <v>0</v>
      </c>
      <c r="E164" s="112" t="s">
        <v>809</v>
      </c>
      <c r="G164" s="113">
        <v>16.844999999999999</v>
      </c>
      <c r="K164" s="109"/>
      <c r="L164" s="114"/>
      <c r="M164" s="115"/>
      <c r="N164" s="115"/>
      <c r="O164" s="115"/>
      <c r="P164" s="115"/>
      <c r="Q164" s="115"/>
      <c r="R164" s="115"/>
      <c r="S164" s="116"/>
      <c r="AS164" s="111" t="s">
        <v>102</v>
      </c>
      <c r="AT164" s="111" t="s">
        <v>73</v>
      </c>
      <c r="AU164" s="110" t="s">
        <v>73</v>
      </c>
      <c r="AV164" s="110" t="s">
        <v>16</v>
      </c>
      <c r="AW164" s="110" t="s">
        <v>47</v>
      </c>
      <c r="AX164" s="111" t="s">
        <v>89</v>
      </c>
    </row>
    <row r="165" spans="1:50" s="102" customFormat="1" x14ac:dyDescent="0.2">
      <c r="A165" s="101"/>
      <c r="C165" s="103" t="s">
        <v>102</v>
      </c>
      <c r="D165" s="104" t="s">
        <v>0</v>
      </c>
      <c r="E165" s="105" t="s">
        <v>810</v>
      </c>
      <c r="G165" s="104" t="s">
        <v>0</v>
      </c>
      <c r="K165" s="101"/>
      <c r="L165" s="106"/>
      <c r="M165" s="107"/>
      <c r="N165" s="107"/>
      <c r="O165" s="107"/>
      <c r="P165" s="107"/>
      <c r="Q165" s="107"/>
      <c r="R165" s="107"/>
      <c r="S165" s="108"/>
      <c r="AS165" s="104" t="s">
        <v>102</v>
      </c>
      <c r="AT165" s="104" t="s">
        <v>73</v>
      </c>
      <c r="AU165" s="102" t="s">
        <v>51</v>
      </c>
      <c r="AV165" s="102" t="s">
        <v>16</v>
      </c>
      <c r="AW165" s="102" t="s">
        <v>47</v>
      </c>
      <c r="AX165" s="104" t="s">
        <v>89</v>
      </c>
    </row>
    <row r="166" spans="1:50" s="110" customFormat="1" x14ac:dyDescent="0.2">
      <c r="A166" s="109"/>
      <c r="C166" s="103" t="s">
        <v>102</v>
      </c>
      <c r="D166" s="111" t="s">
        <v>0</v>
      </c>
      <c r="E166" s="112" t="s">
        <v>811</v>
      </c>
      <c r="G166" s="113">
        <v>26.224</v>
      </c>
      <c r="K166" s="109"/>
      <c r="L166" s="114"/>
      <c r="M166" s="115"/>
      <c r="N166" s="115"/>
      <c r="O166" s="115"/>
      <c r="P166" s="115"/>
      <c r="Q166" s="115"/>
      <c r="R166" s="115"/>
      <c r="S166" s="116"/>
      <c r="AS166" s="111" t="s">
        <v>102</v>
      </c>
      <c r="AT166" s="111" t="s">
        <v>73</v>
      </c>
      <c r="AU166" s="110" t="s">
        <v>73</v>
      </c>
      <c r="AV166" s="110" t="s">
        <v>16</v>
      </c>
      <c r="AW166" s="110" t="s">
        <v>47</v>
      </c>
      <c r="AX166" s="111" t="s">
        <v>89</v>
      </c>
    </row>
    <row r="167" spans="1:50" s="102" customFormat="1" x14ac:dyDescent="0.2">
      <c r="A167" s="101"/>
      <c r="C167" s="103" t="s">
        <v>102</v>
      </c>
      <c r="D167" s="104" t="s">
        <v>0</v>
      </c>
      <c r="E167" s="105" t="s">
        <v>812</v>
      </c>
      <c r="G167" s="104" t="s">
        <v>0</v>
      </c>
      <c r="K167" s="101"/>
      <c r="L167" s="106"/>
      <c r="M167" s="107"/>
      <c r="N167" s="107"/>
      <c r="O167" s="107"/>
      <c r="P167" s="107"/>
      <c r="Q167" s="107"/>
      <c r="R167" s="107"/>
      <c r="S167" s="108"/>
      <c r="AS167" s="104" t="s">
        <v>102</v>
      </c>
      <c r="AT167" s="104" t="s">
        <v>73</v>
      </c>
      <c r="AU167" s="102" t="s">
        <v>51</v>
      </c>
      <c r="AV167" s="102" t="s">
        <v>16</v>
      </c>
      <c r="AW167" s="102" t="s">
        <v>47</v>
      </c>
      <c r="AX167" s="104" t="s">
        <v>89</v>
      </c>
    </row>
    <row r="168" spans="1:50" s="110" customFormat="1" x14ac:dyDescent="0.2">
      <c r="A168" s="109"/>
      <c r="C168" s="103" t="s">
        <v>102</v>
      </c>
      <c r="D168" s="111" t="s">
        <v>0</v>
      </c>
      <c r="E168" s="112" t="s">
        <v>813</v>
      </c>
      <c r="G168" s="113">
        <v>26.094999999999999</v>
      </c>
      <c r="K168" s="109"/>
      <c r="L168" s="114"/>
      <c r="M168" s="115"/>
      <c r="N168" s="115"/>
      <c r="O168" s="115"/>
      <c r="P168" s="115"/>
      <c r="Q168" s="115"/>
      <c r="R168" s="115"/>
      <c r="S168" s="116"/>
      <c r="AS168" s="111" t="s">
        <v>102</v>
      </c>
      <c r="AT168" s="111" t="s">
        <v>73</v>
      </c>
      <c r="AU168" s="110" t="s">
        <v>73</v>
      </c>
      <c r="AV168" s="110" t="s">
        <v>16</v>
      </c>
      <c r="AW168" s="110" t="s">
        <v>47</v>
      </c>
      <c r="AX168" s="111" t="s">
        <v>89</v>
      </c>
    </row>
    <row r="169" spans="1:50" s="102" customFormat="1" x14ac:dyDescent="0.2">
      <c r="A169" s="101"/>
      <c r="C169" s="103" t="s">
        <v>102</v>
      </c>
      <c r="D169" s="104" t="s">
        <v>0</v>
      </c>
      <c r="E169" s="105" t="s">
        <v>814</v>
      </c>
      <c r="G169" s="104" t="s">
        <v>0</v>
      </c>
      <c r="K169" s="101"/>
      <c r="L169" s="106"/>
      <c r="M169" s="107"/>
      <c r="N169" s="107"/>
      <c r="O169" s="107"/>
      <c r="P169" s="107"/>
      <c r="Q169" s="107"/>
      <c r="R169" s="107"/>
      <c r="S169" s="108"/>
      <c r="AS169" s="104" t="s">
        <v>102</v>
      </c>
      <c r="AT169" s="104" t="s">
        <v>73</v>
      </c>
      <c r="AU169" s="102" t="s">
        <v>51</v>
      </c>
      <c r="AV169" s="102" t="s">
        <v>16</v>
      </c>
      <c r="AW169" s="102" t="s">
        <v>47</v>
      </c>
      <c r="AX169" s="104" t="s">
        <v>89</v>
      </c>
    </row>
    <row r="170" spans="1:50" s="110" customFormat="1" x14ac:dyDescent="0.2">
      <c r="A170" s="109"/>
      <c r="C170" s="103" t="s">
        <v>102</v>
      </c>
      <c r="D170" s="111" t="s">
        <v>0</v>
      </c>
      <c r="E170" s="112" t="s">
        <v>815</v>
      </c>
      <c r="G170" s="113">
        <v>12.206</v>
      </c>
      <c r="K170" s="109"/>
      <c r="L170" s="114"/>
      <c r="M170" s="115"/>
      <c r="N170" s="115"/>
      <c r="O170" s="115"/>
      <c r="P170" s="115"/>
      <c r="Q170" s="115"/>
      <c r="R170" s="115"/>
      <c r="S170" s="116"/>
      <c r="AS170" s="111" t="s">
        <v>102</v>
      </c>
      <c r="AT170" s="111" t="s">
        <v>73</v>
      </c>
      <c r="AU170" s="110" t="s">
        <v>73</v>
      </c>
      <c r="AV170" s="110" t="s">
        <v>16</v>
      </c>
      <c r="AW170" s="110" t="s">
        <v>47</v>
      </c>
      <c r="AX170" s="111" t="s">
        <v>89</v>
      </c>
    </row>
    <row r="171" spans="1:50" s="102" customFormat="1" x14ac:dyDescent="0.2">
      <c r="A171" s="101"/>
      <c r="C171" s="103" t="s">
        <v>102</v>
      </c>
      <c r="D171" s="104" t="s">
        <v>0</v>
      </c>
      <c r="E171" s="105" t="s">
        <v>816</v>
      </c>
      <c r="G171" s="104" t="s">
        <v>0</v>
      </c>
      <c r="K171" s="101"/>
      <c r="L171" s="106"/>
      <c r="M171" s="107"/>
      <c r="N171" s="107"/>
      <c r="O171" s="107"/>
      <c r="P171" s="107"/>
      <c r="Q171" s="107"/>
      <c r="R171" s="107"/>
      <c r="S171" s="108"/>
      <c r="AS171" s="104" t="s">
        <v>102</v>
      </c>
      <c r="AT171" s="104" t="s">
        <v>73</v>
      </c>
      <c r="AU171" s="102" t="s">
        <v>51</v>
      </c>
      <c r="AV171" s="102" t="s">
        <v>16</v>
      </c>
      <c r="AW171" s="102" t="s">
        <v>47</v>
      </c>
      <c r="AX171" s="104" t="s">
        <v>89</v>
      </c>
    </row>
    <row r="172" spans="1:50" s="110" customFormat="1" x14ac:dyDescent="0.2">
      <c r="A172" s="109"/>
      <c r="C172" s="103" t="s">
        <v>102</v>
      </c>
      <c r="D172" s="111" t="s">
        <v>0</v>
      </c>
      <c r="E172" s="112" t="s">
        <v>817</v>
      </c>
      <c r="G172" s="113">
        <v>6.65</v>
      </c>
      <c r="K172" s="109"/>
      <c r="L172" s="114"/>
      <c r="M172" s="115"/>
      <c r="N172" s="115"/>
      <c r="O172" s="115"/>
      <c r="P172" s="115"/>
      <c r="Q172" s="115"/>
      <c r="R172" s="115"/>
      <c r="S172" s="116"/>
      <c r="AS172" s="111" t="s">
        <v>102</v>
      </c>
      <c r="AT172" s="111" t="s">
        <v>73</v>
      </c>
      <c r="AU172" s="110" t="s">
        <v>73</v>
      </c>
      <c r="AV172" s="110" t="s">
        <v>16</v>
      </c>
      <c r="AW172" s="110" t="s">
        <v>47</v>
      </c>
      <c r="AX172" s="111" t="s">
        <v>89</v>
      </c>
    </row>
    <row r="173" spans="1:50" s="102" customFormat="1" x14ac:dyDescent="0.2">
      <c r="A173" s="101"/>
      <c r="C173" s="103" t="s">
        <v>102</v>
      </c>
      <c r="D173" s="104" t="s">
        <v>0</v>
      </c>
      <c r="E173" s="105" t="s">
        <v>818</v>
      </c>
      <c r="G173" s="104" t="s">
        <v>0</v>
      </c>
      <c r="K173" s="101"/>
      <c r="L173" s="106"/>
      <c r="M173" s="107"/>
      <c r="N173" s="107"/>
      <c r="O173" s="107"/>
      <c r="P173" s="107"/>
      <c r="Q173" s="107"/>
      <c r="R173" s="107"/>
      <c r="S173" s="108"/>
      <c r="AS173" s="104" t="s">
        <v>102</v>
      </c>
      <c r="AT173" s="104" t="s">
        <v>73</v>
      </c>
      <c r="AU173" s="102" t="s">
        <v>51</v>
      </c>
      <c r="AV173" s="102" t="s">
        <v>16</v>
      </c>
      <c r="AW173" s="102" t="s">
        <v>47</v>
      </c>
      <c r="AX173" s="104" t="s">
        <v>89</v>
      </c>
    </row>
    <row r="174" spans="1:50" s="110" customFormat="1" x14ac:dyDescent="0.2">
      <c r="A174" s="109"/>
      <c r="C174" s="103" t="s">
        <v>102</v>
      </c>
      <c r="D174" s="111" t="s">
        <v>0</v>
      </c>
      <c r="E174" s="112" t="s">
        <v>817</v>
      </c>
      <c r="G174" s="113">
        <v>6.65</v>
      </c>
      <c r="K174" s="109"/>
      <c r="L174" s="114"/>
      <c r="M174" s="115"/>
      <c r="N174" s="115"/>
      <c r="O174" s="115"/>
      <c r="P174" s="115"/>
      <c r="Q174" s="115"/>
      <c r="R174" s="115"/>
      <c r="S174" s="116"/>
      <c r="AS174" s="111" t="s">
        <v>102</v>
      </c>
      <c r="AT174" s="111" t="s">
        <v>73</v>
      </c>
      <c r="AU174" s="110" t="s">
        <v>73</v>
      </c>
      <c r="AV174" s="110" t="s">
        <v>16</v>
      </c>
      <c r="AW174" s="110" t="s">
        <v>47</v>
      </c>
      <c r="AX174" s="111" t="s">
        <v>89</v>
      </c>
    </row>
    <row r="175" spans="1:50" s="102" customFormat="1" x14ac:dyDescent="0.2">
      <c r="A175" s="101"/>
      <c r="C175" s="103" t="s">
        <v>102</v>
      </c>
      <c r="D175" s="104" t="s">
        <v>0</v>
      </c>
      <c r="E175" s="105" t="s">
        <v>177</v>
      </c>
      <c r="G175" s="104" t="s">
        <v>0</v>
      </c>
      <c r="K175" s="101"/>
      <c r="L175" s="106"/>
      <c r="M175" s="107"/>
      <c r="N175" s="107"/>
      <c r="O175" s="107"/>
      <c r="P175" s="107"/>
      <c r="Q175" s="107"/>
      <c r="R175" s="107"/>
      <c r="S175" s="108"/>
      <c r="AS175" s="104" t="s">
        <v>102</v>
      </c>
      <c r="AT175" s="104" t="s">
        <v>73</v>
      </c>
      <c r="AU175" s="102" t="s">
        <v>51</v>
      </c>
      <c r="AV175" s="102" t="s">
        <v>16</v>
      </c>
      <c r="AW175" s="102" t="s">
        <v>47</v>
      </c>
      <c r="AX175" s="104" t="s">
        <v>89</v>
      </c>
    </row>
    <row r="176" spans="1:50" s="110" customFormat="1" x14ac:dyDescent="0.2">
      <c r="A176" s="109"/>
      <c r="C176" s="103" t="s">
        <v>102</v>
      </c>
      <c r="D176" s="111" t="s">
        <v>0</v>
      </c>
      <c r="E176" s="112" t="s">
        <v>819</v>
      </c>
      <c r="G176" s="113">
        <v>-12.411</v>
      </c>
      <c r="K176" s="109"/>
      <c r="L176" s="114"/>
      <c r="M176" s="115"/>
      <c r="N176" s="115"/>
      <c r="O176" s="115"/>
      <c r="P176" s="115"/>
      <c r="Q176" s="115"/>
      <c r="R176" s="115"/>
      <c r="S176" s="116"/>
      <c r="AS176" s="111" t="s">
        <v>102</v>
      </c>
      <c r="AT176" s="111" t="s">
        <v>73</v>
      </c>
      <c r="AU176" s="110" t="s">
        <v>73</v>
      </c>
      <c r="AV176" s="110" t="s">
        <v>16</v>
      </c>
      <c r="AW176" s="110" t="s">
        <v>47</v>
      </c>
      <c r="AX176" s="111" t="s">
        <v>89</v>
      </c>
    </row>
    <row r="177" spans="1:50" s="110" customFormat="1" x14ac:dyDescent="0.2">
      <c r="A177" s="109"/>
      <c r="C177" s="103" t="s">
        <v>102</v>
      </c>
      <c r="D177" s="111" t="s">
        <v>0</v>
      </c>
      <c r="E177" s="112" t="s">
        <v>509</v>
      </c>
      <c r="G177" s="113">
        <v>-1.5760000000000001</v>
      </c>
      <c r="K177" s="109"/>
      <c r="L177" s="114"/>
      <c r="M177" s="115"/>
      <c r="N177" s="115"/>
      <c r="O177" s="115"/>
      <c r="P177" s="115"/>
      <c r="Q177" s="115"/>
      <c r="R177" s="115"/>
      <c r="S177" s="116"/>
      <c r="AS177" s="111" t="s">
        <v>102</v>
      </c>
      <c r="AT177" s="111" t="s">
        <v>73</v>
      </c>
      <c r="AU177" s="110" t="s">
        <v>73</v>
      </c>
      <c r="AV177" s="110" t="s">
        <v>16</v>
      </c>
      <c r="AW177" s="110" t="s">
        <v>47</v>
      </c>
      <c r="AX177" s="111" t="s">
        <v>89</v>
      </c>
    </row>
    <row r="178" spans="1:50" s="110" customFormat="1" x14ac:dyDescent="0.2">
      <c r="A178" s="109"/>
      <c r="C178" s="103" t="s">
        <v>102</v>
      </c>
      <c r="D178" s="111" t="s">
        <v>0</v>
      </c>
      <c r="E178" s="112" t="s">
        <v>820</v>
      </c>
      <c r="G178" s="113">
        <v>4.51</v>
      </c>
      <c r="K178" s="109"/>
      <c r="L178" s="114"/>
      <c r="M178" s="115"/>
      <c r="N178" s="115"/>
      <c r="O178" s="115"/>
      <c r="P178" s="115"/>
      <c r="Q178" s="115"/>
      <c r="R178" s="115"/>
      <c r="S178" s="116"/>
      <c r="AS178" s="111" t="s">
        <v>102</v>
      </c>
      <c r="AT178" s="111" t="s">
        <v>73</v>
      </c>
      <c r="AU178" s="110" t="s">
        <v>73</v>
      </c>
      <c r="AV178" s="110" t="s">
        <v>16</v>
      </c>
      <c r="AW178" s="110" t="s">
        <v>47</v>
      </c>
      <c r="AX178" s="111" t="s">
        <v>89</v>
      </c>
    </row>
    <row r="179" spans="1:50" s="126" customFormat="1" x14ac:dyDescent="0.2">
      <c r="A179" s="125"/>
      <c r="C179" s="103" t="s">
        <v>102</v>
      </c>
      <c r="D179" s="127" t="s">
        <v>0</v>
      </c>
      <c r="E179" s="128" t="s">
        <v>105</v>
      </c>
      <c r="G179" s="129">
        <v>133.43800000000002</v>
      </c>
      <c r="K179" s="125"/>
      <c r="L179" s="130"/>
      <c r="M179" s="131"/>
      <c r="N179" s="131"/>
      <c r="O179" s="131"/>
      <c r="P179" s="131"/>
      <c r="Q179" s="131"/>
      <c r="R179" s="131"/>
      <c r="S179" s="132"/>
      <c r="AS179" s="127" t="s">
        <v>102</v>
      </c>
      <c r="AT179" s="127" t="s">
        <v>73</v>
      </c>
      <c r="AU179" s="126" t="s">
        <v>106</v>
      </c>
      <c r="AV179" s="126" t="s">
        <v>16</v>
      </c>
      <c r="AW179" s="126" t="s">
        <v>47</v>
      </c>
      <c r="AX179" s="127" t="s">
        <v>89</v>
      </c>
    </row>
    <row r="180" spans="1:50" s="102" customFormat="1" x14ac:dyDescent="0.2">
      <c r="A180" s="101"/>
      <c r="C180" s="103" t="s">
        <v>102</v>
      </c>
      <c r="D180" s="104" t="s">
        <v>0</v>
      </c>
      <c r="E180" s="105" t="s">
        <v>821</v>
      </c>
      <c r="G180" s="104" t="s">
        <v>0</v>
      </c>
      <c r="K180" s="101"/>
      <c r="L180" s="106"/>
      <c r="M180" s="107"/>
      <c r="N180" s="107"/>
      <c r="O180" s="107"/>
      <c r="P180" s="107"/>
      <c r="Q180" s="107"/>
      <c r="R180" s="107"/>
      <c r="S180" s="108"/>
      <c r="AS180" s="104" t="s">
        <v>102</v>
      </c>
      <c r="AT180" s="104" t="s">
        <v>73</v>
      </c>
      <c r="AU180" s="102" t="s">
        <v>51</v>
      </c>
      <c r="AV180" s="102" t="s">
        <v>16</v>
      </c>
      <c r="AW180" s="102" t="s">
        <v>47</v>
      </c>
      <c r="AX180" s="104" t="s">
        <v>89</v>
      </c>
    </row>
    <row r="181" spans="1:50" s="102" customFormat="1" x14ac:dyDescent="0.2">
      <c r="A181" s="101"/>
      <c r="C181" s="103" t="s">
        <v>102</v>
      </c>
      <c r="D181" s="104" t="s">
        <v>0</v>
      </c>
      <c r="E181" s="105" t="s">
        <v>822</v>
      </c>
      <c r="G181" s="104" t="s">
        <v>0</v>
      </c>
      <c r="K181" s="101"/>
      <c r="L181" s="106"/>
      <c r="M181" s="107"/>
      <c r="N181" s="107"/>
      <c r="O181" s="107"/>
      <c r="P181" s="107"/>
      <c r="Q181" s="107"/>
      <c r="R181" s="107"/>
      <c r="S181" s="108"/>
      <c r="AS181" s="104" t="s">
        <v>102</v>
      </c>
      <c r="AT181" s="104" t="s">
        <v>73</v>
      </c>
      <c r="AU181" s="102" t="s">
        <v>51</v>
      </c>
      <c r="AV181" s="102" t="s">
        <v>16</v>
      </c>
      <c r="AW181" s="102" t="s">
        <v>47</v>
      </c>
      <c r="AX181" s="104" t="s">
        <v>89</v>
      </c>
    </row>
    <row r="182" spans="1:50" s="110" customFormat="1" x14ac:dyDescent="0.2">
      <c r="A182" s="109"/>
      <c r="C182" s="103" t="s">
        <v>102</v>
      </c>
      <c r="D182" s="111" t="s">
        <v>0</v>
      </c>
      <c r="E182" s="112" t="s">
        <v>823</v>
      </c>
      <c r="G182" s="113">
        <v>18.809999999999999</v>
      </c>
      <c r="K182" s="109"/>
      <c r="L182" s="114"/>
      <c r="M182" s="115"/>
      <c r="N182" s="115"/>
      <c r="O182" s="115"/>
      <c r="P182" s="115"/>
      <c r="Q182" s="115"/>
      <c r="R182" s="115"/>
      <c r="S182" s="116"/>
      <c r="AS182" s="111" t="s">
        <v>102</v>
      </c>
      <c r="AT182" s="111" t="s">
        <v>73</v>
      </c>
      <c r="AU182" s="110" t="s">
        <v>73</v>
      </c>
      <c r="AV182" s="110" t="s">
        <v>16</v>
      </c>
      <c r="AW182" s="110" t="s">
        <v>47</v>
      </c>
      <c r="AX182" s="111" t="s">
        <v>89</v>
      </c>
    </row>
    <row r="183" spans="1:50" s="126" customFormat="1" x14ac:dyDescent="0.2">
      <c r="A183" s="125"/>
      <c r="C183" s="103" t="s">
        <v>102</v>
      </c>
      <c r="D183" s="127" t="s">
        <v>0</v>
      </c>
      <c r="E183" s="128" t="s">
        <v>105</v>
      </c>
      <c r="G183" s="129">
        <v>18.809999999999999</v>
      </c>
      <c r="K183" s="125"/>
      <c r="L183" s="130"/>
      <c r="M183" s="131"/>
      <c r="N183" s="131"/>
      <c r="O183" s="131"/>
      <c r="P183" s="131"/>
      <c r="Q183" s="131"/>
      <c r="R183" s="131"/>
      <c r="S183" s="132"/>
      <c r="AS183" s="127" t="s">
        <v>102</v>
      </c>
      <c r="AT183" s="127" t="s">
        <v>73</v>
      </c>
      <c r="AU183" s="126" t="s">
        <v>106</v>
      </c>
      <c r="AV183" s="126" t="s">
        <v>16</v>
      </c>
      <c r="AW183" s="126" t="s">
        <v>47</v>
      </c>
      <c r="AX183" s="127" t="s">
        <v>89</v>
      </c>
    </row>
    <row r="184" spans="1:50" s="102" customFormat="1" x14ac:dyDescent="0.2">
      <c r="A184" s="101"/>
      <c r="C184" s="103" t="s">
        <v>102</v>
      </c>
      <c r="D184" s="104" t="s">
        <v>0</v>
      </c>
      <c r="E184" s="105" t="s">
        <v>824</v>
      </c>
      <c r="G184" s="104" t="s">
        <v>0</v>
      </c>
      <c r="K184" s="101"/>
      <c r="L184" s="106"/>
      <c r="M184" s="107"/>
      <c r="N184" s="107"/>
      <c r="O184" s="107"/>
      <c r="P184" s="107"/>
      <c r="Q184" s="107"/>
      <c r="R184" s="107"/>
      <c r="S184" s="108"/>
      <c r="AS184" s="104" t="s">
        <v>102</v>
      </c>
      <c r="AT184" s="104" t="s">
        <v>73</v>
      </c>
      <c r="AU184" s="102" t="s">
        <v>51</v>
      </c>
      <c r="AV184" s="102" t="s">
        <v>16</v>
      </c>
      <c r="AW184" s="102" t="s">
        <v>47</v>
      </c>
      <c r="AX184" s="104" t="s">
        <v>89</v>
      </c>
    </row>
    <row r="185" spans="1:50" s="110" customFormat="1" x14ac:dyDescent="0.2">
      <c r="A185" s="109"/>
      <c r="C185" s="103" t="s">
        <v>102</v>
      </c>
      <c r="D185" s="111" t="s">
        <v>0</v>
      </c>
      <c r="E185" s="112" t="s">
        <v>825</v>
      </c>
      <c r="G185" s="113">
        <v>12.813000000000001</v>
      </c>
      <c r="K185" s="109"/>
      <c r="L185" s="114"/>
      <c r="M185" s="115"/>
      <c r="N185" s="115"/>
      <c r="O185" s="115"/>
      <c r="P185" s="115"/>
      <c r="Q185" s="115"/>
      <c r="R185" s="115"/>
      <c r="S185" s="116"/>
      <c r="AS185" s="111" t="s">
        <v>102</v>
      </c>
      <c r="AT185" s="111" t="s">
        <v>73</v>
      </c>
      <c r="AU185" s="110" t="s">
        <v>73</v>
      </c>
      <c r="AV185" s="110" t="s">
        <v>16</v>
      </c>
      <c r="AW185" s="110" t="s">
        <v>47</v>
      </c>
      <c r="AX185" s="111" t="s">
        <v>89</v>
      </c>
    </row>
    <row r="186" spans="1:50" s="102" customFormat="1" x14ac:dyDescent="0.2">
      <c r="A186" s="101"/>
      <c r="C186" s="103" t="s">
        <v>102</v>
      </c>
      <c r="D186" s="104" t="s">
        <v>0</v>
      </c>
      <c r="E186" s="105" t="s">
        <v>826</v>
      </c>
      <c r="G186" s="104" t="s">
        <v>0</v>
      </c>
      <c r="K186" s="101"/>
      <c r="L186" s="106"/>
      <c r="M186" s="107"/>
      <c r="N186" s="107"/>
      <c r="O186" s="107"/>
      <c r="P186" s="107"/>
      <c r="Q186" s="107"/>
      <c r="R186" s="107"/>
      <c r="S186" s="108"/>
      <c r="AS186" s="104" t="s">
        <v>102</v>
      </c>
      <c r="AT186" s="104" t="s">
        <v>73</v>
      </c>
      <c r="AU186" s="102" t="s">
        <v>51</v>
      </c>
      <c r="AV186" s="102" t="s">
        <v>16</v>
      </c>
      <c r="AW186" s="102" t="s">
        <v>47</v>
      </c>
      <c r="AX186" s="104" t="s">
        <v>89</v>
      </c>
    </row>
    <row r="187" spans="1:50" s="110" customFormat="1" x14ac:dyDescent="0.2">
      <c r="A187" s="109"/>
      <c r="C187" s="103" t="s">
        <v>102</v>
      </c>
      <c r="D187" s="111" t="s">
        <v>0</v>
      </c>
      <c r="E187" s="112" t="s">
        <v>827</v>
      </c>
      <c r="G187" s="113">
        <v>7.52</v>
      </c>
      <c r="K187" s="109"/>
      <c r="L187" s="114"/>
      <c r="M187" s="115"/>
      <c r="N187" s="115"/>
      <c r="O187" s="115"/>
      <c r="P187" s="115"/>
      <c r="Q187" s="115"/>
      <c r="R187" s="115"/>
      <c r="S187" s="116"/>
      <c r="AS187" s="111" t="s">
        <v>102</v>
      </c>
      <c r="AT187" s="111" t="s">
        <v>73</v>
      </c>
      <c r="AU187" s="110" t="s">
        <v>73</v>
      </c>
      <c r="AV187" s="110" t="s">
        <v>16</v>
      </c>
      <c r="AW187" s="110" t="s">
        <v>47</v>
      </c>
      <c r="AX187" s="111" t="s">
        <v>89</v>
      </c>
    </row>
    <row r="188" spans="1:50" s="102" customFormat="1" x14ac:dyDescent="0.2">
      <c r="A188" s="101"/>
      <c r="C188" s="103" t="s">
        <v>102</v>
      </c>
      <c r="D188" s="104" t="s">
        <v>0</v>
      </c>
      <c r="E188" s="105" t="s">
        <v>828</v>
      </c>
      <c r="G188" s="104" t="s">
        <v>0</v>
      </c>
      <c r="K188" s="101"/>
      <c r="L188" s="106"/>
      <c r="M188" s="107"/>
      <c r="N188" s="107"/>
      <c r="O188" s="107"/>
      <c r="P188" s="107"/>
      <c r="Q188" s="107"/>
      <c r="R188" s="107"/>
      <c r="S188" s="108"/>
      <c r="AS188" s="104" t="s">
        <v>102</v>
      </c>
      <c r="AT188" s="104" t="s">
        <v>73</v>
      </c>
      <c r="AU188" s="102" t="s">
        <v>51</v>
      </c>
      <c r="AV188" s="102" t="s">
        <v>16</v>
      </c>
      <c r="AW188" s="102" t="s">
        <v>47</v>
      </c>
      <c r="AX188" s="104" t="s">
        <v>89</v>
      </c>
    </row>
    <row r="189" spans="1:50" s="110" customFormat="1" x14ac:dyDescent="0.2">
      <c r="A189" s="109"/>
      <c r="C189" s="103" t="s">
        <v>102</v>
      </c>
      <c r="D189" s="111" t="s">
        <v>0</v>
      </c>
      <c r="E189" s="112" t="s">
        <v>829</v>
      </c>
      <c r="G189" s="113">
        <v>3.51</v>
      </c>
      <c r="K189" s="109"/>
      <c r="L189" s="114"/>
      <c r="M189" s="115"/>
      <c r="N189" s="115"/>
      <c r="O189" s="115"/>
      <c r="P189" s="115"/>
      <c r="Q189" s="115"/>
      <c r="R189" s="115"/>
      <c r="S189" s="116"/>
      <c r="AS189" s="111" t="s">
        <v>102</v>
      </c>
      <c r="AT189" s="111" t="s">
        <v>73</v>
      </c>
      <c r="AU189" s="110" t="s">
        <v>73</v>
      </c>
      <c r="AV189" s="110" t="s">
        <v>16</v>
      </c>
      <c r="AW189" s="110" t="s">
        <v>47</v>
      </c>
      <c r="AX189" s="111" t="s">
        <v>89</v>
      </c>
    </row>
    <row r="190" spans="1:50" s="102" customFormat="1" x14ac:dyDescent="0.2">
      <c r="A190" s="101"/>
      <c r="C190" s="103" t="s">
        <v>102</v>
      </c>
      <c r="D190" s="104" t="s">
        <v>0</v>
      </c>
      <c r="E190" s="105" t="s">
        <v>830</v>
      </c>
      <c r="G190" s="104" t="s">
        <v>0</v>
      </c>
      <c r="K190" s="101"/>
      <c r="L190" s="106"/>
      <c r="M190" s="107"/>
      <c r="N190" s="107"/>
      <c r="O190" s="107"/>
      <c r="P190" s="107"/>
      <c r="Q190" s="107"/>
      <c r="R190" s="107"/>
      <c r="S190" s="108"/>
      <c r="AS190" s="104" t="s">
        <v>102</v>
      </c>
      <c r="AT190" s="104" t="s">
        <v>73</v>
      </c>
      <c r="AU190" s="102" t="s">
        <v>51</v>
      </c>
      <c r="AV190" s="102" t="s">
        <v>16</v>
      </c>
      <c r="AW190" s="102" t="s">
        <v>47</v>
      </c>
      <c r="AX190" s="104" t="s">
        <v>89</v>
      </c>
    </row>
    <row r="191" spans="1:50" s="110" customFormat="1" x14ac:dyDescent="0.2">
      <c r="A191" s="109"/>
      <c r="C191" s="103" t="s">
        <v>102</v>
      </c>
      <c r="D191" s="111" t="s">
        <v>0</v>
      </c>
      <c r="E191" s="112" t="s">
        <v>831</v>
      </c>
      <c r="G191" s="113">
        <v>13.435</v>
      </c>
      <c r="K191" s="109"/>
      <c r="L191" s="114"/>
      <c r="M191" s="115"/>
      <c r="N191" s="115"/>
      <c r="O191" s="115"/>
      <c r="P191" s="115"/>
      <c r="Q191" s="115"/>
      <c r="R191" s="115"/>
      <c r="S191" s="116"/>
      <c r="AS191" s="111" t="s">
        <v>102</v>
      </c>
      <c r="AT191" s="111" t="s">
        <v>73</v>
      </c>
      <c r="AU191" s="110" t="s">
        <v>73</v>
      </c>
      <c r="AV191" s="110" t="s">
        <v>16</v>
      </c>
      <c r="AW191" s="110" t="s">
        <v>47</v>
      </c>
      <c r="AX191" s="111" t="s">
        <v>89</v>
      </c>
    </row>
    <row r="192" spans="1:50" s="102" customFormat="1" x14ac:dyDescent="0.2">
      <c r="A192" s="101"/>
      <c r="C192" s="103" t="s">
        <v>102</v>
      </c>
      <c r="D192" s="104" t="s">
        <v>0</v>
      </c>
      <c r="E192" s="105" t="s">
        <v>832</v>
      </c>
      <c r="G192" s="104" t="s">
        <v>0</v>
      </c>
      <c r="K192" s="101"/>
      <c r="L192" s="106"/>
      <c r="M192" s="107"/>
      <c r="N192" s="107"/>
      <c r="O192" s="107"/>
      <c r="P192" s="107"/>
      <c r="Q192" s="107"/>
      <c r="R192" s="107"/>
      <c r="S192" s="108"/>
      <c r="AS192" s="104" t="s">
        <v>102</v>
      </c>
      <c r="AT192" s="104" t="s">
        <v>73</v>
      </c>
      <c r="AU192" s="102" t="s">
        <v>51</v>
      </c>
      <c r="AV192" s="102" t="s">
        <v>16</v>
      </c>
      <c r="AW192" s="102" t="s">
        <v>47</v>
      </c>
      <c r="AX192" s="104" t="s">
        <v>89</v>
      </c>
    </row>
    <row r="193" spans="1:50" s="110" customFormat="1" x14ac:dyDescent="0.2">
      <c r="A193" s="109"/>
      <c r="C193" s="103" t="s">
        <v>102</v>
      </c>
      <c r="D193" s="111" t="s">
        <v>0</v>
      </c>
      <c r="E193" s="112" t="s">
        <v>833</v>
      </c>
      <c r="G193" s="113">
        <v>17.893000000000001</v>
      </c>
      <c r="K193" s="109"/>
      <c r="L193" s="114"/>
      <c r="M193" s="115"/>
      <c r="N193" s="115"/>
      <c r="O193" s="115"/>
      <c r="P193" s="115"/>
      <c r="Q193" s="115"/>
      <c r="R193" s="115"/>
      <c r="S193" s="116"/>
      <c r="AS193" s="111" t="s">
        <v>102</v>
      </c>
      <c r="AT193" s="111" t="s">
        <v>73</v>
      </c>
      <c r="AU193" s="110" t="s">
        <v>73</v>
      </c>
      <c r="AV193" s="110" t="s">
        <v>16</v>
      </c>
      <c r="AW193" s="110" t="s">
        <v>47</v>
      </c>
      <c r="AX193" s="111" t="s">
        <v>89</v>
      </c>
    </row>
    <row r="194" spans="1:50" s="102" customFormat="1" x14ac:dyDescent="0.2">
      <c r="A194" s="101"/>
      <c r="C194" s="103" t="s">
        <v>102</v>
      </c>
      <c r="D194" s="104" t="s">
        <v>0</v>
      </c>
      <c r="E194" s="105" t="s">
        <v>834</v>
      </c>
      <c r="G194" s="104" t="s">
        <v>0</v>
      </c>
      <c r="K194" s="101"/>
      <c r="L194" s="106"/>
      <c r="M194" s="107"/>
      <c r="N194" s="107"/>
      <c r="O194" s="107"/>
      <c r="P194" s="107"/>
      <c r="Q194" s="107"/>
      <c r="R194" s="107"/>
      <c r="S194" s="108"/>
      <c r="AS194" s="104" t="s">
        <v>102</v>
      </c>
      <c r="AT194" s="104" t="s">
        <v>73</v>
      </c>
      <c r="AU194" s="102" t="s">
        <v>51</v>
      </c>
      <c r="AV194" s="102" t="s">
        <v>16</v>
      </c>
      <c r="AW194" s="102" t="s">
        <v>47</v>
      </c>
      <c r="AX194" s="104" t="s">
        <v>89</v>
      </c>
    </row>
    <row r="195" spans="1:50" s="110" customFormat="1" x14ac:dyDescent="0.2">
      <c r="A195" s="109"/>
      <c r="C195" s="103" t="s">
        <v>102</v>
      </c>
      <c r="D195" s="111" t="s">
        <v>0</v>
      </c>
      <c r="E195" s="112" t="s">
        <v>835</v>
      </c>
      <c r="G195" s="113">
        <v>5.5129999999999999</v>
      </c>
      <c r="K195" s="109"/>
      <c r="L195" s="114"/>
      <c r="M195" s="115"/>
      <c r="N195" s="115"/>
      <c r="O195" s="115"/>
      <c r="P195" s="115"/>
      <c r="Q195" s="115"/>
      <c r="R195" s="115"/>
      <c r="S195" s="116"/>
      <c r="AS195" s="111" t="s">
        <v>102</v>
      </c>
      <c r="AT195" s="111" t="s">
        <v>73</v>
      </c>
      <c r="AU195" s="110" t="s">
        <v>73</v>
      </c>
      <c r="AV195" s="110" t="s">
        <v>16</v>
      </c>
      <c r="AW195" s="110" t="s">
        <v>47</v>
      </c>
      <c r="AX195" s="111" t="s">
        <v>89</v>
      </c>
    </row>
    <row r="196" spans="1:50" s="102" customFormat="1" x14ac:dyDescent="0.2">
      <c r="A196" s="101"/>
      <c r="C196" s="103" t="s">
        <v>102</v>
      </c>
      <c r="D196" s="104" t="s">
        <v>0</v>
      </c>
      <c r="E196" s="105" t="s">
        <v>836</v>
      </c>
      <c r="G196" s="104" t="s">
        <v>0</v>
      </c>
      <c r="K196" s="101"/>
      <c r="L196" s="106"/>
      <c r="M196" s="107"/>
      <c r="N196" s="107"/>
      <c r="O196" s="107"/>
      <c r="P196" s="107"/>
      <c r="Q196" s="107"/>
      <c r="R196" s="107"/>
      <c r="S196" s="108"/>
      <c r="AS196" s="104" t="s">
        <v>102</v>
      </c>
      <c r="AT196" s="104" t="s">
        <v>73</v>
      </c>
      <c r="AU196" s="102" t="s">
        <v>51</v>
      </c>
      <c r="AV196" s="102" t="s">
        <v>16</v>
      </c>
      <c r="AW196" s="102" t="s">
        <v>47</v>
      </c>
      <c r="AX196" s="104" t="s">
        <v>89</v>
      </c>
    </row>
    <row r="197" spans="1:50" s="110" customFormat="1" x14ac:dyDescent="0.2">
      <c r="A197" s="109"/>
      <c r="C197" s="103" t="s">
        <v>102</v>
      </c>
      <c r="D197" s="111" t="s">
        <v>0</v>
      </c>
      <c r="E197" s="112" t="s">
        <v>837</v>
      </c>
      <c r="G197" s="113">
        <v>2.355</v>
      </c>
      <c r="K197" s="109"/>
      <c r="L197" s="114"/>
      <c r="M197" s="115"/>
      <c r="N197" s="115"/>
      <c r="O197" s="115"/>
      <c r="P197" s="115"/>
      <c r="Q197" s="115"/>
      <c r="R197" s="115"/>
      <c r="S197" s="116"/>
      <c r="AS197" s="111" t="s">
        <v>102</v>
      </c>
      <c r="AT197" s="111" t="s">
        <v>73</v>
      </c>
      <c r="AU197" s="110" t="s">
        <v>73</v>
      </c>
      <c r="AV197" s="110" t="s">
        <v>16</v>
      </c>
      <c r="AW197" s="110" t="s">
        <v>47</v>
      </c>
      <c r="AX197" s="111" t="s">
        <v>89</v>
      </c>
    </row>
    <row r="198" spans="1:50" s="102" customFormat="1" x14ac:dyDescent="0.2">
      <c r="A198" s="101"/>
      <c r="C198" s="103" t="s">
        <v>102</v>
      </c>
      <c r="D198" s="104" t="s">
        <v>0</v>
      </c>
      <c r="E198" s="105" t="s">
        <v>838</v>
      </c>
      <c r="G198" s="104" t="s">
        <v>0</v>
      </c>
      <c r="K198" s="101"/>
      <c r="L198" s="106"/>
      <c r="M198" s="107"/>
      <c r="N198" s="107"/>
      <c r="O198" s="107"/>
      <c r="P198" s="107"/>
      <c r="Q198" s="107"/>
      <c r="R198" s="107"/>
      <c r="S198" s="108"/>
      <c r="AS198" s="104" t="s">
        <v>102</v>
      </c>
      <c r="AT198" s="104" t="s">
        <v>73</v>
      </c>
      <c r="AU198" s="102" t="s">
        <v>51</v>
      </c>
      <c r="AV198" s="102" t="s">
        <v>16</v>
      </c>
      <c r="AW198" s="102" t="s">
        <v>47</v>
      </c>
      <c r="AX198" s="104" t="s">
        <v>89</v>
      </c>
    </row>
    <row r="199" spans="1:50" s="110" customFormat="1" x14ac:dyDescent="0.2">
      <c r="A199" s="109"/>
      <c r="C199" s="103" t="s">
        <v>102</v>
      </c>
      <c r="D199" s="111" t="s">
        <v>0</v>
      </c>
      <c r="E199" s="112" t="s">
        <v>839</v>
      </c>
      <c r="G199" s="113">
        <v>6.2</v>
      </c>
      <c r="K199" s="109"/>
      <c r="L199" s="114"/>
      <c r="M199" s="115"/>
      <c r="N199" s="115"/>
      <c r="O199" s="115"/>
      <c r="P199" s="115"/>
      <c r="Q199" s="115"/>
      <c r="R199" s="115"/>
      <c r="S199" s="116"/>
      <c r="AS199" s="111" t="s">
        <v>102</v>
      </c>
      <c r="AT199" s="111" t="s">
        <v>73</v>
      </c>
      <c r="AU199" s="110" t="s">
        <v>73</v>
      </c>
      <c r="AV199" s="110" t="s">
        <v>16</v>
      </c>
      <c r="AW199" s="110" t="s">
        <v>47</v>
      </c>
      <c r="AX199" s="111" t="s">
        <v>89</v>
      </c>
    </row>
    <row r="200" spans="1:50" s="102" customFormat="1" x14ac:dyDescent="0.2">
      <c r="A200" s="101"/>
      <c r="C200" s="103" t="s">
        <v>102</v>
      </c>
      <c r="D200" s="104" t="s">
        <v>0</v>
      </c>
      <c r="E200" s="105" t="s">
        <v>840</v>
      </c>
      <c r="G200" s="104" t="s">
        <v>0</v>
      </c>
      <c r="K200" s="101"/>
      <c r="L200" s="106"/>
      <c r="M200" s="107"/>
      <c r="N200" s="107"/>
      <c r="O200" s="107"/>
      <c r="P200" s="107"/>
      <c r="Q200" s="107"/>
      <c r="R200" s="107"/>
      <c r="S200" s="108"/>
      <c r="AS200" s="104" t="s">
        <v>102</v>
      </c>
      <c r="AT200" s="104" t="s">
        <v>73</v>
      </c>
      <c r="AU200" s="102" t="s">
        <v>51</v>
      </c>
      <c r="AV200" s="102" t="s">
        <v>16</v>
      </c>
      <c r="AW200" s="102" t="s">
        <v>47</v>
      </c>
      <c r="AX200" s="104" t="s">
        <v>89</v>
      </c>
    </row>
    <row r="201" spans="1:50" s="110" customFormat="1" x14ac:dyDescent="0.2">
      <c r="A201" s="109"/>
      <c r="C201" s="103" t="s">
        <v>102</v>
      </c>
      <c r="D201" s="111" t="s">
        <v>0</v>
      </c>
      <c r="E201" s="112" t="s">
        <v>841</v>
      </c>
      <c r="G201" s="113">
        <v>8.2249999999999996</v>
      </c>
      <c r="K201" s="109"/>
      <c r="L201" s="114"/>
      <c r="M201" s="115"/>
      <c r="N201" s="115"/>
      <c r="O201" s="115"/>
      <c r="P201" s="115"/>
      <c r="Q201" s="115"/>
      <c r="R201" s="115"/>
      <c r="S201" s="116"/>
      <c r="AS201" s="111" t="s">
        <v>102</v>
      </c>
      <c r="AT201" s="111" t="s">
        <v>73</v>
      </c>
      <c r="AU201" s="110" t="s">
        <v>73</v>
      </c>
      <c r="AV201" s="110" t="s">
        <v>16</v>
      </c>
      <c r="AW201" s="110" t="s">
        <v>47</v>
      </c>
      <c r="AX201" s="111" t="s">
        <v>89</v>
      </c>
    </row>
    <row r="202" spans="1:50" s="102" customFormat="1" x14ac:dyDescent="0.2">
      <c r="A202" s="101"/>
      <c r="C202" s="103" t="s">
        <v>102</v>
      </c>
      <c r="D202" s="104" t="s">
        <v>0</v>
      </c>
      <c r="E202" s="105" t="s">
        <v>177</v>
      </c>
      <c r="G202" s="104" t="s">
        <v>0</v>
      </c>
      <c r="K202" s="101"/>
      <c r="L202" s="106"/>
      <c r="M202" s="107"/>
      <c r="N202" s="107"/>
      <c r="O202" s="107"/>
      <c r="P202" s="107"/>
      <c r="Q202" s="107"/>
      <c r="R202" s="107"/>
      <c r="S202" s="108"/>
      <c r="AS202" s="104" t="s">
        <v>102</v>
      </c>
      <c r="AT202" s="104" t="s">
        <v>73</v>
      </c>
      <c r="AU202" s="102" t="s">
        <v>51</v>
      </c>
      <c r="AV202" s="102" t="s">
        <v>16</v>
      </c>
      <c r="AW202" s="102" t="s">
        <v>47</v>
      </c>
      <c r="AX202" s="104" t="s">
        <v>89</v>
      </c>
    </row>
    <row r="203" spans="1:50" s="110" customFormat="1" x14ac:dyDescent="0.2">
      <c r="A203" s="109"/>
      <c r="C203" s="103" t="s">
        <v>102</v>
      </c>
      <c r="D203" s="111" t="s">
        <v>0</v>
      </c>
      <c r="E203" s="112" t="s">
        <v>842</v>
      </c>
      <c r="G203" s="113">
        <v>-3.1520000000000001</v>
      </c>
      <c r="K203" s="109"/>
      <c r="L203" s="114"/>
      <c r="M203" s="115"/>
      <c r="N203" s="115"/>
      <c r="O203" s="115"/>
      <c r="P203" s="115"/>
      <c r="Q203" s="115"/>
      <c r="R203" s="115"/>
      <c r="S203" s="116"/>
      <c r="AS203" s="111" t="s">
        <v>102</v>
      </c>
      <c r="AT203" s="111" t="s">
        <v>73</v>
      </c>
      <c r="AU203" s="110" t="s">
        <v>73</v>
      </c>
      <c r="AV203" s="110" t="s">
        <v>16</v>
      </c>
      <c r="AW203" s="110" t="s">
        <v>47</v>
      </c>
      <c r="AX203" s="111" t="s">
        <v>89</v>
      </c>
    </row>
    <row r="204" spans="1:50" s="110" customFormat="1" x14ac:dyDescent="0.2">
      <c r="A204" s="109"/>
      <c r="C204" s="103" t="s">
        <v>102</v>
      </c>
      <c r="D204" s="111" t="s">
        <v>0</v>
      </c>
      <c r="E204" s="112" t="s">
        <v>843</v>
      </c>
      <c r="G204" s="113">
        <v>-2.3639999999999999</v>
      </c>
      <c r="K204" s="109"/>
      <c r="L204" s="114"/>
      <c r="M204" s="115"/>
      <c r="N204" s="115"/>
      <c r="O204" s="115"/>
      <c r="P204" s="115"/>
      <c r="Q204" s="115"/>
      <c r="R204" s="115"/>
      <c r="S204" s="116"/>
      <c r="AS204" s="111" t="s">
        <v>102</v>
      </c>
      <c r="AT204" s="111" t="s">
        <v>73</v>
      </c>
      <c r="AU204" s="110" t="s">
        <v>73</v>
      </c>
      <c r="AV204" s="110" t="s">
        <v>16</v>
      </c>
      <c r="AW204" s="110" t="s">
        <v>47</v>
      </c>
      <c r="AX204" s="111" t="s">
        <v>89</v>
      </c>
    </row>
    <row r="205" spans="1:50" s="126" customFormat="1" x14ac:dyDescent="0.2">
      <c r="A205" s="125"/>
      <c r="C205" s="103" t="s">
        <v>102</v>
      </c>
      <c r="D205" s="127" t="s">
        <v>0</v>
      </c>
      <c r="E205" s="128" t="s">
        <v>105</v>
      </c>
      <c r="G205" s="129">
        <v>71.947999999999979</v>
      </c>
      <c r="K205" s="125"/>
      <c r="L205" s="130"/>
      <c r="M205" s="131"/>
      <c r="N205" s="131"/>
      <c r="O205" s="131"/>
      <c r="P205" s="131"/>
      <c r="Q205" s="131"/>
      <c r="R205" s="131"/>
      <c r="S205" s="132"/>
      <c r="AS205" s="127" t="s">
        <v>102</v>
      </c>
      <c r="AT205" s="127" t="s">
        <v>73</v>
      </c>
      <c r="AU205" s="126" t="s">
        <v>106</v>
      </c>
      <c r="AV205" s="126" t="s">
        <v>16</v>
      </c>
      <c r="AW205" s="126" t="s">
        <v>47</v>
      </c>
      <c r="AX205" s="127" t="s">
        <v>89</v>
      </c>
    </row>
    <row r="206" spans="1:50" s="102" customFormat="1" x14ac:dyDescent="0.2">
      <c r="A206" s="101"/>
      <c r="C206" s="103" t="s">
        <v>102</v>
      </c>
      <c r="D206" s="104" t="s">
        <v>0</v>
      </c>
      <c r="E206" s="105" t="s">
        <v>754</v>
      </c>
      <c r="G206" s="104" t="s">
        <v>0</v>
      </c>
      <c r="K206" s="101"/>
      <c r="L206" s="106"/>
      <c r="M206" s="107"/>
      <c r="N206" s="107"/>
      <c r="O206" s="107"/>
      <c r="P206" s="107"/>
      <c r="Q206" s="107"/>
      <c r="R206" s="107"/>
      <c r="S206" s="108"/>
      <c r="AS206" s="104" t="s">
        <v>102</v>
      </c>
      <c r="AT206" s="104" t="s">
        <v>73</v>
      </c>
      <c r="AU206" s="102" t="s">
        <v>51</v>
      </c>
      <c r="AV206" s="102" t="s">
        <v>16</v>
      </c>
      <c r="AW206" s="102" t="s">
        <v>47</v>
      </c>
      <c r="AX206" s="104" t="s">
        <v>89</v>
      </c>
    </row>
    <row r="207" spans="1:50" s="102" customFormat="1" x14ac:dyDescent="0.2">
      <c r="A207" s="101"/>
      <c r="C207" s="103" t="s">
        <v>102</v>
      </c>
      <c r="D207" s="104" t="s">
        <v>0</v>
      </c>
      <c r="E207" s="105" t="s">
        <v>802</v>
      </c>
      <c r="G207" s="104" t="s">
        <v>0</v>
      </c>
      <c r="K207" s="101"/>
      <c r="L207" s="106"/>
      <c r="M207" s="107"/>
      <c r="N207" s="107"/>
      <c r="O207" s="107"/>
      <c r="P207" s="107"/>
      <c r="Q207" s="107"/>
      <c r="R207" s="107"/>
      <c r="S207" s="108"/>
      <c r="AS207" s="104" t="s">
        <v>102</v>
      </c>
      <c r="AT207" s="104" t="s">
        <v>73</v>
      </c>
      <c r="AU207" s="102" t="s">
        <v>51</v>
      </c>
      <c r="AV207" s="102" t="s">
        <v>16</v>
      </c>
      <c r="AW207" s="102" t="s">
        <v>47</v>
      </c>
      <c r="AX207" s="104" t="s">
        <v>89</v>
      </c>
    </row>
    <row r="208" spans="1:50" s="102" customFormat="1" x14ac:dyDescent="0.2">
      <c r="A208" s="101"/>
      <c r="C208" s="103" t="s">
        <v>102</v>
      </c>
      <c r="D208" s="104" t="s">
        <v>0</v>
      </c>
      <c r="E208" s="105" t="s">
        <v>844</v>
      </c>
      <c r="G208" s="104" t="s">
        <v>0</v>
      </c>
      <c r="K208" s="101"/>
      <c r="L208" s="106"/>
      <c r="M208" s="107"/>
      <c r="N208" s="107"/>
      <c r="O208" s="107"/>
      <c r="P208" s="107"/>
      <c r="Q208" s="107"/>
      <c r="R208" s="107"/>
      <c r="S208" s="108"/>
      <c r="AS208" s="104" t="s">
        <v>102</v>
      </c>
      <c r="AT208" s="104" t="s">
        <v>73</v>
      </c>
      <c r="AU208" s="102" t="s">
        <v>51</v>
      </c>
      <c r="AV208" s="102" t="s">
        <v>16</v>
      </c>
      <c r="AW208" s="102" t="s">
        <v>47</v>
      </c>
      <c r="AX208" s="104" t="s">
        <v>89</v>
      </c>
    </row>
    <row r="209" spans="1:64" s="110" customFormat="1" x14ac:dyDescent="0.2">
      <c r="A209" s="109"/>
      <c r="C209" s="103" t="s">
        <v>102</v>
      </c>
      <c r="D209" s="111" t="s">
        <v>0</v>
      </c>
      <c r="E209" s="112" t="s">
        <v>845</v>
      </c>
      <c r="G209" s="113">
        <v>38.542999999999999</v>
      </c>
      <c r="K209" s="109"/>
      <c r="L209" s="114"/>
      <c r="M209" s="115"/>
      <c r="N209" s="115"/>
      <c r="O209" s="115"/>
      <c r="P209" s="115"/>
      <c r="Q209" s="115"/>
      <c r="R209" s="115"/>
      <c r="S209" s="116"/>
      <c r="AS209" s="111" t="s">
        <v>102</v>
      </c>
      <c r="AT209" s="111" t="s">
        <v>73</v>
      </c>
      <c r="AU209" s="110" t="s">
        <v>73</v>
      </c>
      <c r="AV209" s="110" t="s">
        <v>16</v>
      </c>
      <c r="AW209" s="110" t="s">
        <v>47</v>
      </c>
      <c r="AX209" s="111" t="s">
        <v>89</v>
      </c>
    </row>
    <row r="210" spans="1:64" s="102" customFormat="1" x14ac:dyDescent="0.2">
      <c r="A210" s="101"/>
      <c r="C210" s="103" t="s">
        <v>102</v>
      </c>
      <c r="D210" s="104" t="s">
        <v>0</v>
      </c>
      <c r="E210" s="105" t="s">
        <v>846</v>
      </c>
      <c r="G210" s="104" t="s">
        <v>0</v>
      </c>
      <c r="K210" s="101"/>
      <c r="L210" s="106"/>
      <c r="M210" s="107"/>
      <c r="N210" s="107"/>
      <c r="O210" s="107"/>
      <c r="P210" s="107"/>
      <c r="Q210" s="107"/>
      <c r="R210" s="107"/>
      <c r="S210" s="108"/>
      <c r="AS210" s="104" t="s">
        <v>102</v>
      </c>
      <c r="AT210" s="104" t="s">
        <v>73</v>
      </c>
      <c r="AU210" s="102" t="s">
        <v>51</v>
      </c>
      <c r="AV210" s="102" t="s">
        <v>16</v>
      </c>
      <c r="AW210" s="102" t="s">
        <v>47</v>
      </c>
      <c r="AX210" s="104" t="s">
        <v>89</v>
      </c>
    </row>
    <row r="211" spans="1:64" s="110" customFormat="1" x14ac:dyDescent="0.2">
      <c r="A211" s="109"/>
      <c r="C211" s="103" t="s">
        <v>102</v>
      </c>
      <c r="D211" s="111" t="s">
        <v>0</v>
      </c>
      <c r="E211" s="112" t="s">
        <v>847</v>
      </c>
      <c r="G211" s="113">
        <v>8.82</v>
      </c>
      <c r="K211" s="109"/>
      <c r="L211" s="114"/>
      <c r="M211" s="115"/>
      <c r="N211" s="115"/>
      <c r="O211" s="115"/>
      <c r="P211" s="115"/>
      <c r="Q211" s="115"/>
      <c r="R211" s="115"/>
      <c r="S211" s="116"/>
      <c r="AS211" s="111" t="s">
        <v>102</v>
      </c>
      <c r="AT211" s="111" t="s">
        <v>73</v>
      </c>
      <c r="AU211" s="110" t="s">
        <v>73</v>
      </c>
      <c r="AV211" s="110" t="s">
        <v>16</v>
      </c>
      <c r="AW211" s="110" t="s">
        <v>47</v>
      </c>
      <c r="AX211" s="111" t="s">
        <v>89</v>
      </c>
    </row>
    <row r="212" spans="1:64" s="102" customFormat="1" x14ac:dyDescent="0.2">
      <c r="A212" s="101"/>
      <c r="C212" s="103" t="s">
        <v>102</v>
      </c>
      <c r="D212" s="104" t="s">
        <v>0</v>
      </c>
      <c r="E212" s="105" t="s">
        <v>177</v>
      </c>
      <c r="G212" s="104" t="s">
        <v>0</v>
      </c>
      <c r="K212" s="101"/>
      <c r="L212" s="106"/>
      <c r="M212" s="107"/>
      <c r="N212" s="107"/>
      <c r="O212" s="107"/>
      <c r="P212" s="107"/>
      <c r="Q212" s="107"/>
      <c r="R212" s="107"/>
      <c r="S212" s="108"/>
      <c r="AS212" s="104" t="s">
        <v>102</v>
      </c>
      <c r="AT212" s="104" t="s">
        <v>73</v>
      </c>
      <c r="AU212" s="102" t="s">
        <v>51</v>
      </c>
      <c r="AV212" s="102" t="s">
        <v>16</v>
      </c>
      <c r="AW212" s="102" t="s">
        <v>47</v>
      </c>
      <c r="AX212" s="104" t="s">
        <v>89</v>
      </c>
    </row>
    <row r="213" spans="1:64" s="110" customFormat="1" x14ac:dyDescent="0.2">
      <c r="A213" s="109"/>
      <c r="C213" s="103" t="s">
        <v>102</v>
      </c>
      <c r="D213" s="111" t="s">
        <v>0</v>
      </c>
      <c r="E213" s="112" t="s">
        <v>848</v>
      </c>
      <c r="G213" s="113">
        <v>-0.91200000000000003</v>
      </c>
      <c r="K213" s="109"/>
      <c r="L213" s="114"/>
      <c r="M213" s="115"/>
      <c r="N213" s="115"/>
      <c r="O213" s="115"/>
      <c r="P213" s="115"/>
      <c r="Q213" s="115"/>
      <c r="R213" s="115"/>
      <c r="S213" s="116"/>
      <c r="AS213" s="111" t="s">
        <v>102</v>
      </c>
      <c r="AT213" s="111" t="s">
        <v>73</v>
      </c>
      <c r="AU213" s="110" t="s">
        <v>73</v>
      </c>
      <c r="AV213" s="110" t="s">
        <v>16</v>
      </c>
      <c r="AW213" s="110" t="s">
        <v>47</v>
      </c>
      <c r="AX213" s="111" t="s">
        <v>89</v>
      </c>
    </row>
    <row r="214" spans="1:64" s="110" customFormat="1" x14ac:dyDescent="0.2">
      <c r="A214" s="109"/>
      <c r="C214" s="103" t="s">
        <v>102</v>
      </c>
      <c r="D214" s="111" t="s">
        <v>0</v>
      </c>
      <c r="E214" s="112" t="s">
        <v>849</v>
      </c>
      <c r="G214" s="113">
        <v>-1.08</v>
      </c>
      <c r="K214" s="109"/>
      <c r="L214" s="114"/>
      <c r="M214" s="115"/>
      <c r="N214" s="115"/>
      <c r="O214" s="115"/>
      <c r="P214" s="115"/>
      <c r="Q214" s="115"/>
      <c r="R214" s="115"/>
      <c r="S214" s="116"/>
      <c r="AS214" s="111" t="s">
        <v>102</v>
      </c>
      <c r="AT214" s="111" t="s">
        <v>73</v>
      </c>
      <c r="AU214" s="110" t="s">
        <v>73</v>
      </c>
      <c r="AV214" s="110" t="s">
        <v>16</v>
      </c>
      <c r="AW214" s="110" t="s">
        <v>47</v>
      </c>
      <c r="AX214" s="111" t="s">
        <v>89</v>
      </c>
    </row>
    <row r="215" spans="1:64" s="110" customFormat="1" x14ac:dyDescent="0.2">
      <c r="A215" s="109"/>
      <c r="C215" s="103" t="s">
        <v>102</v>
      </c>
      <c r="D215" s="111" t="s">
        <v>0</v>
      </c>
      <c r="E215" s="112" t="s">
        <v>760</v>
      </c>
      <c r="G215" s="113">
        <v>-0.83799999999999997</v>
      </c>
      <c r="K215" s="109"/>
      <c r="L215" s="114"/>
      <c r="M215" s="115"/>
      <c r="N215" s="115"/>
      <c r="O215" s="115"/>
      <c r="P215" s="115"/>
      <c r="Q215" s="115"/>
      <c r="R215" s="115"/>
      <c r="S215" s="116"/>
      <c r="AS215" s="111" t="s">
        <v>102</v>
      </c>
      <c r="AT215" s="111" t="s">
        <v>73</v>
      </c>
      <c r="AU215" s="110" t="s">
        <v>73</v>
      </c>
      <c r="AV215" s="110" t="s">
        <v>16</v>
      </c>
      <c r="AW215" s="110" t="s">
        <v>47</v>
      </c>
      <c r="AX215" s="111" t="s">
        <v>89</v>
      </c>
    </row>
    <row r="216" spans="1:64" s="110" customFormat="1" x14ac:dyDescent="0.2">
      <c r="A216" s="109"/>
      <c r="C216" s="103" t="s">
        <v>102</v>
      </c>
      <c r="D216" s="111" t="s">
        <v>0</v>
      </c>
      <c r="E216" s="112" t="s">
        <v>850</v>
      </c>
      <c r="G216" s="113">
        <v>-0.42199999999999999</v>
      </c>
      <c r="K216" s="109"/>
      <c r="L216" s="114"/>
      <c r="M216" s="115"/>
      <c r="N216" s="115"/>
      <c r="O216" s="115"/>
      <c r="P216" s="115"/>
      <c r="Q216" s="115"/>
      <c r="R216" s="115"/>
      <c r="S216" s="116"/>
      <c r="AS216" s="111" t="s">
        <v>102</v>
      </c>
      <c r="AT216" s="111" t="s">
        <v>73</v>
      </c>
      <c r="AU216" s="110" t="s">
        <v>73</v>
      </c>
      <c r="AV216" s="110" t="s">
        <v>16</v>
      </c>
      <c r="AW216" s="110" t="s">
        <v>47</v>
      </c>
      <c r="AX216" s="111" t="s">
        <v>89</v>
      </c>
    </row>
    <row r="217" spans="1:64" s="126" customFormat="1" x14ac:dyDescent="0.2">
      <c r="A217" s="125"/>
      <c r="C217" s="103" t="s">
        <v>102</v>
      </c>
      <c r="D217" s="127" t="s">
        <v>0</v>
      </c>
      <c r="E217" s="128" t="s">
        <v>105</v>
      </c>
      <c r="G217" s="129">
        <v>44.111000000000004</v>
      </c>
      <c r="K217" s="125"/>
      <c r="L217" s="130"/>
      <c r="M217" s="131"/>
      <c r="N217" s="131"/>
      <c r="O217" s="131"/>
      <c r="P217" s="131"/>
      <c r="Q217" s="131"/>
      <c r="R217" s="131"/>
      <c r="S217" s="132"/>
      <c r="AS217" s="127" t="s">
        <v>102</v>
      </c>
      <c r="AT217" s="127" t="s">
        <v>73</v>
      </c>
      <c r="AU217" s="126" t="s">
        <v>106</v>
      </c>
      <c r="AV217" s="126" t="s">
        <v>16</v>
      </c>
      <c r="AW217" s="126" t="s">
        <v>47</v>
      </c>
      <c r="AX217" s="127" t="s">
        <v>89</v>
      </c>
    </row>
    <row r="218" spans="1:64" s="118" customFormat="1" x14ac:dyDescent="0.2">
      <c r="A218" s="117"/>
      <c r="C218" s="103" t="s">
        <v>102</v>
      </c>
      <c r="D218" s="119" t="s">
        <v>0</v>
      </c>
      <c r="E218" s="120" t="s">
        <v>109</v>
      </c>
      <c r="G218" s="121">
        <v>268.30699999999996</v>
      </c>
      <c r="K218" s="117"/>
      <c r="L218" s="122"/>
      <c r="M218" s="123"/>
      <c r="N218" s="123"/>
      <c r="O218" s="123"/>
      <c r="P218" s="123"/>
      <c r="Q218" s="123"/>
      <c r="R218" s="123"/>
      <c r="S218" s="124"/>
      <c r="AS218" s="119" t="s">
        <v>102</v>
      </c>
      <c r="AT218" s="119" t="s">
        <v>73</v>
      </c>
      <c r="AU218" s="118" t="s">
        <v>96</v>
      </c>
      <c r="AV218" s="118" t="s">
        <v>16</v>
      </c>
      <c r="AW218" s="118" t="s">
        <v>51</v>
      </c>
      <c r="AX218" s="119" t="s">
        <v>89</v>
      </c>
    </row>
    <row r="219" spans="1:64" s="16" customFormat="1" ht="24" x14ac:dyDescent="0.2">
      <c r="A219" s="13"/>
      <c r="B219" s="87" t="s">
        <v>6</v>
      </c>
      <c r="C219" s="87" t="s">
        <v>92</v>
      </c>
      <c r="D219" s="88" t="s">
        <v>851</v>
      </c>
      <c r="E219" s="89" t="s">
        <v>852</v>
      </c>
      <c r="F219" s="90" t="s">
        <v>121</v>
      </c>
      <c r="G219" s="91">
        <v>1546.538</v>
      </c>
      <c r="H219" s="1"/>
      <c r="I219" s="91">
        <f>ROUND(H219*G219,3)</f>
        <v>0</v>
      </c>
      <c r="J219" s="92"/>
      <c r="K219" s="13"/>
      <c r="L219" s="93" t="s">
        <v>0</v>
      </c>
      <c r="M219" s="94" t="s">
        <v>23</v>
      </c>
      <c r="N219" s="95"/>
      <c r="O219" s="96">
        <f>N219*G219</f>
        <v>0</v>
      </c>
      <c r="P219" s="96">
        <v>1.7239999999999998E-2</v>
      </c>
      <c r="Q219" s="96">
        <f>P219*G219</f>
        <v>26.662315119999999</v>
      </c>
      <c r="R219" s="96">
        <v>0</v>
      </c>
      <c r="S219" s="97">
        <f>R219*G219</f>
        <v>0</v>
      </c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Q219" s="98" t="s">
        <v>96</v>
      </c>
      <c r="AS219" s="98" t="s">
        <v>92</v>
      </c>
      <c r="AT219" s="98" t="s">
        <v>73</v>
      </c>
      <c r="AX219" s="7" t="s">
        <v>89</v>
      </c>
      <c r="BD219" s="99">
        <f>IF(M219="základná",I219,0)</f>
        <v>0</v>
      </c>
      <c r="BE219" s="99">
        <f>IF(M219="znížená",I219,0)</f>
        <v>0</v>
      </c>
      <c r="BF219" s="99">
        <f>IF(M219="zákl. prenesená",I219,0)</f>
        <v>0</v>
      </c>
      <c r="BG219" s="99">
        <f>IF(M219="zníž. prenesená",I219,0)</f>
        <v>0</v>
      </c>
      <c r="BH219" s="99">
        <f>IF(M219="nulová",I219,0)</f>
        <v>0</v>
      </c>
      <c r="BI219" s="7" t="s">
        <v>73</v>
      </c>
      <c r="BJ219" s="100">
        <f>ROUND(H219*G219,3)</f>
        <v>0</v>
      </c>
      <c r="BK219" s="7" t="s">
        <v>96</v>
      </c>
      <c r="BL219" s="98" t="s">
        <v>853</v>
      </c>
    </row>
    <row r="220" spans="1:64" s="102" customFormat="1" x14ac:dyDescent="0.2">
      <c r="A220" s="101"/>
      <c r="C220" s="103" t="s">
        <v>102</v>
      </c>
      <c r="D220" s="104" t="s">
        <v>0</v>
      </c>
      <c r="E220" s="105" t="s">
        <v>854</v>
      </c>
      <c r="G220" s="104" t="s">
        <v>0</v>
      </c>
      <c r="K220" s="101"/>
      <c r="L220" s="106"/>
      <c r="M220" s="107"/>
      <c r="N220" s="107"/>
      <c r="O220" s="107"/>
      <c r="P220" s="107"/>
      <c r="Q220" s="107"/>
      <c r="R220" s="107"/>
      <c r="S220" s="108"/>
      <c r="AS220" s="104" t="s">
        <v>102</v>
      </c>
      <c r="AT220" s="104" t="s">
        <v>73</v>
      </c>
      <c r="AU220" s="102" t="s">
        <v>51</v>
      </c>
      <c r="AV220" s="102" t="s">
        <v>16</v>
      </c>
      <c r="AW220" s="102" t="s">
        <v>47</v>
      </c>
      <c r="AX220" s="104" t="s">
        <v>89</v>
      </c>
    </row>
    <row r="221" spans="1:64" s="102" customFormat="1" x14ac:dyDescent="0.2">
      <c r="A221" s="101"/>
      <c r="C221" s="103" t="s">
        <v>102</v>
      </c>
      <c r="D221" s="104" t="s">
        <v>0</v>
      </c>
      <c r="E221" s="105" t="s">
        <v>703</v>
      </c>
      <c r="G221" s="104" t="s">
        <v>0</v>
      </c>
      <c r="K221" s="101"/>
      <c r="L221" s="106"/>
      <c r="M221" s="107"/>
      <c r="N221" s="107"/>
      <c r="O221" s="107"/>
      <c r="P221" s="107"/>
      <c r="Q221" s="107"/>
      <c r="R221" s="107"/>
      <c r="S221" s="108"/>
      <c r="AS221" s="104" t="s">
        <v>102</v>
      </c>
      <c r="AT221" s="104" t="s">
        <v>73</v>
      </c>
      <c r="AU221" s="102" t="s">
        <v>51</v>
      </c>
      <c r="AV221" s="102" t="s">
        <v>16</v>
      </c>
      <c r="AW221" s="102" t="s">
        <v>47</v>
      </c>
      <c r="AX221" s="104" t="s">
        <v>89</v>
      </c>
    </row>
    <row r="222" spans="1:64" s="102" customFormat="1" x14ac:dyDescent="0.2">
      <c r="A222" s="101"/>
      <c r="C222" s="103" t="s">
        <v>102</v>
      </c>
      <c r="D222" s="104" t="s">
        <v>0</v>
      </c>
      <c r="E222" s="105" t="s">
        <v>803</v>
      </c>
      <c r="G222" s="104" t="s">
        <v>0</v>
      </c>
      <c r="K222" s="101"/>
      <c r="L222" s="106"/>
      <c r="M222" s="107"/>
      <c r="N222" s="107"/>
      <c r="O222" s="107"/>
      <c r="P222" s="107"/>
      <c r="Q222" s="107"/>
      <c r="R222" s="107"/>
      <c r="S222" s="108"/>
      <c r="AS222" s="104" t="s">
        <v>102</v>
      </c>
      <c r="AT222" s="104" t="s">
        <v>73</v>
      </c>
      <c r="AU222" s="102" t="s">
        <v>51</v>
      </c>
      <c r="AV222" s="102" t="s">
        <v>16</v>
      </c>
      <c r="AW222" s="102" t="s">
        <v>47</v>
      </c>
      <c r="AX222" s="104" t="s">
        <v>89</v>
      </c>
    </row>
    <row r="223" spans="1:64" s="110" customFormat="1" ht="22.5" x14ac:dyDescent="0.2">
      <c r="A223" s="109"/>
      <c r="C223" s="103" t="s">
        <v>102</v>
      </c>
      <c r="D223" s="111" t="s">
        <v>0</v>
      </c>
      <c r="E223" s="112" t="s">
        <v>855</v>
      </c>
      <c r="G223" s="113">
        <v>64.983999999999995</v>
      </c>
      <c r="K223" s="109"/>
      <c r="L223" s="114"/>
      <c r="M223" s="115"/>
      <c r="N223" s="115"/>
      <c r="O223" s="115"/>
      <c r="P223" s="115"/>
      <c r="Q223" s="115"/>
      <c r="R223" s="115"/>
      <c r="S223" s="116"/>
      <c r="AS223" s="111" t="s">
        <v>102</v>
      </c>
      <c r="AT223" s="111" t="s">
        <v>73</v>
      </c>
      <c r="AU223" s="110" t="s">
        <v>73</v>
      </c>
      <c r="AV223" s="110" t="s">
        <v>16</v>
      </c>
      <c r="AW223" s="110" t="s">
        <v>47</v>
      </c>
      <c r="AX223" s="111" t="s">
        <v>89</v>
      </c>
    </row>
    <row r="224" spans="1:64" s="102" customFormat="1" x14ac:dyDescent="0.2">
      <c r="A224" s="101"/>
      <c r="C224" s="103" t="s">
        <v>102</v>
      </c>
      <c r="D224" s="104" t="s">
        <v>0</v>
      </c>
      <c r="E224" s="105" t="s">
        <v>177</v>
      </c>
      <c r="G224" s="104" t="s">
        <v>0</v>
      </c>
      <c r="K224" s="101"/>
      <c r="L224" s="106"/>
      <c r="M224" s="107"/>
      <c r="N224" s="107"/>
      <c r="O224" s="107"/>
      <c r="P224" s="107"/>
      <c r="Q224" s="107"/>
      <c r="R224" s="107"/>
      <c r="S224" s="108"/>
      <c r="AS224" s="104" t="s">
        <v>102</v>
      </c>
      <c r="AT224" s="104" t="s">
        <v>73</v>
      </c>
      <c r="AU224" s="102" t="s">
        <v>51</v>
      </c>
      <c r="AV224" s="102" t="s">
        <v>16</v>
      </c>
      <c r="AW224" s="102" t="s">
        <v>47</v>
      </c>
      <c r="AX224" s="104" t="s">
        <v>89</v>
      </c>
    </row>
    <row r="225" spans="1:50" s="110" customFormat="1" x14ac:dyDescent="0.2">
      <c r="A225" s="109"/>
      <c r="C225" s="103" t="s">
        <v>102</v>
      </c>
      <c r="D225" s="111" t="s">
        <v>0</v>
      </c>
      <c r="E225" s="112" t="s">
        <v>856</v>
      </c>
      <c r="G225" s="113">
        <v>-9.85</v>
      </c>
      <c r="K225" s="109"/>
      <c r="L225" s="114"/>
      <c r="M225" s="115"/>
      <c r="N225" s="115"/>
      <c r="O225" s="115"/>
      <c r="P225" s="115"/>
      <c r="Q225" s="115"/>
      <c r="R225" s="115"/>
      <c r="S225" s="116"/>
      <c r="AS225" s="111" t="s">
        <v>102</v>
      </c>
      <c r="AT225" s="111" t="s">
        <v>73</v>
      </c>
      <c r="AU225" s="110" t="s">
        <v>73</v>
      </c>
      <c r="AV225" s="110" t="s">
        <v>16</v>
      </c>
      <c r="AW225" s="110" t="s">
        <v>47</v>
      </c>
      <c r="AX225" s="111" t="s">
        <v>89</v>
      </c>
    </row>
    <row r="226" spans="1:50" s="102" customFormat="1" x14ac:dyDescent="0.2">
      <c r="A226" s="101"/>
      <c r="C226" s="103" t="s">
        <v>102</v>
      </c>
      <c r="D226" s="104" t="s">
        <v>0</v>
      </c>
      <c r="E226" s="105" t="s">
        <v>857</v>
      </c>
      <c r="G226" s="104" t="s">
        <v>0</v>
      </c>
      <c r="K226" s="101"/>
      <c r="L226" s="106"/>
      <c r="M226" s="107"/>
      <c r="N226" s="107"/>
      <c r="O226" s="107"/>
      <c r="P226" s="107"/>
      <c r="Q226" s="107"/>
      <c r="R226" s="107"/>
      <c r="S226" s="108"/>
      <c r="AS226" s="104" t="s">
        <v>102</v>
      </c>
      <c r="AT226" s="104" t="s">
        <v>73</v>
      </c>
      <c r="AU226" s="102" t="s">
        <v>51</v>
      </c>
      <c r="AV226" s="102" t="s">
        <v>16</v>
      </c>
      <c r="AW226" s="102" t="s">
        <v>47</v>
      </c>
      <c r="AX226" s="104" t="s">
        <v>89</v>
      </c>
    </row>
    <row r="227" spans="1:50" s="110" customFormat="1" x14ac:dyDescent="0.2">
      <c r="A227" s="109"/>
      <c r="C227" s="103" t="s">
        <v>102</v>
      </c>
      <c r="D227" s="111" t="s">
        <v>0</v>
      </c>
      <c r="E227" s="112" t="s">
        <v>858</v>
      </c>
      <c r="G227" s="113">
        <v>18.899000000000001</v>
      </c>
      <c r="K227" s="109"/>
      <c r="L227" s="114"/>
      <c r="M227" s="115"/>
      <c r="N227" s="115"/>
      <c r="O227" s="115"/>
      <c r="P227" s="115"/>
      <c r="Q227" s="115"/>
      <c r="R227" s="115"/>
      <c r="S227" s="116"/>
      <c r="AS227" s="111" t="s">
        <v>102</v>
      </c>
      <c r="AT227" s="111" t="s">
        <v>73</v>
      </c>
      <c r="AU227" s="110" t="s">
        <v>73</v>
      </c>
      <c r="AV227" s="110" t="s">
        <v>16</v>
      </c>
      <c r="AW227" s="110" t="s">
        <v>47</v>
      </c>
      <c r="AX227" s="111" t="s">
        <v>89</v>
      </c>
    </row>
    <row r="228" spans="1:50" s="102" customFormat="1" x14ac:dyDescent="0.2">
      <c r="A228" s="101"/>
      <c r="C228" s="103" t="s">
        <v>102</v>
      </c>
      <c r="D228" s="104" t="s">
        <v>0</v>
      </c>
      <c r="E228" s="105" t="s">
        <v>153</v>
      </c>
      <c r="G228" s="104" t="s">
        <v>0</v>
      </c>
      <c r="K228" s="101"/>
      <c r="L228" s="106"/>
      <c r="M228" s="107"/>
      <c r="N228" s="107"/>
      <c r="O228" s="107"/>
      <c r="P228" s="107"/>
      <c r="Q228" s="107"/>
      <c r="R228" s="107"/>
      <c r="S228" s="108"/>
      <c r="AS228" s="104" t="s">
        <v>102</v>
      </c>
      <c r="AT228" s="104" t="s">
        <v>73</v>
      </c>
      <c r="AU228" s="102" t="s">
        <v>51</v>
      </c>
      <c r="AV228" s="102" t="s">
        <v>16</v>
      </c>
      <c r="AW228" s="102" t="s">
        <v>47</v>
      </c>
      <c r="AX228" s="104" t="s">
        <v>89</v>
      </c>
    </row>
    <row r="229" spans="1:50" s="110" customFormat="1" ht="22.5" x14ac:dyDescent="0.2">
      <c r="A229" s="109"/>
      <c r="C229" s="103" t="s">
        <v>102</v>
      </c>
      <c r="D229" s="111" t="s">
        <v>0</v>
      </c>
      <c r="E229" s="112" t="s">
        <v>859</v>
      </c>
      <c r="G229" s="113">
        <v>122.85299999999999</v>
      </c>
      <c r="K229" s="109"/>
      <c r="L229" s="114"/>
      <c r="M229" s="115"/>
      <c r="N229" s="115"/>
      <c r="O229" s="115"/>
      <c r="P229" s="115"/>
      <c r="Q229" s="115"/>
      <c r="R229" s="115"/>
      <c r="S229" s="116"/>
      <c r="AS229" s="111" t="s">
        <v>102</v>
      </c>
      <c r="AT229" s="111" t="s">
        <v>73</v>
      </c>
      <c r="AU229" s="110" t="s">
        <v>73</v>
      </c>
      <c r="AV229" s="110" t="s">
        <v>16</v>
      </c>
      <c r="AW229" s="110" t="s">
        <v>47</v>
      </c>
      <c r="AX229" s="111" t="s">
        <v>89</v>
      </c>
    </row>
    <row r="230" spans="1:50" s="102" customFormat="1" x14ac:dyDescent="0.2">
      <c r="A230" s="101"/>
      <c r="C230" s="103" t="s">
        <v>102</v>
      </c>
      <c r="D230" s="104" t="s">
        <v>0</v>
      </c>
      <c r="E230" s="105" t="s">
        <v>860</v>
      </c>
      <c r="G230" s="104" t="s">
        <v>0</v>
      </c>
      <c r="K230" s="101"/>
      <c r="L230" s="106"/>
      <c r="M230" s="107"/>
      <c r="N230" s="107"/>
      <c r="O230" s="107"/>
      <c r="P230" s="107"/>
      <c r="Q230" s="107"/>
      <c r="R230" s="107"/>
      <c r="S230" s="108"/>
      <c r="AS230" s="104" t="s">
        <v>102</v>
      </c>
      <c r="AT230" s="104" t="s">
        <v>73</v>
      </c>
      <c r="AU230" s="102" t="s">
        <v>51</v>
      </c>
      <c r="AV230" s="102" t="s">
        <v>16</v>
      </c>
      <c r="AW230" s="102" t="s">
        <v>47</v>
      </c>
      <c r="AX230" s="104" t="s">
        <v>89</v>
      </c>
    </row>
    <row r="231" spans="1:50" s="110" customFormat="1" x14ac:dyDescent="0.2">
      <c r="A231" s="109"/>
      <c r="C231" s="103" t="s">
        <v>102</v>
      </c>
      <c r="D231" s="111" t="s">
        <v>0</v>
      </c>
      <c r="E231" s="112" t="s">
        <v>861</v>
      </c>
      <c r="G231" s="113">
        <v>14.778</v>
      </c>
      <c r="K231" s="109"/>
      <c r="L231" s="114"/>
      <c r="M231" s="115"/>
      <c r="N231" s="115"/>
      <c r="O231" s="115"/>
      <c r="P231" s="115"/>
      <c r="Q231" s="115"/>
      <c r="R231" s="115"/>
      <c r="S231" s="116"/>
      <c r="AS231" s="111" t="s">
        <v>102</v>
      </c>
      <c r="AT231" s="111" t="s">
        <v>73</v>
      </c>
      <c r="AU231" s="110" t="s">
        <v>73</v>
      </c>
      <c r="AV231" s="110" t="s">
        <v>16</v>
      </c>
      <c r="AW231" s="110" t="s">
        <v>47</v>
      </c>
      <c r="AX231" s="111" t="s">
        <v>89</v>
      </c>
    </row>
    <row r="232" spans="1:50" s="102" customFormat="1" x14ac:dyDescent="0.2">
      <c r="A232" s="101"/>
      <c r="C232" s="103" t="s">
        <v>102</v>
      </c>
      <c r="D232" s="104" t="s">
        <v>0</v>
      </c>
      <c r="E232" s="105" t="s">
        <v>807</v>
      </c>
      <c r="G232" s="104" t="s">
        <v>0</v>
      </c>
      <c r="K232" s="101"/>
      <c r="L232" s="106"/>
      <c r="M232" s="107"/>
      <c r="N232" s="107"/>
      <c r="O232" s="107"/>
      <c r="P232" s="107"/>
      <c r="Q232" s="107"/>
      <c r="R232" s="107"/>
      <c r="S232" s="108"/>
      <c r="AS232" s="104" t="s">
        <v>102</v>
      </c>
      <c r="AT232" s="104" t="s">
        <v>73</v>
      </c>
      <c r="AU232" s="102" t="s">
        <v>51</v>
      </c>
      <c r="AV232" s="102" t="s">
        <v>16</v>
      </c>
      <c r="AW232" s="102" t="s">
        <v>47</v>
      </c>
      <c r="AX232" s="104" t="s">
        <v>89</v>
      </c>
    </row>
    <row r="233" spans="1:50" s="110" customFormat="1" ht="22.5" x14ac:dyDescent="0.2">
      <c r="A233" s="109"/>
      <c r="C233" s="103" t="s">
        <v>102</v>
      </c>
      <c r="D233" s="111" t="s">
        <v>0</v>
      </c>
      <c r="E233" s="112" t="s">
        <v>862</v>
      </c>
      <c r="G233" s="113">
        <v>50.878999999999998</v>
      </c>
      <c r="K233" s="109"/>
      <c r="L233" s="114"/>
      <c r="M233" s="115"/>
      <c r="N233" s="115"/>
      <c r="O233" s="115"/>
      <c r="P233" s="115"/>
      <c r="Q233" s="115"/>
      <c r="R233" s="115"/>
      <c r="S233" s="116"/>
      <c r="AS233" s="111" t="s">
        <v>102</v>
      </c>
      <c r="AT233" s="111" t="s">
        <v>73</v>
      </c>
      <c r="AU233" s="110" t="s">
        <v>73</v>
      </c>
      <c r="AV233" s="110" t="s">
        <v>16</v>
      </c>
      <c r="AW233" s="110" t="s">
        <v>47</v>
      </c>
      <c r="AX233" s="111" t="s">
        <v>89</v>
      </c>
    </row>
    <row r="234" spans="1:50" s="102" customFormat="1" x14ac:dyDescent="0.2">
      <c r="A234" s="101"/>
      <c r="C234" s="103" t="s">
        <v>102</v>
      </c>
      <c r="D234" s="104" t="s">
        <v>0</v>
      </c>
      <c r="E234" s="105" t="s">
        <v>805</v>
      </c>
      <c r="G234" s="104" t="s">
        <v>0</v>
      </c>
      <c r="K234" s="101"/>
      <c r="L234" s="106"/>
      <c r="M234" s="107"/>
      <c r="N234" s="107"/>
      <c r="O234" s="107"/>
      <c r="P234" s="107"/>
      <c r="Q234" s="107"/>
      <c r="R234" s="107"/>
      <c r="S234" s="108"/>
      <c r="AS234" s="104" t="s">
        <v>102</v>
      </c>
      <c r="AT234" s="104" t="s">
        <v>73</v>
      </c>
      <c r="AU234" s="102" t="s">
        <v>51</v>
      </c>
      <c r="AV234" s="102" t="s">
        <v>16</v>
      </c>
      <c r="AW234" s="102" t="s">
        <v>47</v>
      </c>
      <c r="AX234" s="104" t="s">
        <v>89</v>
      </c>
    </row>
    <row r="235" spans="1:50" s="110" customFormat="1" ht="22.5" x14ac:dyDescent="0.2">
      <c r="A235" s="109"/>
      <c r="C235" s="103" t="s">
        <v>102</v>
      </c>
      <c r="D235" s="111" t="s">
        <v>0</v>
      </c>
      <c r="E235" s="112" t="s">
        <v>863</v>
      </c>
      <c r="G235" s="113">
        <v>36.591999999999999</v>
      </c>
      <c r="K235" s="109"/>
      <c r="L235" s="114"/>
      <c r="M235" s="115"/>
      <c r="N235" s="115"/>
      <c r="O235" s="115"/>
      <c r="P235" s="115"/>
      <c r="Q235" s="115"/>
      <c r="R235" s="115"/>
      <c r="S235" s="116"/>
      <c r="AS235" s="111" t="s">
        <v>102</v>
      </c>
      <c r="AT235" s="111" t="s">
        <v>73</v>
      </c>
      <c r="AU235" s="110" t="s">
        <v>73</v>
      </c>
      <c r="AV235" s="110" t="s">
        <v>16</v>
      </c>
      <c r="AW235" s="110" t="s">
        <v>47</v>
      </c>
      <c r="AX235" s="111" t="s">
        <v>89</v>
      </c>
    </row>
    <row r="236" spans="1:50" s="102" customFormat="1" x14ac:dyDescent="0.2">
      <c r="A236" s="101"/>
      <c r="C236" s="103" t="s">
        <v>102</v>
      </c>
      <c r="D236" s="104" t="s">
        <v>0</v>
      </c>
      <c r="E236" s="105" t="s">
        <v>864</v>
      </c>
      <c r="G236" s="104" t="s">
        <v>0</v>
      </c>
      <c r="K236" s="101"/>
      <c r="L236" s="106"/>
      <c r="M236" s="107"/>
      <c r="N236" s="107"/>
      <c r="O236" s="107"/>
      <c r="P236" s="107"/>
      <c r="Q236" s="107"/>
      <c r="R236" s="107"/>
      <c r="S236" s="108"/>
      <c r="AS236" s="104" t="s">
        <v>102</v>
      </c>
      <c r="AT236" s="104" t="s">
        <v>73</v>
      </c>
      <c r="AU236" s="102" t="s">
        <v>51</v>
      </c>
      <c r="AV236" s="102" t="s">
        <v>16</v>
      </c>
      <c r="AW236" s="102" t="s">
        <v>47</v>
      </c>
      <c r="AX236" s="104" t="s">
        <v>89</v>
      </c>
    </row>
    <row r="237" spans="1:50" s="110" customFormat="1" x14ac:dyDescent="0.2">
      <c r="A237" s="109"/>
      <c r="C237" s="103" t="s">
        <v>102</v>
      </c>
      <c r="D237" s="111" t="s">
        <v>0</v>
      </c>
      <c r="E237" s="112" t="s">
        <v>865</v>
      </c>
      <c r="G237" s="113">
        <v>23.109000000000002</v>
      </c>
      <c r="K237" s="109"/>
      <c r="L237" s="114"/>
      <c r="M237" s="115"/>
      <c r="N237" s="115"/>
      <c r="O237" s="115"/>
      <c r="P237" s="115"/>
      <c r="Q237" s="115"/>
      <c r="R237" s="115"/>
      <c r="S237" s="116"/>
      <c r="AS237" s="111" t="s">
        <v>102</v>
      </c>
      <c r="AT237" s="111" t="s">
        <v>73</v>
      </c>
      <c r="AU237" s="110" t="s">
        <v>73</v>
      </c>
      <c r="AV237" s="110" t="s">
        <v>16</v>
      </c>
      <c r="AW237" s="110" t="s">
        <v>47</v>
      </c>
      <c r="AX237" s="111" t="s">
        <v>89</v>
      </c>
    </row>
    <row r="238" spans="1:50" s="102" customFormat="1" x14ac:dyDescent="0.2">
      <c r="A238" s="101"/>
      <c r="C238" s="103" t="s">
        <v>102</v>
      </c>
      <c r="D238" s="104" t="s">
        <v>0</v>
      </c>
      <c r="E238" s="105" t="s">
        <v>177</v>
      </c>
      <c r="G238" s="104" t="s">
        <v>0</v>
      </c>
      <c r="K238" s="101"/>
      <c r="L238" s="106"/>
      <c r="M238" s="107"/>
      <c r="N238" s="107"/>
      <c r="O238" s="107"/>
      <c r="P238" s="107"/>
      <c r="Q238" s="107"/>
      <c r="R238" s="107"/>
      <c r="S238" s="108"/>
      <c r="AS238" s="104" t="s">
        <v>102</v>
      </c>
      <c r="AT238" s="104" t="s">
        <v>73</v>
      </c>
      <c r="AU238" s="102" t="s">
        <v>51</v>
      </c>
      <c r="AV238" s="102" t="s">
        <v>16</v>
      </c>
      <c r="AW238" s="102" t="s">
        <v>47</v>
      </c>
      <c r="AX238" s="104" t="s">
        <v>89</v>
      </c>
    </row>
    <row r="239" spans="1:50" s="110" customFormat="1" x14ac:dyDescent="0.2">
      <c r="A239" s="109"/>
      <c r="C239" s="103" t="s">
        <v>102</v>
      </c>
      <c r="D239" s="111" t="s">
        <v>0</v>
      </c>
      <c r="E239" s="112" t="s">
        <v>866</v>
      </c>
      <c r="G239" s="113">
        <v>-6.5010000000000003</v>
      </c>
      <c r="K239" s="109"/>
      <c r="L239" s="114"/>
      <c r="M239" s="115"/>
      <c r="N239" s="115"/>
      <c r="O239" s="115"/>
      <c r="P239" s="115"/>
      <c r="Q239" s="115"/>
      <c r="R239" s="115"/>
      <c r="S239" s="116"/>
      <c r="AS239" s="111" t="s">
        <v>102</v>
      </c>
      <c r="AT239" s="111" t="s">
        <v>73</v>
      </c>
      <c r="AU239" s="110" t="s">
        <v>73</v>
      </c>
      <c r="AV239" s="110" t="s">
        <v>16</v>
      </c>
      <c r="AW239" s="110" t="s">
        <v>47</v>
      </c>
      <c r="AX239" s="111" t="s">
        <v>89</v>
      </c>
    </row>
    <row r="240" spans="1:50" s="102" customFormat="1" x14ac:dyDescent="0.2">
      <c r="A240" s="101"/>
      <c r="C240" s="103" t="s">
        <v>102</v>
      </c>
      <c r="D240" s="104" t="s">
        <v>0</v>
      </c>
      <c r="E240" s="105" t="s">
        <v>867</v>
      </c>
      <c r="G240" s="104" t="s">
        <v>0</v>
      </c>
      <c r="K240" s="101"/>
      <c r="L240" s="106"/>
      <c r="M240" s="107"/>
      <c r="N240" s="107"/>
      <c r="O240" s="107"/>
      <c r="P240" s="107"/>
      <c r="Q240" s="107"/>
      <c r="R240" s="107"/>
      <c r="S240" s="108"/>
      <c r="AS240" s="104" t="s">
        <v>102</v>
      </c>
      <c r="AT240" s="104" t="s">
        <v>73</v>
      </c>
      <c r="AU240" s="102" t="s">
        <v>51</v>
      </c>
      <c r="AV240" s="102" t="s">
        <v>16</v>
      </c>
      <c r="AW240" s="102" t="s">
        <v>47</v>
      </c>
      <c r="AX240" s="104" t="s">
        <v>89</v>
      </c>
    </row>
    <row r="241" spans="1:50" s="110" customFormat="1" x14ac:dyDescent="0.2">
      <c r="A241" s="109"/>
      <c r="C241" s="103" t="s">
        <v>102</v>
      </c>
      <c r="D241" s="111" t="s">
        <v>0</v>
      </c>
      <c r="E241" s="112" t="s">
        <v>868</v>
      </c>
      <c r="G241" s="113">
        <v>61.771999999999998</v>
      </c>
      <c r="K241" s="109"/>
      <c r="L241" s="114"/>
      <c r="M241" s="115"/>
      <c r="N241" s="115"/>
      <c r="O241" s="115"/>
      <c r="P241" s="115"/>
      <c r="Q241" s="115"/>
      <c r="R241" s="115"/>
      <c r="S241" s="116"/>
      <c r="AS241" s="111" t="s">
        <v>102</v>
      </c>
      <c r="AT241" s="111" t="s">
        <v>73</v>
      </c>
      <c r="AU241" s="110" t="s">
        <v>73</v>
      </c>
      <c r="AV241" s="110" t="s">
        <v>16</v>
      </c>
      <c r="AW241" s="110" t="s">
        <v>47</v>
      </c>
      <c r="AX241" s="111" t="s">
        <v>89</v>
      </c>
    </row>
    <row r="242" spans="1:50" s="102" customFormat="1" x14ac:dyDescent="0.2">
      <c r="A242" s="101"/>
      <c r="C242" s="103" t="s">
        <v>102</v>
      </c>
      <c r="D242" s="104" t="s">
        <v>0</v>
      </c>
      <c r="E242" s="105" t="s">
        <v>869</v>
      </c>
      <c r="G242" s="104" t="s">
        <v>0</v>
      </c>
      <c r="K242" s="101"/>
      <c r="L242" s="106"/>
      <c r="M242" s="107"/>
      <c r="N242" s="107"/>
      <c r="O242" s="107"/>
      <c r="P242" s="107"/>
      <c r="Q242" s="107"/>
      <c r="R242" s="107"/>
      <c r="S242" s="108"/>
      <c r="AS242" s="104" t="s">
        <v>102</v>
      </c>
      <c r="AT242" s="104" t="s">
        <v>73</v>
      </c>
      <c r="AU242" s="102" t="s">
        <v>51</v>
      </c>
      <c r="AV242" s="102" t="s">
        <v>16</v>
      </c>
      <c r="AW242" s="102" t="s">
        <v>47</v>
      </c>
      <c r="AX242" s="104" t="s">
        <v>89</v>
      </c>
    </row>
    <row r="243" spans="1:50" s="110" customFormat="1" x14ac:dyDescent="0.2">
      <c r="A243" s="109"/>
      <c r="C243" s="103" t="s">
        <v>102</v>
      </c>
      <c r="D243" s="111" t="s">
        <v>0</v>
      </c>
      <c r="E243" s="112" t="s">
        <v>870</v>
      </c>
      <c r="G243" s="113">
        <v>45.250999999999998</v>
      </c>
      <c r="K243" s="109"/>
      <c r="L243" s="114"/>
      <c r="M243" s="115"/>
      <c r="N243" s="115"/>
      <c r="O243" s="115"/>
      <c r="P243" s="115"/>
      <c r="Q243" s="115"/>
      <c r="R243" s="115"/>
      <c r="S243" s="116"/>
      <c r="AS243" s="111" t="s">
        <v>102</v>
      </c>
      <c r="AT243" s="111" t="s">
        <v>73</v>
      </c>
      <c r="AU243" s="110" t="s">
        <v>73</v>
      </c>
      <c r="AV243" s="110" t="s">
        <v>16</v>
      </c>
      <c r="AW243" s="110" t="s">
        <v>47</v>
      </c>
      <c r="AX243" s="111" t="s">
        <v>89</v>
      </c>
    </row>
    <row r="244" spans="1:50" s="102" customFormat="1" x14ac:dyDescent="0.2">
      <c r="A244" s="101"/>
      <c r="C244" s="103" t="s">
        <v>102</v>
      </c>
      <c r="D244" s="104" t="s">
        <v>0</v>
      </c>
      <c r="E244" s="105" t="s">
        <v>177</v>
      </c>
      <c r="G244" s="104" t="s">
        <v>0</v>
      </c>
      <c r="K244" s="101"/>
      <c r="L244" s="106"/>
      <c r="M244" s="107"/>
      <c r="N244" s="107"/>
      <c r="O244" s="107"/>
      <c r="P244" s="107"/>
      <c r="Q244" s="107"/>
      <c r="R244" s="107"/>
      <c r="S244" s="108"/>
      <c r="AS244" s="104" t="s">
        <v>102</v>
      </c>
      <c r="AT244" s="104" t="s">
        <v>73</v>
      </c>
      <c r="AU244" s="102" t="s">
        <v>51</v>
      </c>
      <c r="AV244" s="102" t="s">
        <v>16</v>
      </c>
      <c r="AW244" s="102" t="s">
        <v>47</v>
      </c>
      <c r="AX244" s="104" t="s">
        <v>89</v>
      </c>
    </row>
    <row r="245" spans="1:50" s="110" customFormat="1" x14ac:dyDescent="0.2">
      <c r="A245" s="109"/>
      <c r="C245" s="103" t="s">
        <v>102</v>
      </c>
      <c r="D245" s="111" t="s">
        <v>0</v>
      </c>
      <c r="E245" s="112" t="s">
        <v>871</v>
      </c>
      <c r="G245" s="113">
        <v>-51.417000000000002</v>
      </c>
      <c r="K245" s="109"/>
      <c r="L245" s="114"/>
      <c r="M245" s="115"/>
      <c r="N245" s="115"/>
      <c r="O245" s="115"/>
      <c r="P245" s="115"/>
      <c r="Q245" s="115"/>
      <c r="R245" s="115"/>
      <c r="S245" s="116"/>
      <c r="AS245" s="111" t="s">
        <v>102</v>
      </c>
      <c r="AT245" s="111" t="s">
        <v>73</v>
      </c>
      <c r="AU245" s="110" t="s">
        <v>73</v>
      </c>
      <c r="AV245" s="110" t="s">
        <v>16</v>
      </c>
      <c r="AW245" s="110" t="s">
        <v>47</v>
      </c>
      <c r="AX245" s="111" t="s">
        <v>89</v>
      </c>
    </row>
    <row r="246" spans="1:50" s="110" customFormat="1" x14ac:dyDescent="0.2">
      <c r="A246" s="109"/>
      <c r="C246" s="103" t="s">
        <v>102</v>
      </c>
      <c r="D246" s="111" t="s">
        <v>0</v>
      </c>
      <c r="E246" s="112" t="s">
        <v>872</v>
      </c>
      <c r="G246" s="113">
        <v>-20.488</v>
      </c>
      <c r="K246" s="109"/>
      <c r="L246" s="114"/>
      <c r="M246" s="115"/>
      <c r="N246" s="115"/>
      <c r="O246" s="115"/>
      <c r="P246" s="115"/>
      <c r="Q246" s="115"/>
      <c r="R246" s="115"/>
      <c r="S246" s="116"/>
      <c r="AS246" s="111" t="s">
        <v>102</v>
      </c>
      <c r="AT246" s="111" t="s">
        <v>73</v>
      </c>
      <c r="AU246" s="110" t="s">
        <v>73</v>
      </c>
      <c r="AV246" s="110" t="s">
        <v>16</v>
      </c>
      <c r="AW246" s="110" t="s">
        <v>47</v>
      </c>
      <c r="AX246" s="111" t="s">
        <v>89</v>
      </c>
    </row>
    <row r="247" spans="1:50" s="110" customFormat="1" x14ac:dyDescent="0.2">
      <c r="A247" s="109"/>
      <c r="C247" s="103" t="s">
        <v>102</v>
      </c>
      <c r="D247" s="111" t="s">
        <v>0</v>
      </c>
      <c r="E247" s="112" t="s">
        <v>873</v>
      </c>
      <c r="G247" s="113">
        <v>-5.7130000000000001</v>
      </c>
      <c r="K247" s="109"/>
      <c r="L247" s="114"/>
      <c r="M247" s="115"/>
      <c r="N247" s="115"/>
      <c r="O247" s="115"/>
      <c r="P247" s="115"/>
      <c r="Q247" s="115"/>
      <c r="R247" s="115"/>
      <c r="S247" s="116"/>
      <c r="AS247" s="111" t="s">
        <v>102</v>
      </c>
      <c r="AT247" s="111" t="s">
        <v>73</v>
      </c>
      <c r="AU247" s="110" t="s">
        <v>73</v>
      </c>
      <c r="AV247" s="110" t="s">
        <v>16</v>
      </c>
      <c r="AW247" s="110" t="s">
        <v>47</v>
      </c>
      <c r="AX247" s="111" t="s">
        <v>89</v>
      </c>
    </row>
    <row r="248" spans="1:50" s="102" customFormat="1" x14ac:dyDescent="0.2">
      <c r="A248" s="101"/>
      <c r="C248" s="103" t="s">
        <v>102</v>
      </c>
      <c r="D248" s="104" t="s">
        <v>0</v>
      </c>
      <c r="E248" s="105" t="s">
        <v>874</v>
      </c>
      <c r="G248" s="104" t="s">
        <v>0</v>
      </c>
      <c r="K248" s="101"/>
      <c r="L248" s="106"/>
      <c r="M248" s="107"/>
      <c r="N248" s="107"/>
      <c r="O248" s="107"/>
      <c r="P248" s="107"/>
      <c r="Q248" s="107"/>
      <c r="R248" s="107"/>
      <c r="S248" s="108"/>
      <c r="AS248" s="104" t="s">
        <v>102</v>
      </c>
      <c r="AT248" s="104" t="s">
        <v>73</v>
      </c>
      <c r="AU248" s="102" t="s">
        <v>51</v>
      </c>
      <c r="AV248" s="102" t="s">
        <v>16</v>
      </c>
      <c r="AW248" s="102" t="s">
        <v>47</v>
      </c>
      <c r="AX248" s="104" t="s">
        <v>89</v>
      </c>
    </row>
    <row r="249" spans="1:50" s="110" customFormat="1" ht="22.5" x14ac:dyDescent="0.2">
      <c r="A249" s="109"/>
      <c r="C249" s="103" t="s">
        <v>102</v>
      </c>
      <c r="D249" s="111" t="s">
        <v>0</v>
      </c>
      <c r="E249" s="112" t="s">
        <v>875</v>
      </c>
      <c r="G249" s="113">
        <v>85.07</v>
      </c>
      <c r="K249" s="109"/>
      <c r="L249" s="114"/>
      <c r="M249" s="115"/>
      <c r="N249" s="115"/>
      <c r="O249" s="115"/>
      <c r="P249" s="115"/>
      <c r="Q249" s="115"/>
      <c r="R249" s="115"/>
      <c r="S249" s="116"/>
      <c r="AS249" s="111" t="s">
        <v>102</v>
      </c>
      <c r="AT249" s="111" t="s">
        <v>73</v>
      </c>
      <c r="AU249" s="110" t="s">
        <v>73</v>
      </c>
      <c r="AV249" s="110" t="s">
        <v>16</v>
      </c>
      <c r="AW249" s="110" t="s">
        <v>47</v>
      </c>
      <c r="AX249" s="111" t="s">
        <v>89</v>
      </c>
    </row>
    <row r="250" spans="1:50" s="102" customFormat="1" x14ac:dyDescent="0.2">
      <c r="A250" s="101"/>
      <c r="C250" s="103" t="s">
        <v>102</v>
      </c>
      <c r="D250" s="104" t="s">
        <v>0</v>
      </c>
      <c r="E250" s="105" t="s">
        <v>876</v>
      </c>
      <c r="G250" s="104" t="s">
        <v>0</v>
      </c>
      <c r="K250" s="101"/>
      <c r="L250" s="106"/>
      <c r="M250" s="107"/>
      <c r="N250" s="107"/>
      <c r="O250" s="107"/>
      <c r="P250" s="107"/>
      <c r="Q250" s="107"/>
      <c r="R250" s="107"/>
      <c r="S250" s="108"/>
      <c r="AS250" s="104" t="s">
        <v>102</v>
      </c>
      <c r="AT250" s="104" t="s">
        <v>73</v>
      </c>
      <c r="AU250" s="102" t="s">
        <v>51</v>
      </c>
      <c r="AV250" s="102" t="s">
        <v>16</v>
      </c>
      <c r="AW250" s="102" t="s">
        <v>47</v>
      </c>
      <c r="AX250" s="104" t="s">
        <v>89</v>
      </c>
    </row>
    <row r="251" spans="1:50" s="110" customFormat="1" x14ac:dyDescent="0.2">
      <c r="A251" s="109"/>
      <c r="C251" s="103" t="s">
        <v>102</v>
      </c>
      <c r="D251" s="111" t="s">
        <v>0</v>
      </c>
      <c r="E251" s="112" t="s">
        <v>877</v>
      </c>
      <c r="G251" s="113">
        <v>48.805</v>
      </c>
      <c r="K251" s="109"/>
      <c r="L251" s="114"/>
      <c r="M251" s="115"/>
      <c r="N251" s="115"/>
      <c r="O251" s="115"/>
      <c r="P251" s="115"/>
      <c r="Q251" s="115"/>
      <c r="R251" s="115"/>
      <c r="S251" s="116"/>
      <c r="AS251" s="111" t="s">
        <v>102</v>
      </c>
      <c r="AT251" s="111" t="s">
        <v>73</v>
      </c>
      <c r="AU251" s="110" t="s">
        <v>73</v>
      </c>
      <c r="AV251" s="110" t="s">
        <v>16</v>
      </c>
      <c r="AW251" s="110" t="s">
        <v>47</v>
      </c>
      <c r="AX251" s="111" t="s">
        <v>89</v>
      </c>
    </row>
    <row r="252" spans="1:50" s="102" customFormat="1" x14ac:dyDescent="0.2">
      <c r="A252" s="101"/>
      <c r="C252" s="103" t="s">
        <v>102</v>
      </c>
      <c r="D252" s="104" t="s">
        <v>0</v>
      </c>
      <c r="E252" s="105" t="s">
        <v>177</v>
      </c>
      <c r="G252" s="104" t="s">
        <v>0</v>
      </c>
      <c r="K252" s="101"/>
      <c r="L252" s="106"/>
      <c r="M252" s="107"/>
      <c r="N252" s="107"/>
      <c r="O252" s="107"/>
      <c r="P252" s="107"/>
      <c r="Q252" s="107"/>
      <c r="R252" s="107"/>
      <c r="S252" s="108"/>
      <c r="AS252" s="104" t="s">
        <v>102</v>
      </c>
      <c r="AT252" s="104" t="s">
        <v>73</v>
      </c>
      <c r="AU252" s="102" t="s">
        <v>51</v>
      </c>
      <c r="AV252" s="102" t="s">
        <v>16</v>
      </c>
      <c r="AW252" s="102" t="s">
        <v>47</v>
      </c>
      <c r="AX252" s="104" t="s">
        <v>89</v>
      </c>
    </row>
    <row r="253" spans="1:50" s="110" customFormat="1" x14ac:dyDescent="0.2">
      <c r="A253" s="109"/>
      <c r="C253" s="103" t="s">
        <v>102</v>
      </c>
      <c r="D253" s="111" t="s">
        <v>0</v>
      </c>
      <c r="E253" s="112" t="s">
        <v>878</v>
      </c>
      <c r="G253" s="113">
        <v>-3.24</v>
      </c>
      <c r="K253" s="109"/>
      <c r="L253" s="114"/>
      <c r="M253" s="115"/>
      <c r="N253" s="115"/>
      <c r="O253" s="115"/>
      <c r="P253" s="115"/>
      <c r="Q253" s="115"/>
      <c r="R253" s="115"/>
      <c r="S253" s="116"/>
      <c r="AS253" s="111" t="s">
        <v>102</v>
      </c>
      <c r="AT253" s="111" t="s">
        <v>73</v>
      </c>
      <c r="AU253" s="110" t="s">
        <v>73</v>
      </c>
      <c r="AV253" s="110" t="s">
        <v>16</v>
      </c>
      <c r="AW253" s="110" t="s">
        <v>47</v>
      </c>
      <c r="AX253" s="111" t="s">
        <v>89</v>
      </c>
    </row>
    <row r="254" spans="1:50" s="102" customFormat="1" x14ac:dyDescent="0.2">
      <c r="A254" s="101"/>
      <c r="C254" s="103" t="s">
        <v>102</v>
      </c>
      <c r="D254" s="104" t="s">
        <v>0</v>
      </c>
      <c r="E254" s="105" t="s">
        <v>175</v>
      </c>
      <c r="G254" s="104" t="s">
        <v>0</v>
      </c>
      <c r="K254" s="101"/>
      <c r="L254" s="106"/>
      <c r="M254" s="107"/>
      <c r="N254" s="107"/>
      <c r="O254" s="107"/>
      <c r="P254" s="107"/>
      <c r="Q254" s="107"/>
      <c r="R254" s="107"/>
      <c r="S254" s="108"/>
      <c r="AS254" s="104" t="s">
        <v>102</v>
      </c>
      <c r="AT254" s="104" t="s">
        <v>73</v>
      </c>
      <c r="AU254" s="102" t="s">
        <v>51</v>
      </c>
      <c r="AV254" s="102" t="s">
        <v>16</v>
      </c>
      <c r="AW254" s="102" t="s">
        <v>47</v>
      </c>
      <c r="AX254" s="104" t="s">
        <v>89</v>
      </c>
    </row>
    <row r="255" spans="1:50" s="110" customFormat="1" ht="22.5" x14ac:dyDescent="0.2">
      <c r="A255" s="109"/>
      <c r="C255" s="103" t="s">
        <v>102</v>
      </c>
      <c r="D255" s="111" t="s">
        <v>0</v>
      </c>
      <c r="E255" s="112" t="s">
        <v>879</v>
      </c>
      <c r="G255" s="113">
        <v>58.100999999999999</v>
      </c>
      <c r="K255" s="109"/>
      <c r="L255" s="114"/>
      <c r="M255" s="115"/>
      <c r="N255" s="115"/>
      <c r="O255" s="115"/>
      <c r="P255" s="115"/>
      <c r="Q255" s="115"/>
      <c r="R255" s="115"/>
      <c r="S255" s="116"/>
      <c r="AS255" s="111" t="s">
        <v>102</v>
      </c>
      <c r="AT255" s="111" t="s">
        <v>73</v>
      </c>
      <c r="AU255" s="110" t="s">
        <v>73</v>
      </c>
      <c r="AV255" s="110" t="s">
        <v>16</v>
      </c>
      <c r="AW255" s="110" t="s">
        <v>47</v>
      </c>
      <c r="AX255" s="111" t="s">
        <v>89</v>
      </c>
    </row>
    <row r="256" spans="1:50" s="102" customFormat="1" x14ac:dyDescent="0.2">
      <c r="A256" s="101"/>
      <c r="C256" s="103" t="s">
        <v>102</v>
      </c>
      <c r="D256" s="104" t="s">
        <v>0</v>
      </c>
      <c r="E256" s="105" t="s">
        <v>812</v>
      </c>
      <c r="G256" s="104" t="s">
        <v>0</v>
      </c>
      <c r="K256" s="101"/>
      <c r="L256" s="106"/>
      <c r="M256" s="107"/>
      <c r="N256" s="107"/>
      <c r="O256" s="107"/>
      <c r="P256" s="107"/>
      <c r="Q256" s="107"/>
      <c r="R256" s="107"/>
      <c r="S256" s="108"/>
      <c r="AS256" s="104" t="s">
        <v>102</v>
      </c>
      <c r="AT256" s="104" t="s">
        <v>73</v>
      </c>
      <c r="AU256" s="102" t="s">
        <v>51</v>
      </c>
      <c r="AV256" s="102" t="s">
        <v>16</v>
      </c>
      <c r="AW256" s="102" t="s">
        <v>47</v>
      </c>
      <c r="AX256" s="104" t="s">
        <v>89</v>
      </c>
    </row>
    <row r="257" spans="1:50" s="110" customFormat="1" ht="22.5" x14ac:dyDescent="0.2">
      <c r="A257" s="109"/>
      <c r="C257" s="103" t="s">
        <v>102</v>
      </c>
      <c r="D257" s="111" t="s">
        <v>0</v>
      </c>
      <c r="E257" s="112" t="s">
        <v>880</v>
      </c>
      <c r="G257" s="113">
        <v>104.914</v>
      </c>
      <c r="K257" s="109"/>
      <c r="L257" s="114"/>
      <c r="M257" s="115"/>
      <c r="N257" s="115"/>
      <c r="O257" s="115"/>
      <c r="P257" s="115"/>
      <c r="Q257" s="115"/>
      <c r="R257" s="115"/>
      <c r="S257" s="116"/>
      <c r="AS257" s="111" t="s">
        <v>102</v>
      </c>
      <c r="AT257" s="111" t="s">
        <v>73</v>
      </c>
      <c r="AU257" s="110" t="s">
        <v>73</v>
      </c>
      <c r="AV257" s="110" t="s">
        <v>16</v>
      </c>
      <c r="AW257" s="110" t="s">
        <v>47</v>
      </c>
      <c r="AX257" s="111" t="s">
        <v>89</v>
      </c>
    </row>
    <row r="258" spans="1:50" s="102" customFormat="1" x14ac:dyDescent="0.2">
      <c r="A258" s="101"/>
      <c r="C258" s="103" t="s">
        <v>102</v>
      </c>
      <c r="D258" s="104" t="s">
        <v>0</v>
      </c>
      <c r="E258" s="105" t="s">
        <v>881</v>
      </c>
      <c r="G258" s="104" t="s">
        <v>0</v>
      </c>
      <c r="K258" s="101"/>
      <c r="L258" s="106"/>
      <c r="M258" s="107"/>
      <c r="N258" s="107"/>
      <c r="O258" s="107"/>
      <c r="P258" s="107"/>
      <c r="Q258" s="107"/>
      <c r="R258" s="107"/>
      <c r="S258" s="108"/>
      <c r="AS258" s="104" t="s">
        <v>102</v>
      </c>
      <c r="AT258" s="104" t="s">
        <v>73</v>
      </c>
      <c r="AU258" s="102" t="s">
        <v>51</v>
      </c>
      <c r="AV258" s="102" t="s">
        <v>16</v>
      </c>
      <c r="AW258" s="102" t="s">
        <v>47</v>
      </c>
      <c r="AX258" s="104" t="s">
        <v>89</v>
      </c>
    </row>
    <row r="259" spans="1:50" s="110" customFormat="1" x14ac:dyDescent="0.2">
      <c r="A259" s="109"/>
      <c r="C259" s="103" t="s">
        <v>102</v>
      </c>
      <c r="D259" s="111" t="s">
        <v>0</v>
      </c>
      <c r="E259" s="112" t="s">
        <v>882</v>
      </c>
      <c r="G259" s="113">
        <v>57.158999999999999</v>
      </c>
      <c r="K259" s="109"/>
      <c r="L259" s="114"/>
      <c r="M259" s="115"/>
      <c r="N259" s="115"/>
      <c r="O259" s="115"/>
      <c r="P259" s="115"/>
      <c r="Q259" s="115"/>
      <c r="R259" s="115"/>
      <c r="S259" s="116"/>
      <c r="AS259" s="111" t="s">
        <v>102</v>
      </c>
      <c r="AT259" s="111" t="s">
        <v>73</v>
      </c>
      <c r="AU259" s="110" t="s">
        <v>73</v>
      </c>
      <c r="AV259" s="110" t="s">
        <v>16</v>
      </c>
      <c r="AW259" s="110" t="s">
        <v>47</v>
      </c>
      <c r="AX259" s="111" t="s">
        <v>89</v>
      </c>
    </row>
    <row r="260" spans="1:50" s="102" customFormat="1" x14ac:dyDescent="0.2">
      <c r="A260" s="101"/>
      <c r="C260" s="103" t="s">
        <v>102</v>
      </c>
      <c r="D260" s="104" t="s">
        <v>0</v>
      </c>
      <c r="E260" s="105" t="s">
        <v>883</v>
      </c>
      <c r="G260" s="104" t="s">
        <v>0</v>
      </c>
      <c r="K260" s="101"/>
      <c r="L260" s="106"/>
      <c r="M260" s="107"/>
      <c r="N260" s="107"/>
      <c r="O260" s="107"/>
      <c r="P260" s="107"/>
      <c r="Q260" s="107"/>
      <c r="R260" s="107"/>
      <c r="S260" s="108"/>
      <c r="AS260" s="104" t="s">
        <v>102</v>
      </c>
      <c r="AT260" s="104" t="s">
        <v>73</v>
      </c>
      <c r="AU260" s="102" t="s">
        <v>51</v>
      </c>
      <c r="AV260" s="102" t="s">
        <v>16</v>
      </c>
      <c r="AW260" s="102" t="s">
        <v>47</v>
      </c>
      <c r="AX260" s="104" t="s">
        <v>89</v>
      </c>
    </row>
    <row r="261" spans="1:50" s="110" customFormat="1" x14ac:dyDescent="0.2">
      <c r="A261" s="109"/>
      <c r="C261" s="103" t="s">
        <v>102</v>
      </c>
      <c r="D261" s="111" t="s">
        <v>0</v>
      </c>
      <c r="E261" s="112" t="s">
        <v>884</v>
      </c>
      <c r="G261" s="113">
        <v>26.111999999999998</v>
      </c>
      <c r="K261" s="109"/>
      <c r="L261" s="114"/>
      <c r="M261" s="115"/>
      <c r="N261" s="115"/>
      <c r="O261" s="115"/>
      <c r="P261" s="115"/>
      <c r="Q261" s="115"/>
      <c r="R261" s="115"/>
      <c r="S261" s="116"/>
      <c r="AS261" s="111" t="s">
        <v>102</v>
      </c>
      <c r="AT261" s="111" t="s">
        <v>73</v>
      </c>
      <c r="AU261" s="110" t="s">
        <v>73</v>
      </c>
      <c r="AV261" s="110" t="s">
        <v>16</v>
      </c>
      <c r="AW261" s="110" t="s">
        <v>47</v>
      </c>
      <c r="AX261" s="111" t="s">
        <v>89</v>
      </c>
    </row>
    <row r="262" spans="1:50" s="102" customFormat="1" x14ac:dyDescent="0.2">
      <c r="A262" s="101"/>
      <c r="C262" s="103" t="s">
        <v>102</v>
      </c>
      <c r="D262" s="104" t="s">
        <v>0</v>
      </c>
      <c r="E262" s="105" t="s">
        <v>177</v>
      </c>
      <c r="G262" s="104" t="s">
        <v>0</v>
      </c>
      <c r="K262" s="101"/>
      <c r="L262" s="106"/>
      <c r="M262" s="107"/>
      <c r="N262" s="107"/>
      <c r="O262" s="107"/>
      <c r="P262" s="107"/>
      <c r="Q262" s="107"/>
      <c r="R262" s="107"/>
      <c r="S262" s="108"/>
      <c r="AS262" s="104" t="s">
        <v>102</v>
      </c>
      <c r="AT262" s="104" t="s">
        <v>73</v>
      </c>
      <c r="AU262" s="102" t="s">
        <v>51</v>
      </c>
      <c r="AV262" s="102" t="s">
        <v>16</v>
      </c>
      <c r="AW262" s="102" t="s">
        <v>47</v>
      </c>
      <c r="AX262" s="104" t="s">
        <v>89</v>
      </c>
    </row>
    <row r="263" spans="1:50" s="110" customFormat="1" x14ac:dyDescent="0.2">
      <c r="A263" s="109"/>
      <c r="C263" s="103" t="s">
        <v>102</v>
      </c>
      <c r="D263" s="111" t="s">
        <v>0</v>
      </c>
      <c r="E263" s="112" t="s">
        <v>178</v>
      </c>
      <c r="G263" s="113">
        <v>-1.1819999999999999</v>
      </c>
      <c r="K263" s="109"/>
      <c r="L263" s="114"/>
      <c r="M263" s="115"/>
      <c r="N263" s="115"/>
      <c r="O263" s="115"/>
      <c r="P263" s="115"/>
      <c r="Q263" s="115"/>
      <c r="R263" s="115"/>
      <c r="S263" s="116"/>
      <c r="AS263" s="111" t="s">
        <v>102</v>
      </c>
      <c r="AT263" s="111" t="s">
        <v>73</v>
      </c>
      <c r="AU263" s="110" t="s">
        <v>73</v>
      </c>
      <c r="AV263" s="110" t="s">
        <v>16</v>
      </c>
      <c r="AW263" s="110" t="s">
        <v>47</v>
      </c>
      <c r="AX263" s="111" t="s">
        <v>89</v>
      </c>
    </row>
    <row r="264" spans="1:50" s="102" customFormat="1" x14ac:dyDescent="0.2">
      <c r="A264" s="101"/>
      <c r="C264" s="103" t="s">
        <v>102</v>
      </c>
      <c r="D264" s="104" t="s">
        <v>0</v>
      </c>
      <c r="E264" s="105" t="s">
        <v>816</v>
      </c>
      <c r="G264" s="104" t="s">
        <v>0</v>
      </c>
      <c r="K264" s="101"/>
      <c r="L264" s="106"/>
      <c r="M264" s="107"/>
      <c r="N264" s="107"/>
      <c r="O264" s="107"/>
      <c r="P264" s="107"/>
      <c r="Q264" s="107"/>
      <c r="R264" s="107"/>
      <c r="S264" s="108"/>
      <c r="AS264" s="104" t="s">
        <v>102</v>
      </c>
      <c r="AT264" s="104" t="s">
        <v>73</v>
      </c>
      <c r="AU264" s="102" t="s">
        <v>51</v>
      </c>
      <c r="AV264" s="102" t="s">
        <v>16</v>
      </c>
      <c r="AW264" s="102" t="s">
        <v>47</v>
      </c>
      <c r="AX264" s="104" t="s">
        <v>89</v>
      </c>
    </row>
    <row r="265" spans="1:50" s="110" customFormat="1" x14ac:dyDescent="0.2">
      <c r="A265" s="109"/>
      <c r="C265" s="103" t="s">
        <v>102</v>
      </c>
      <c r="D265" s="111" t="s">
        <v>0</v>
      </c>
      <c r="E265" s="112" t="s">
        <v>885</v>
      </c>
      <c r="G265" s="113">
        <v>23.818000000000001</v>
      </c>
      <c r="K265" s="109"/>
      <c r="L265" s="114"/>
      <c r="M265" s="115"/>
      <c r="N265" s="115"/>
      <c r="O265" s="115"/>
      <c r="P265" s="115"/>
      <c r="Q265" s="115"/>
      <c r="R265" s="115"/>
      <c r="S265" s="116"/>
      <c r="AS265" s="111" t="s">
        <v>102</v>
      </c>
      <c r="AT265" s="111" t="s">
        <v>73</v>
      </c>
      <c r="AU265" s="110" t="s">
        <v>73</v>
      </c>
      <c r="AV265" s="110" t="s">
        <v>16</v>
      </c>
      <c r="AW265" s="110" t="s">
        <v>47</v>
      </c>
      <c r="AX265" s="111" t="s">
        <v>89</v>
      </c>
    </row>
    <row r="266" spans="1:50" s="102" customFormat="1" x14ac:dyDescent="0.2">
      <c r="A266" s="101"/>
      <c r="C266" s="103" t="s">
        <v>102</v>
      </c>
      <c r="D266" s="104" t="s">
        <v>0</v>
      </c>
      <c r="E266" s="105" t="s">
        <v>818</v>
      </c>
      <c r="G266" s="104" t="s">
        <v>0</v>
      </c>
      <c r="K266" s="101"/>
      <c r="L266" s="106"/>
      <c r="M266" s="107"/>
      <c r="N266" s="107"/>
      <c r="O266" s="107"/>
      <c r="P266" s="107"/>
      <c r="Q266" s="107"/>
      <c r="R266" s="107"/>
      <c r="S266" s="108"/>
      <c r="AS266" s="104" t="s">
        <v>102</v>
      </c>
      <c r="AT266" s="104" t="s">
        <v>73</v>
      </c>
      <c r="AU266" s="102" t="s">
        <v>51</v>
      </c>
      <c r="AV266" s="102" t="s">
        <v>16</v>
      </c>
      <c r="AW266" s="102" t="s">
        <v>47</v>
      </c>
      <c r="AX266" s="104" t="s">
        <v>89</v>
      </c>
    </row>
    <row r="267" spans="1:50" s="110" customFormat="1" x14ac:dyDescent="0.2">
      <c r="A267" s="109"/>
      <c r="C267" s="103" t="s">
        <v>102</v>
      </c>
      <c r="D267" s="111" t="s">
        <v>0</v>
      </c>
      <c r="E267" s="112" t="s">
        <v>886</v>
      </c>
      <c r="G267" s="113">
        <v>21.835999999999999</v>
      </c>
      <c r="K267" s="109"/>
      <c r="L267" s="114"/>
      <c r="M267" s="115"/>
      <c r="N267" s="115"/>
      <c r="O267" s="115"/>
      <c r="P267" s="115"/>
      <c r="Q267" s="115"/>
      <c r="R267" s="115"/>
      <c r="S267" s="116"/>
      <c r="AS267" s="111" t="s">
        <v>102</v>
      </c>
      <c r="AT267" s="111" t="s">
        <v>73</v>
      </c>
      <c r="AU267" s="110" t="s">
        <v>73</v>
      </c>
      <c r="AV267" s="110" t="s">
        <v>16</v>
      </c>
      <c r="AW267" s="110" t="s">
        <v>47</v>
      </c>
      <c r="AX267" s="111" t="s">
        <v>89</v>
      </c>
    </row>
    <row r="268" spans="1:50" s="102" customFormat="1" x14ac:dyDescent="0.2">
      <c r="A268" s="101"/>
      <c r="C268" s="103" t="s">
        <v>102</v>
      </c>
      <c r="D268" s="104" t="s">
        <v>0</v>
      </c>
      <c r="E268" s="105" t="s">
        <v>887</v>
      </c>
      <c r="G268" s="104" t="s">
        <v>0</v>
      </c>
      <c r="K268" s="101"/>
      <c r="L268" s="106"/>
      <c r="M268" s="107"/>
      <c r="N268" s="107"/>
      <c r="O268" s="107"/>
      <c r="P268" s="107"/>
      <c r="Q268" s="107"/>
      <c r="R268" s="107"/>
      <c r="S268" s="108"/>
      <c r="AS268" s="104" t="s">
        <v>102</v>
      </c>
      <c r="AT268" s="104" t="s">
        <v>73</v>
      </c>
      <c r="AU268" s="102" t="s">
        <v>51</v>
      </c>
      <c r="AV268" s="102" t="s">
        <v>16</v>
      </c>
      <c r="AW268" s="102" t="s">
        <v>47</v>
      </c>
      <c r="AX268" s="104" t="s">
        <v>89</v>
      </c>
    </row>
    <row r="269" spans="1:50" s="110" customFormat="1" ht="22.5" x14ac:dyDescent="0.2">
      <c r="A269" s="109"/>
      <c r="C269" s="103" t="s">
        <v>102</v>
      </c>
      <c r="D269" s="111" t="s">
        <v>0</v>
      </c>
      <c r="E269" s="112" t="s">
        <v>888</v>
      </c>
      <c r="G269" s="113">
        <v>135.499</v>
      </c>
      <c r="K269" s="109"/>
      <c r="L269" s="114"/>
      <c r="M269" s="115"/>
      <c r="N269" s="115"/>
      <c r="O269" s="115"/>
      <c r="P269" s="115"/>
      <c r="Q269" s="115"/>
      <c r="R269" s="115"/>
      <c r="S269" s="116"/>
      <c r="AS269" s="111" t="s">
        <v>102</v>
      </c>
      <c r="AT269" s="111" t="s">
        <v>73</v>
      </c>
      <c r="AU269" s="110" t="s">
        <v>73</v>
      </c>
      <c r="AV269" s="110" t="s">
        <v>16</v>
      </c>
      <c r="AW269" s="110" t="s">
        <v>47</v>
      </c>
      <c r="AX269" s="111" t="s">
        <v>89</v>
      </c>
    </row>
    <row r="270" spans="1:50" s="102" customFormat="1" x14ac:dyDescent="0.2">
      <c r="A270" s="101"/>
      <c r="C270" s="103" t="s">
        <v>102</v>
      </c>
      <c r="D270" s="104" t="s">
        <v>0</v>
      </c>
      <c r="E270" s="105" t="s">
        <v>177</v>
      </c>
      <c r="G270" s="104" t="s">
        <v>0</v>
      </c>
      <c r="K270" s="101"/>
      <c r="L270" s="106"/>
      <c r="M270" s="107"/>
      <c r="N270" s="107"/>
      <c r="O270" s="107"/>
      <c r="P270" s="107"/>
      <c r="Q270" s="107"/>
      <c r="R270" s="107"/>
      <c r="S270" s="108"/>
      <c r="AS270" s="104" t="s">
        <v>102</v>
      </c>
      <c r="AT270" s="104" t="s">
        <v>73</v>
      </c>
      <c r="AU270" s="102" t="s">
        <v>51</v>
      </c>
      <c r="AV270" s="102" t="s">
        <v>16</v>
      </c>
      <c r="AW270" s="102" t="s">
        <v>47</v>
      </c>
      <c r="AX270" s="104" t="s">
        <v>89</v>
      </c>
    </row>
    <row r="271" spans="1:50" s="110" customFormat="1" x14ac:dyDescent="0.2">
      <c r="A271" s="109"/>
      <c r="C271" s="103" t="s">
        <v>102</v>
      </c>
      <c r="D271" s="111" t="s">
        <v>0</v>
      </c>
      <c r="E271" s="112" t="s">
        <v>889</v>
      </c>
      <c r="G271" s="113">
        <v>-5.516</v>
      </c>
      <c r="K271" s="109"/>
      <c r="L271" s="114"/>
      <c r="M271" s="115"/>
      <c r="N271" s="115"/>
      <c r="O271" s="115"/>
      <c r="P271" s="115"/>
      <c r="Q271" s="115"/>
      <c r="R271" s="115"/>
      <c r="S271" s="116"/>
      <c r="AS271" s="111" t="s">
        <v>102</v>
      </c>
      <c r="AT271" s="111" t="s">
        <v>73</v>
      </c>
      <c r="AU271" s="110" t="s">
        <v>73</v>
      </c>
      <c r="AV271" s="110" t="s">
        <v>16</v>
      </c>
      <c r="AW271" s="110" t="s">
        <v>47</v>
      </c>
      <c r="AX271" s="111" t="s">
        <v>89</v>
      </c>
    </row>
    <row r="272" spans="1:50" s="110" customFormat="1" x14ac:dyDescent="0.2">
      <c r="A272" s="109"/>
      <c r="C272" s="103" t="s">
        <v>102</v>
      </c>
      <c r="D272" s="111" t="s">
        <v>0</v>
      </c>
      <c r="E272" s="112" t="s">
        <v>890</v>
      </c>
      <c r="G272" s="113">
        <v>-3.1520000000000001</v>
      </c>
      <c r="K272" s="109"/>
      <c r="L272" s="114"/>
      <c r="M272" s="115"/>
      <c r="N272" s="115"/>
      <c r="O272" s="115"/>
      <c r="P272" s="115"/>
      <c r="Q272" s="115"/>
      <c r="R272" s="115"/>
      <c r="S272" s="116"/>
      <c r="AS272" s="111" t="s">
        <v>102</v>
      </c>
      <c r="AT272" s="111" t="s">
        <v>73</v>
      </c>
      <c r="AU272" s="110" t="s">
        <v>73</v>
      </c>
      <c r="AV272" s="110" t="s">
        <v>16</v>
      </c>
      <c r="AW272" s="110" t="s">
        <v>47</v>
      </c>
      <c r="AX272" s="111" t="s">
        <v>89</v>
      </c>
    </row>
    <row r="273" spans="1:50" s="126" customFormat="1" x14ac:dyDescent="0.2">
      <c r="A273" s="125"/>
      <c r="C273" s="103" t="s">
        <v>102</v>
      </c>
      <c r="D273" s="127" t="s">
        <v>0</v>
      </c>
      <c r="E273" s="128" t="s">
        <v>105</v>
      </c>
      <c r="G273" s="129">
        <v>893.37199999999984</v>
      </c>
      <c r="K273" s="125"/>
      <c r="L273" s="130"/>
      <c r="M273" s="131"/>
      <c r="N273" s="131"/>
      <c r="O273" s="131"/>
      <c r="P273" s="131"/>
      <c r="Q273" s="131"/>
      <c r="R273" s="131"/>
      <c r="S273" s="132"/>
      <c r="AS273" s="127" t="s">
        <v>102</v>
      </c>
      <c r="AT273" s="127" t="s">
        <v>73</v>
      </c>
      <c r="AU273" s="126" t="s">
        <v>106</v>
      </c>
      <c r="AV273" s="126" t="s">
        <v>16</v>
      </c>
      <c r="AW273" s="126" t="s">
        <v>47</v>
      </c>
      <c r="AX273" s="127" t="s">
        <v>89</v>
      </c>
    </row>
    <row r="274" spans="1:50" s="102" customFormat="1" x14ac:dyDescent="0.2">
      <c r="A274" s="101"/>
      <c r="C274" s="103" t="s">
        <v>102</v>
      </c>
      <c r="D274" s="104" t="s">
        <v>0</v>
      </c>
      <c r="E274" s="105" t="s">
        <v>891</v>
      </c>
      <c r="G274" s="104" t="s">
        <v>0</v>
      </c>
      <c r="K274" s="101"/>
      <c r="L274" s="106"/>
      <c r="M274" s="107"/>
      <c r="N274" s="107"/>
      <c r="O274" s="107"/>
      <c r="P274" s="107"/>
      <c r="Q274" s="107"/>
      <c r="R274" s="107"/>
      <c r="S274" s="108"/>
      <c r="AS274" s="104" t="s">
        <v>102</v>
      </c>
      <c r="AT274" s="104" t="s">
        <v>73</v>
      </c>
      <c r="AU274" s="102" t="s">
        <v>51</v>
      </c>
      <c r="AV274" s="102" t="s">
        <v>16</v>
      </c>
      <c r="AW274" s="102" t="s">
        <v>47</v>
      </c>
      <c r="AX274" s="104" t="s">
        <v>89</v>
      </c>
    </row>
    <row r="275" spans="1:50" s="102" customFormat="1" x14ac:dyDescent="0.2">
      <c r="A275" s="101"/>
      <c r="C275" s="103" t="s">
        <v>102</v>
      </c>
      <c r="D275" s="104" t="s">
        <v>0</v>
      </c>
      <c r="E275" s="105" t="s">
        <v>703</v>
      </c>
      <c r="G275" s="104" t="s">
        <v>0</v>
      </c>
      <c r="K275" s="101"/>
      <c r="L275" s="106"/>
      <c r="M275" s="107"/>
      <c r="N275" s="107"/>
      <c r="O275" s="107"/>
      <c r="P275" s="107"/>
      <c r="Q275" s="107"/>
      <c r="R275" s="107"/>
      <c r="S275" s="108"/>
      <c r="AS275" s="104" t="s">
        <v>102</v>
      </c>
      <c r="AT275" s="104" t="s">
        <v>73</v>
      </c>
      <c r="AU275" s="102" t="s">
        <v>51</v>
      </c>
      <c r="AV275" s="102" t="s">
        <v>16</v>
      </c>
      <c r="AW275" s="102" t="s">
        <v>47</v>
      </c>
      <c r="AX275" s="104" t="s">
        <v>89</v>
      </c>
    </row>
    <row r="276" spans="1:50" s="102" customFormat="1" x14ac:dyDescent="0.2">
      <c r="A276" s="101"/>
      <c r="C276" s="103" t="s">
        <v>102</v>
      </c>
      <c r="D276" s="104" t="s">
        <v>0</v>
      </c>
      <c r="E276" s="105" t="s">
        <v>892</v>
      </c>
      <c r="G276" s="104" t="s">
        <v>0</v>
      </c>
      <c r="K276" s="101"/>
      <c r="L276" s="106"/>
      <c r="M276" s="107"/>
      <c r="N276" s="107"/>
      <c r="O276" s="107"/>
      <c r="P276" s="107"/>
      <c r="Q276" s="107"/>
      <c r="R276" s="107"/>
      <c r="S276" s="108"/>
      <c r="AS276" s="104" t="s">
        <v>102</v>
      </c>
      <c r="AT276" s="104" t="s">
        <v>73</v>
      </c>
      <c r="AU276" s="102" t="s">
        <v>51</v>
      </c>
      <c r="AV276" s="102" t="s">
        <v>16</v>
      </c>
      <c r="AW276" s="102" t="s">
        <v>47</v>
      </c>
      <c r="AX276" s="104" t="s">
        <v>89</v>
      </c>
    </row>
    <row r="277" spans="1:50" s="110" customFormat="1" ht="22.5" x14ac:dyDescent="0.2">
      <c r="A277" s="109"/>
      <c r="C277" s="103" t="s">
        <v>102</v>
      </c>
      <c r="D277" s="111" t="s">
        <v>0</v>
      </c>
      <c r="E277" s="112" t="s">
        <v>893</v>
      </c>
      <c r="G277" s="113">
        <v>84.400999999999996</v>
      </c>
      <c r="K277" s="109"/>
      <c r="L277" s="114"/>
      <c r="M277" s="115"/>
      <c r="N277" s="115"/>
      <c r="O277" s="115"/>
      <c r="P277" s="115"/>
      <c r="Q277" s="115"/>
      <c r="R277" s="115"/>
      <c r="S277" s="116"/>
      <c r="AS277" s="111" t="s">
        <v>102</v>
      </c>
      <c r="AT277" s="111" t="s">
        <v>73</v>
      </c>
      <c r="AU277" s="110" t="s">
        <v>73</v>
      </c>
      <c r="AV277" s="110" t="s">
        <v>16</v>
      </c>
      <c r="AW277" s="110" t="s">
        <v>47</v>
      </c>
      <c r="AX277" s="111" t="s">
        <v>89</v>
      </c>
    </row>
    <row r="278" spans="1:50" s="102" customFormat="1" x14ac:dyDescent="0.2">
      <c r="A278" s="101"/>
      <c r="C278" s="103" t="s">
        <v>102</v>
      </c>
      <c r="D278" s="104" t="s">
        <v>0</v>
      </c>
      <c r="E278" s="105" t="s">
        <v>894</v>
      </c>
      <c r="G278" s="104" t="s">
        <v>0</v>
      </c>
      <c r="K278" s="101"/>
      <c r="L278" s="106"/>
      <c r="M278" s="107"/>
      <c r="N278" s="107"/>
      <c r="O278" s="107"/>
      <c r="P278" s="107"/>
      <c r="Q278" s="107"/>
      <c r="R278" s="107"/>
      <c r="S278" s="108"/>
      <c r="AS278" s="104" t="s">
        <v>102</v>
      </c>
      <c r="AT278" s="104" t="s">
        <v>73</v>
      </c>
      <c r="AU278" s="102" t="s">
        <v>51</v>
      </c>
      <c r="AV278" s="102" t="s">
        <v>16</v>
      </c>
      <c r="AW278" s="102" t="s">
        <v>47</v>
      </c>
      <c r="AX278" s="104" t="s">
        <v>89</v>
      </c>
    </row>
    <row r="279" spans="1:50" s="110" customFormat="1" x14ac:dyDescent="0.2">
      <c r="A279" s="109"/>
      <c r="C279" s="103" t="s">
        <v>102</v>
      </c>
      <c r="D279" s="111" t="s">
        <v>0</v>
      </c>
      <c r="E279" s="112" t="s">
        <v>895</v>
      </c>
      <c r="G279" s="113">
        <v>11.97</v>
      </c>
      <c r="K279" s="109"/>
      <c r="L279" s="114"/>
      <c r="M279" s="115"/>
      <c r="N279" s="115"/>
      <c r="O279" s="115"/>
      <c r="P279" s="115"/>
      <c r="Q279" s="115"/>
      <c r="R279" s="115"/>
      <c r="S279" s="116"/>
      <c r="AS279" s="111" t="s">
        <v>102</v>
      </c>
      <c r="AT279" s="111" t="s">
        <v>73</v>
      </c>
      <c r="AU279" s="110" t="s">
        <v>73</v>
      </c>
      <c r="AV279" s="110" t="s">
        <v>16</v>
      </c>
      <c r="AW279" s="110" t="s">
        <v>47</v>
      </c>
      <c r="AX279" s="111" t="s">
        <v>89</v>
      </c>
    </row>
    <row r="280" spans="1:50" s="102" customFormat="1" x14ac:dyDescent="0.2">
      <c r="A280" s="101"/>
      <c r="C280" s="103" t="s">
        <v>102</v>
      </c>
      <c r="D280" s="104" t="s">
        <v>0</v>
      </c>
      <c r="E280" s="105" t="s">
        <v>896</v>
      </c>
      <c r="G280" s="104" t="s">
        <v>0</v>
      </c>
      <c r="K280" s="101"/>
      <c r="L280" s="106"/>
      <c r="M280" s="107"/>
      <c r="N280" s="107"/>
      <c r="O280" s="107"/>
      <c r="P280" s="107"/>
      <c r="Q280" s="107"/>
      <c r="R280" s="107"/>
      <c r="S280" s="108"/>
      <c r="AS280" s="104" t="s">
        <v>102</v>
      </c>
      <c r="AT280" s="104" t="s">
        <v>73</v>
      </c>
      <c r="AU280" s="102" t="s">
        <v>51</v>
      </c>
      <c r="AV280" s="102" t="s">
        <v>16</v>
      </c>
      <c r="AW280" s="102" t="s">
        <v>47</v>
      </c>
      <c r="AX280" s="104" t="s">
        <v>89</v>
      </c>
    </row>
    <row r="281" spans="1:50" s="110" customFormat="1" ht="33.75" x14ac:dyDescent="0.2">
      <c r="A281" s="109"/>
      <c r="C281" s="103" t="s">
        <v>102</v>
      </c>
      <c r="D281" s="111" t="s">
        <v>0</v>
      </c>
      <c r="E281" s="112" t="s">
        <v>897</v>
      </c>
      <c r="G281" s="113">
        <v>133.84899999999999</v>
      </c>
      <c r="K281" s="109"/>
      <c r="L281" s="114"/>
      <c r="M281" s="115"/>
      <c r="N281" s="115"/>
      <c r="O281" s="115"/>
      <c r="P281" s="115"/>
      <c r="Q281" s="115"/>
      <c r="R281" s="115"/>
      <c r="S281" s="116"/>
      <c r="AS281" s="111" t="s">
        <v>102</v>
      </c>
      <c r="AT281" s="111" t="s">
        <v>73</v>
      </c>
      <c r="AU281" s="110" t="s">
        <v>73</v>
      </c>
      <c r="AV281" s="110" t="s">
        <v>16</v>
      </c>
      <c r="AW281" s="110" t="s">
        <v>47</v>
      </c>
      <c r="AX281" s="111" t="s">
        <v>89</v>
      </c>
    </row>
    <row r="282" spans="1:50" s="102" customFormat="1" x14ac:dyDescent="0.2">
      <c r="A282" s="101"/>
      <c r="C282" s="103" t="s">
        <v>102</v>
      </c>
      <c r="D282" s="104" t="s">
        <v>0</v>
      </c>
      <c r="E282" s="105" t="s">
        <v>177</v>
      </c>
      <c r="G282" s="104" t="s">
        <v>0</v>
      </c>
      <c r="K282" s="101"/>
      <c r="L282" s="106"/>
      <c r="M282" s="107"/>
      <c r="N282" s="107"/>
      <c r="O282" s="107"/>
      <c r="P282" s="107"/>
      <c r="Q282" s="107"/>
      <c r="R282" s="107"/>
      <c r="S282" s="108"/>
      <c r="AS282" s="104" t="s">
        <v>102</v>
      </c>
      <c r="AT282" s="104" t="s">
        <v>73</v>
      </c>
      <c r="AU282" s="102" t="s">
        <v>51</v>
      </c>
      <c r="AV282" s="102" t="s">
        <v>16</v>
      </c>
      <c r="AW282" s="102" t="s">
        <v>47</v>
      </c>
      <c r="AX282" s="104" t="s">
        <v>89</v>
      </c>
    </row>
    <row r="283" spans="1:50" s="110" customFormat="1" x14ac:dyDescent="0.2">
      <c r="A283" s="109"/>
      <c r="C283" s="103" t="s">
        <v>102</v>
      </c>
      <c r="D283" s="111" t="s">
        <v>0</v>
      </c>
      <c r="E283" s="112" t="s">
        <v>898</v>
      </c>
      <c r="G283" s="113">
        <v>-3.94</v>
      </c>
      <c r="K283" s="109"/>
      <c r="L283" s="114"/>
      <c r="M283" s="115"/>
      <c r="N283" s="115"/>
      <c r="O283" s="115"/>
      <c r="P283" s="115"/>
      <c r="Q283" s="115"/>
      <c r="R283" s="115"/>
      <c r="S283" s="116"/>
      <c r="AS283" s="111" t="s">
        <v>102</v>
      </c>
      <c r="AT283" s="111" t="s">
        <v>73</v>
      </c>
      <c r="AU283" s="110" t="s">
        <v>73</v>
      </c>
      <c r="AV283" s="110" t="s">
        <v>16</v>
      </c>
      <c r="AW283" s="110" t="s">
        <v>47</v>
      </c>
      <c r="AX283" s="111" t="s">
        <v>89</v>
      </c>
    </row>
    <row r="284" spans="1:50" s="110" customFormat="1" x14ac:dyDescent="0.2">
      <c r="A284" s="109"/>
      <c r="C284" s="103" t="s">
        <v>102</v>
      </c>
      <c r="D284" s="111" t="s">
        <v>0</v>
      </c>
      <c r="E284" s="112" t="s">
        <v>899</v>
      </c>
      <c r="G284" s="113">
        <v>-7.5</v>
      </c>
      <c r="K284" s="109"/>
      <c r="L284" s="114"/>
      <c r="M284" s="115"/>
      <c r="N284" s="115"/>
      <c r="O284" s="115"/>
      <c r="P284" s="115"/>
      <c r="Q284" s="115"/>
      <c r="R284" s="115"/>
      <c r="S284" s="116"/>
      <c r="AS284" s="111" t="s">
        <v>102</v>
      </c>
      <c r="AT284" s="111" t="s">
        <v>73</v>
      </c>
      <c r="AU284" s="110" t="s">
        <v>73</v>
      </c>
      <c r="AV284" s="110" t="s">
        <v>16</v>
      </c>
      <c r="AW284" s="110" t="s">
        <v>47</v>
      </c>
      <c r="AX284" s="111" t="s">
        <v>89</v>
      </c>
    </row>
    <row r="285" spans="1:50" s="110" customFormat="1" x14ac:dyDescent="0.2">
      <c r="A285" s="109"/>
      <c r="C285" s="103" t="s">
        <v>102</v>
      </c>
      <c r="D285" s="111" t="s">
        <v>0</v>
      </c>
      <c r="E285" s="112" t="s">
        <v>900</v>
      </c>
      <c r="G285" s="113">
        <v>-14.25</v>
      </c>
      <c r="K285" s="109"/>
      <c r="L285" s="114"/>
      <c r="M285" s="115"/>
      <c r="N285" s="115"/>
      <c r="O285" s="115"/>
      <c r="P285" s="115"/>
      <c r="Q285" s="115"/>
      <c r="R285" s="115"/>
      <c r="S285" s="116"/>
      <c r="AS285" s="111" t="s">
        <v>102</v>
      </c>
      <c r="AT285" s="111" t="s">
        <v>73</v>
      </c>
      <c r="AU285" s="110" t="s">
        <v>73</v>
      </c>
      <c r="AV285" s="110" t="s">
        <v>16</v>
      </c>
      <c r="AW285" s="110" t="s">
        <v>47</v>
      </c>
      <c r="AX285" s="111" t="s">
        <v>89</v>
      </c>
    </row>
    <row r="286" spans="1:50" s="110" customFormat="1" x14ac:dyDescent="0.2">
      <c r="A286" s="109"/>
      <c r="C286" s="103" t="s">
        <v>102</v>
      </c>
      <c r="D286" s="111" t="s">
        <v>0</v>
      </c>
      <c r="E286" s="112" t="s">
        <v>178</v>
      </c>
      <c r="G286" s="113">
        <v>-1.1819999999999999</v>
      </c>
      <c r="K286" s="109"/>
      <c r="L286" s="114"/>
      <c r="M286" s="115"/>
      <c r="N286" s="115"/>
      <c r="O286" s="115"/>
      <c r="P286" s="115"/>
      <c r="Q286" s="115"/>
      <c r="R286" s="115"/>
      <c r="S286" s="116"/>
      <c r="AS286" s="111" t="s">
        <v>102</v>
      </c>
      <c r="AT286" s="111" t="s">
        <v>73</v>
      </c>
      <c r="AU286" s="110" t="s">
        <v>73</v>
      </c>
      <c r="AV286" s="110" t="s">
        <v>16</v>
      </c>
      <c r="AW286" s="110" t="s">
        <v>47</v>
      </c>
      <c r="AX286" s="111" t="s">
        <v>89</v>
      </c>
    </row>
    <row r="287" spans="1:50" s="110" customFormat="1" x14ac:dyDescent="0.2">
      <c r="A287" s="109"/>
      <c r="C287" s="103" t="s">
        <v>102</v>
      </c>
      <c r="D287" s="111" t="s">
        <v>0</v>
      </c>
      <c r="E287" s="112" t="s">
        <v>901</v>
      </c>
      <c r="G287" s="113">
        <v>-3.5459999999999998</v>
      </c>
      <c r="K287" s="109"/>
      <c r="L287" s="114"/>
      <c r="M287" s="115"/>
      <c r="N287" s="115"/>
      <c r="O287" s="115"/>
      <c r="P287" s="115"/>
      <c r="Q287" s="115"/>
      <c r="R287" s="115"/>
      <c r="S287" s="116"/>
      <c r="AS287" s="111" t="s">
        <v>102</v>
      </c>
      <c r="AT287" s="111" t="s">
        <v>73</v>
      </c>
      <c r="AU287" s="110" t="s">
        <v>73</v>
      </c>
      <c r="AV287" s="110" t="s">
        <v>16</v>
      </c>
      <c r="AW287" s="110" t="s">
        <v>47</v>
      </c>
      <c r="AX287" s="111" t="s">
        <v>89</v>
      </c>
    </row>
    <row r="288" spans="1:50" s="126" customFormat="1" x14ac:dyDescent="0.2">
      <c r="A288" s="125"/>
      <c r="C288" s="103" t="s">
        <v>102</v>
      </c>
      <c r="D288" s="127" t="s">
        <v>0</v>
      </c>
      <c r="E288" s="128" t="s">
        <v>105</v>
      </c>
      <c r="G288" s="129">
        <v>199.80199999999999</v>
      </c>
      <c r="K288" s="125"/>
      <c r="L288" s="130"/>
      <c r="M288" s="131"/>
      <c r="N288" s="131"/>
      <c r="O288" s="131"/>
      <c r="P288" s="131"/>
      <c r="Q288" s="131"/>
      <c r="R288" s="131"/>
      <c r="S288" s="132"/>
      <c r="AS288" s="127" t="s">
        <v>102</v>
      </c>
      <c r="AT288" s="127" t="s">
        <v>73</v>
      </c>
      <c r="AU288" s="126" t="s">
        <v>106</v>
      </c>
      <c r="AV288" s="126" t="s">
        <v>16</v>
      </c>
      <c r="AW288" s="126" t="s">
        <v>47</v>
      </c>
      <c r="AX288" s="127" t="s">
        <v>89</v>
      </c>
    </row>
    <row r="289" spans="1:50" s="102" customFormat="1" x14ac:dyDescent="0.2">
      <c r="A289" s="101"/>
      <c r="C289" s="103" t="s">
        <v>102</v>
      </c>
      <c r="D289" s="104" t="s">
        <v>0</v>
      </c>
      <c r="E289" s="105" t="s">
        <v>902</v>
      </c>
      <c r="G289" s="104" t="s">
        <v>0</v>
      </c>
      <c r="K289" s="101"/>
      <c r="L289" s="106"/>
      <c r="M289" s="107"/>
      <c r="N289" s="107"/>
      <c r="O289" s="107"/>
      <c r="P289" s="107"/>
      <c r="Q289" s="107"/>
      <c r="R289" s="107"/>
      <c r="S289" s="108"/>
      <c r="AS289" s="104" t="s">
        <v>102</v>
      </c>
      <c r="AT289" s="104" t="s">
        <v>73</v>
      </c>
      <c r="AU289" s="102" t="s">
        <v>51</v>
      </c>
      <c r="AV289" s="102" t="s">
        <v>16</v>
      </c>
      <c r="AW289" s="102" t="s">
        <v>47</v>
      </c>
      <c r="AX289" s="104" t="s">
        <v>89</v>
      </c>
    </row>
    <row r="290" spans="1:50" s="102" customFormat="1" x14ac:dyDescent="0.2">
      <c r="A290" s="101"/>
      <c r="C290" s="103" t="s">
        <v>102</v>
      </c>
      <c r="D290" s="104" t="s">
        <v>0</v>
      </c>
      <c r="E290" s="105" t="s">
        <v>903</v>
      </c>
      <c r="G290" s="104" t="s">
        <v>0</v>
      </c>
      <c r="K290" s="101"/>
      <c r="L290" s="106"/>
      <c r="M290" s="107"/>
      <c r="N290" s="107"/>
      <c r="O290" s="107"/>
      <c r="P290" s="107"/>
      <c r="Q290" s="107"/>
      <c r="R290" s="107"/>
      <c r="S290" s="108"/>
      <c r="AS290" s="104" t="s">
        <v>102</v>
      </c>
      <c r="AT290" s="104" t="s">
        <v>73</v>
      </c>
      <c r="AU290" s="102" t="s">
        <v>51</v>
      </c>
      <c r="AV290" s="102" t="s">
        <v>16</v>
      </c>
      <c r="AW290" s="102" t="s">
        <v>47</v>
      </c>
      <c r="AX290" s="104" t="s">
        <v>89</v>
      </c>
    </row>
    <row r="291" spans="1:50" s="110" customFormat="1" x14ac:dyDescent="0.2">
      <c r="A291" s="109"/>
      <c r="C291" s="103" t="s">
        <v>102</v>
      </c>
      <c r="D291" s="111" t="s">
        <v>0</v>
      </c>
      <c r="E291" s="112" t="s">
        <v>904</v>
      </c>
      <c r="G291" s="113">
        <v>36.444000000000003</v>
      </c>
      <c r="K291" s="109"/>
      <c r="L291" s="114"/>
      <c r="M291" s="115"/>
      <c r="N291" s="115"/>
      <c r="O291" s="115"/>
      <c r="P291" s="115"/>
      <c r="Q291" s="115"/>
      <c r="R291" s="115"/>
      <c r="S291" s="116"/>
      <c r="AS291" s="111" t="s">
        <v>102</v>
      </c>
      <c r="AT291" s="111" t="s">
        <v>73</v>
      </c>
      <c r="AU291" s="110" t="s">
        <v>73</v>
      </c>
      <c r="AV291" s="110" t="s">
        <v>16</v>
      </c>
      <c r="AW291" s="110" t="s">
        <v>47</v>
      </c>
      <c r="AX291" s="111" t="s">
        <v>89</v>
      </c>
    </row>
    <row r="292" spans="1:50" s="102" customFormat="1" x14ac:dyDescent="0.2">
      <c r="A292" s="101"/>
      <c r="C292" s="103" t="s">
        <v>102</v>
      </c>
      <c r="D292" s="104" t="s">
        <v>0</v>
      </c>
      <c r="E292" s="105" t="s">
        <v>905</v>
      </c>
      <c r="G292" s="104" t="s">
        <v>0</v>
      </c>
      <c r="K292" s="101"/>
      <c r="L292" s="106"/>
      <c r="M292" s="107"/>
      <c r="N292" s="107"/>
      <c r="O292" s="107"/>
      <c r="P292" s="107"/>
      <c r="Q292" s="107"/>
      <c r="R292" s="107"/>
      <c r="S292" s="108"/>
      <c r="AS292" s="104" t="s">
        <v>102</v>
      </c>
      <c r="AT292" s="104" t="s">
        <v>73</v>
      </c>
      <c r="AU292" s="102" t="s">
        <v>51</v>
      </c>
      <c r="AV292" s="102" t="s">
        <v>16</v>
      </c>
      <c r="AW292" s="102" t="s">
        <v>47</v>
      </c>
      <c r="AX292" s="104" t="s">
        <v>89</v>
      </c>
    </row>
    <row r="293" spans="1:50" s="110" customFormat="1" ht="22.5" x14ac:dyDescent="0.2">
      <c r="A293" s="109"/>
      <c r="C293" s="103" t="s">
        <v>102</v>
      </c>
      <c r="D293" s="111" t="s">
        <v>0</v>
      </c>
      <c r="E293" s="112" t="s">
        <v>906</v>
      </c>
      <c r="G293" s="113">
        <v>49.499000000000002</v>
      </c>
      <c r="K293" s="109"/>
      <c r="L293" s="114"/>
      <c r="M293" s="115"/>
      <c r="N293" s="115"/>
      <c r="O293" s="115"/>
      <c r="P293" s="115"/>
      <c r="Q293" s="115"/>
      <c r="R293" s="115"/>
      <c r="S293" s="116"/>
      <c r="AS293" s="111" t="s">
        <v>102</v>
      </c>
      <c r="AT293" s="111" t="s">
        <v>73</v>
      </c>
      <c r="AU293" s="110" t="s">
        <v>73</v>
      </c>
      <c r="AV293" s="110" t="s">
        <v>16</v>
      </c>
      <c r="AW293" s="110" t="s">
        <v>47</v>
      </c>
      <c r="AX293" s="111" t="s">
        <v>89</v>
      </c>
    </row>
    <row r="294" spans="1:50" s="102" customFormat="1" x14ac:dyDescent="0.2">
      <c r="A294" s="101"/>
      <c r="C294" s="103" t="s">
        <v>102</v>
      </c>
      <c r="D294" s="104" t="s">
        <v>0</v>
      </c>
      <c r="E294" s="105" t="s">
        <v>907</v>
      </c>
      <c r="G294" s="104" t="s">
        <v>0</v>
      </c>
      <c r="K294" s="101"/>
      <c r="L294" s="106"/>
      <c r="M294" s="107"/>
      <c r="N294" s="107"/>
      <c r="O294" s="107"/>
      <c r="P294" s="107"/>
      <c r="Q294" s="107"/>
      <c r="R294" s="107"/>
      <c r="S294" s="108"/>
      <c r="AS294" s="104" t="s">
        <v>102</v>
      </c>
      <c r="AT294" s="104" t="s">
        <v>73</v>
      </c>
      <c r="AU294" s="102" t="s">
        <v>51</v>
      </c>
      <c r="AV294" s="102" t="s">
        <v>16</v>
      </c>
      <c r="AW294" s="102" t="s">
        <v>47</v>
      </c>
      <c r="AX294" s="104" t="s">
        <v>89</v>
      </c>
    </row>
    <row r="295" spans="1:50" s="110" customFormat="1" ht="22.5" x14ac:dyDescent="0.2">
      <c r="A295" s="109"/>
      <c r="C295" s="103" t="s">
        <v>102</v>
      </c>
      <c r="D295" s="111" t="s">
        <v>0</v>
      </c>
      <c r="E295" s="112" t="s">
        <v>908</v>
      </c>
      <c r="G295" s="113">
        <v>46.802999999999997</v>
      </c>
      <c r="K295" s="109"/>
      <c r="L295" s="114"/>
      <c r="M295" s="115"/>
      <c r="N295" s="115"/>
      <c r="O295" s="115"/>
      <c r="P295" s="115"/>
      <c r="Q295" s="115"/>
      <c r="R295" s="115"/>
      <c r="S295" s="116"/>
      <c r="AS295" s="111" t="s">
        <v>102</v>
      </c>
      <c r="AT295" s="111" t="s">
        <v>73</v>
      </c>
      <c r="AU295" s="110" t="s">
        <v>73</v>
      </c>
      <c r="AV295" s="110" t="s">
        <v>16</v>
      </c>
      <c r="AW295" s="110" t="s">
        <v>47</v>
      </c>
      <c r="AX295" s="111" t="s">
        <v>89</v>
      </c>
    </row>
    <row r="296" spans="1:50" s="110" customFormat="1" x14ac:dyDescent="0.2">
      <c r="A296" s="109"/>
      <c r="C296" s="103" t="s">
        <v>102</v>
      </c>
      <c r="D296" s="111" t="s">
        <v>0</v>
      </c>
      <c r="E296" s="112" t="s">
        <v>909</v>
      </c>
      <c r="G296" s="113">
        <v>-2.7</v>
      </c>
      <c r="K296" s="109"/>
      <c r="L296" s="114"/>
      <c r="M296" s="115"/>
      <c r="N296" s="115"/>
      <c r="O296" s="115"/>
      <c r="P296" s="115"/>
      <c r="Q296" s="115"/>
      <c r="R296" s="115"/>
      <c r="S296" s="116"/>
      <c r="AS296" s="111" t="s">
        <v>102</v>
      </c>
      <c r="AT296" s="111" t="s">
        <v>73</v>
      </c>
      <c r="AU296" s="110" t="s">
        <v>73</v>
      </c>
      <c r="AV296" s="110" t="s">
        <v>16</v>
      </c>
      <c r="AW296" s="110" t="s">
        <v>47</v>
      </c>
      <c r="AX296" s="111" t="s">
        <v>89</v>
      </c>
    </row>
    <row r="297" spans="1:50" s="110" customFormat="1" x14ac:dyDescent="0.2">
      <c r="A297" s="109"/>
      <c r="C297" s="103" t="s">
        <v>102</v>
      </c>
      <c r="D297" s="111" t="s">
        <v>0</v>
      </c>
      <c r="E297" s="112" t="s">
        <v>909</v>
      </c>
      <c r="G297" s="113">
        <v>-2.7</v>
      </c>
      <c r="K297" s="109"/>
      <c r="L297" s="114"/>
      <c r="M297" s="115"/>
      <c r="N297" s="115"/>
      <c r="O297" s="115"/>
      <c r="P297" s="115"/>
      <c r="Q297" s="115"/>
      <c r="R297" s="115"/>
      <c r="S297" s="116"/>
      <c r="AS297" s="111" t="s">
        <v>102</v>
      </c>
      <c r="AT297" s="111" t="s">
        <v>73</v>
      </c>
      <c r="AU297" s="110" t="s">
        <v>73</v>
      </c>
      <c r="AV297" s="110" t="s">
        <v>16</v>
      </c>
      <c r="AW297" s="110" t="s">
        <v>47</v>
      </c>
      <c r="AX297" s="111" t="s">
        <v>89</v>
      </c>
    </row>
    <row r="298" spans="1:50" s="110" customFormat="1" x14ac:dyDescent="0.2">
      <c r="A298" s="109"/>
      <c r="C298" s="103" t="s">
        <v>102</v>
      </c>
      <c r="D298" s="111" t="s">
        <v>0</v>
      </c>
      <c r="E298" s="112" t="s">
        <v>910</v>
      </c>
      <c r="G298" s="113">
        <v>-1.62</v>
      </c>
      <c r="K298" s="109"/>
      <c r="L298" s="114"/>
      <c r="M298" s="115"/>
      <c r="N298" s="115"/>
      <c r="O298" s="115"/>
      <c r="P298" s="115"/>
      <c r="Q298" s="115"/>
      <c r="R298" s="115"/>
      <c r="S298" s="116"/>
      <c r="AS298" s="111" t="s">
        <v>102</v>
      </c>
      <c r="AT298" s="111" t="s">
        <v>73</v>
      </c>
      <c r="AU298" s="110" t="s">
        <v>73</v>
      </c>
      <c r="AV298" s="110" t="s">
        <v>16</v>
      </c>
      <c r="AW298" s="110" t="s">
        <v>47</v>
      </c>
      <c r="AX298" s="111" t="s">
        <v>89</v>
      </c>
    </row>
    <row r="299" spans="1:50" s="110" customFormat="1" x14ac:dyDescent="0.2">
      <c r="A299" s="109"/>
      <c r="C299" s="103" t="s">
        <v>102</v>
      </c>
      <c r="D299" s="111" t="s">
        <v>0</v>
      </c>
      <c r="E299" s="112" t="s">
        <v>911</v>
      </c>
      <c r="G299" s="113">
        <v>-2.4</v>
      </c>
      <c r="K299" s="109"/>
      <c r="L299" s="114"/>
      <c r="M299" s="115"/>
      <c r="N299" s="115"/>
      <c r="O299" s="115"/>
      <c r="P299" s="115"/>
      <c r="Q299" s="115"/>
      <c r="R299" s="115"/>
      <c r="S299" s="116"/>
      <c r="AS299" s="111" t="s">
        <v>102</v>
      </c>
      <c r="AT299" s="111" t="s">
        <v>73</v>
      </c>
      <c r="AU299" s="110" t="s">
        <v>73</v>
      </c>
      <c r="AV299" s="110" t="s">
        <v>16</v>
      </c>
      <c r="AW299" s="110" t="s">
        <v>47</v>
      </c>
      <c r="AX299" s="111" t="s">
        <v>89</v>
      </c>
    </row>
    <row r="300" spans="1:50" s="126" customFormat="1" x14ac:dyDescent="0.2">
      <c r="A300" s="125"/>
      <c r="C300" s="103" t="s">
        <v>102</v>
      </c>
      <c r="D300" s="127" t="s">
        <v>0</v>
      </c>
      <c r="E300" s="128" t="s">
        <v>105</v>
      </c>
      <c r="G300" s="129">
        <v>123.32600000000001</v>
      </c>
      <c r="K300" s="125"/>
      <c r="L300" s="130"/>
      <c r="M300" s="131"/>
      <c r="N300" s="131"/>
      <c r="O300" s="131"/>
      <c r="P300" s="131"/>
      <c r="Q300" s="131"/>
      <c r="R300" s="131"/>
      <c r="S300" s="132"/>
      <c r="AS300" s="127" t="s">
        <v>102</v>
      </c>
      <c r="AT300" s="127" t="s">
        <v>73</v>
      </c>
      <c r="AU300" s="126" t="s">
        <v>106</v>
      </c>
      <c r="AV300" s="126" t="s">
        <v>16</v>
      </c>
      <c r="AW300" s="126" t="s">
        <v>47</v>
      </c>
      <c r="AX300" s="127" t="s">
        <v>89</v>
      </c>
    </row>
    <row r="301" spans="1:50" s="102" customFormat="1" x14ac:dyDescent="0.2">
      <c r="A301" s="101"/>
      <c r="C301" s="103" t="s">
        <v>102</v>
      </c>
      <c r="D301" s="104" t="s">
        <v>0</v>
      </c>
      <c r="E301" s="105" t="s">
        <v>912</v>
      </c>
      <c r="G301" s="104" t="s">
        <v>0</v>
      </c>
      <c r="K301" s="101"/>
      <c r="L301" s="106"/>
      <c r="M301" s="107"/>
      <c r="N301" s="107"/>
      <c r="O301" s="107"/>
      <c r="P301" s="107"/>
      <c r="Q301" s="107"/>
      <c r="R301" s="107"/>
      <c r="S301" s="108"/>
      <c r="AS301" s="104" t="s">
        <v>102</v>
      </c>
      <c r="AT301" s="104" t="s">
        <v>73</v>
      </c>
      <c r="AU301" s="102" t="s">
        <v>51</v>
      </c>
      <c r="AV301" s="102" t="s">
        <v>16</v>
      </c>
      <c r="AW301" s="102" t="s">
        <v>47</v>
      </c>
      <c r="AX301" s="104" t="s">
        <v>89</v>
      </c>
    </row>
    <row r="302" spans="1:50" s="102" customFormat="1" x14ac:dyDescent="0.2">
      <c r="A302" s="101"/>
      <c r="C302" s="103" t="s">
        <v>102</v>
      </c>
      <c r="D302" s="104" t="s">
        <v>0</v>
      </c>
      <c r="E302" s="105" t="s">
        <v>703</v>
      </c>
      <c r="G302" s="104" t="s">
        <v>0</v>
      </c>
      <c r="K302" s="101"/>
      <c r="L302" s="106"/>
      <c r="M302" s="107"/>
      <c r="N302" s="107"/>
      <c r="O302" s="107"/>
      <c r="P302" s="107"/>
      <c r="Q302" s="107"/>
      <c r="R302" s="107"/>
      <c r="S302" s="108"/>
      <c r="AS302" s="104" t="s">
        <v>102</v>
      </c>
      <c r="AT302" s="104" t="s">
        <v>73</v>
      </c>
      <c r="AU302" s="102" t="s">
        <v>51</v>
      </c>
      <c r="AV302" s="102" t="s">
        <v>16</v>
      </c>
      <c r="AW302" s="102" t="s">
        <v>47</v>
      </c>
      <c r="AX302" s="104" t="s">
        <v>89</v>
      </c>
    </row>
    <row r="303" spans="1:50" s="102" customFormat="1" x14ac:dyDescent="0.2">
      <c r="A303" s="101"/>
      <c r="C303" s="103" t="s">
        <v>102</v>
      </c>
      <c r="D303" s="104" t="s">
        <v>0</v>
      </c>
      <c r="E303" s="105" t="s">
        <v>913</v>
      </c>
      <c r="G303" s="104" t="s">
        <v>0</v>
      </c>
      <c r="K303" s="101"/>
      <c r="L303" s="106"/>
      <c r="M303" s="107"/>
      <c r="N303" s="107"/>
      <c r="O303" s="107"/>
      <c r="P303" s="107"/>
      <c r="Q303" s="107"/>
      <c r="R303" s="107"/>
      <c r="S303" s="108"/>
      <c r="AS303" s="104" t="s">
        <v>102</v>
      </c>
      <c r="AT303" s="104" t="s">
        <v>73</v>
      </c>
      <c r="AU303" s="102" t="s">
        <v>51</v>
      </c>
      <c r="AV303" s="102" t="s">
        <v>16</v>
      </c>
      <c r="AW303" s="102" t="s">
        <v>47</v>
      </c>
      <c r="AX303" s="104" t="s">
        <v>89</v>
      </c>
    </row>
    <row r="304" spans="1:50" s="110" customFormat="1" x14ac:dyDescent="0.2">
      <c r="A304" s="109"/>
      <c r="C304" s="103" t="s">
        <v>102</v>
      </c>
      <c r="D304" s="111" t="s">
        <v>0</v>
      </c>
      <c r="E304" s="112" t="s">
        <v>914</v>
      </c>
      <c r="G304" s="113">
        <v>4.55</v>
      </c>
      <c r="K304" s="109"/>
      <c r="L304" s="114"/>
      <c r="M304" s="115"/>
      <c r="N304" s="115"/>
      <c r="O304" s="115"/>
      <c r="P304" s="115"/>
      <c r="Q304" s="115"/>
      <c r="R304" s="115"/>
      <c r="S304" s="116"/>
      <c r="AS304" s="111" t="s">
        <v>102</v>
      </c>
      <c r="AT304" s="111" t="s">
        <v>73</v>
      </c>
      <c r="AU304" s="110" t="s">
        <v>73</v>
      </c>
      <c r="AV304" s="110" t="s">
        <v>16</v>
      </c>
      <c r="AW304" s="110" t="s">
        <v>47</v>
      </c>
      <c r="AX304" s="111" t="s">
        <v>89</v>
      </c>
    </row>
    <row r="305" spans="1:50" s="102" customFormat="1" x14ac:dyDescent="0.2">
      <c r="A305" s="101"/>
      <c r="C305" s="103" t="s">
        <v>102</v>
      </c>
      <c r="D305" s="104" t="s">
        <v>0</v>
      </c>
      <c r="E305" s="105" t="s">
        <v>830</v>
      </c>
      <c r="G305" s="104" t="s">
        <v>0</v>
      </c>
      <c r="K305" s="101"/>
      <c r="L305" s="106"/>
      <c r="M305" s="107"/>
      <c r="N305" s="107"/>
      <c r="O305" s="107"/>
      <c r="P305" s="107"/>
      <c r="Q305" s="107"/>
      <c r="R305" s="107"/>
      <c r="S305" s="108"/>
      <c r="AS305" s="104" t="s">
        <v>102</v>
      </c>
      <c r="AT305" s="104" t="s">
        <v>73</v>
      </c>
      <c r="AU305" s="102" t="s">
        <v>51</v>
      </c>
      <c r="AV305" s="102" t="s">
        <v>16</v>
      </c>
      <c r="AW305" s="102" t="s">
        <v>47</v>
      </c>
      <c r="AX305" s="104" t="s">
        <v>89</v>
      </c>
    </row>
    <row r="306" spans="1:50" s="110" customFormat="1" x14ac:dyDescent="0.2">
      <c r="A306" s="109"/>
      <c r="C306" s="103" t="s">
        <v>102</v>
      </c>
      <c r="D306" s="111" t="s">
        <v>0</v>
      </c>
      <c r="E306" s="112" t="s">
        <v>915</v>
      </c>
      <c r="G306" s="113">
        <v>7.02</v>
      </c>
      <c r="K306" s="109"/>
      <c r="L306" s="114"/>
      <c r="M306" s="115"/>
      <c r="N306" s="115"/>
      <c r="O306" s="115"/>
      <c r="P306" s="115"/>
      <c r="Q306" s="115"/>
      <c r="R306" s="115"/>
      <c r="S306" s="116"/>
      <c r="AS306" s="111" t="s">
        <v>102</v>
      </c>
      <c r="AT306" s="111" t="s">
        <v>73</v>
      </c>
      <c r="AU306" s="110" t="s">
        <v>73</v>
      </c>
      <c r="AV306" s="110" t="s">
        <v>16</v>
      </c>
      <c r="AW306" s="110" t="s">
        <v>47</v>
      </c>
      <c r="AX306" s="111" t="s">
        <v>89</v>
      </c>
    </row>
    <row r="307" spans="1:50" s="102" customFormat="1" x14ac:dyDescent="0.2">
      <c r="A307" s="101"/>
      <c r="C307" s="103" t="s">
        <v>102</v>
      </c>
      <c r="D307" s="104" t="s">
        <v>0</v>
      </c>
      <c r="E307" s="105" t="s">
        <v>832</v>
      </c>
      <c r="G307" s="104" t="s">
        <v>0</v>
      </c>
      <c r="K307" s="101"/>
      <c r="L307" s="106"/>
      <c r="M307" s="107"/>
      <c r="N307" s="107"/>
      <c r="O307" s="107"/>
      <c r="P307" s="107"/>
      <c r="Q307" s="107"/>
      <c r="R307" s="107"/>
      <c r="S307" s="108"/>
      <c r="AS307" s="104" t="s">
        <v>102</v>
      </c>
      <c r="AT307" s="104" t="s">
        <v>73</v>
      </c>
      <c r="AU307" s="102" t="s">
        <v>51</v>
      </c>
      <c r="AV307" s="102" t="s">
        <v>16</v>
      </c>
      <c r="AW307" s="102" t="s">
        <v>47</v>
      </c>
      <c r="AX307" s="104" t="s">
        <v>89</v>
      </c>
    </row>
    <row r="308" spans="1:50" s="110" customFormat="1" x14ac:dyDescent="0.2">
      <c r="A308" s="109"/>
      <c r="C308" s="103" t="s">
        <v>102</v>
      </c>
      <c r="D308" s="111" t="s">
        <v>0</v>
      </c>
      <c r="E308" s="112" t="s">
        <v>916</v>
      </c>
      <c r="G308" s="113">
        <v>7.7380000000000004</v>
      </c>
      <c r="K308" s="109"/>
      <c r="L308" s="114"/>
      <c r="M308" s="115"/>
      <c r="N308" s="115"/>
      <c r="O308" s="115"/>
      <c r="P308" s="115"/>
      <c r="Q308" s="115"/>
      <c r="R308" s="115"/>
      <c r="S308" s="116"/>
      <c r="AS308" s="111" t="s">
        <v>102</v>
      </c>
      <c r="AT308" s="111" t="s">
        <v>73</v>
      </c>
      <c r="AU308" s="110" t="s">
        <v>73</v>
      </c>
      <c r="AV308" s="110" t="s">
        <v>16</v>
      </c>
      <c r="AW308" s="110" t="s">
        <v>47</v>
      </c>
      <c r="AX308" s="111" t="s">
        <v>89</v>
      </c>
    </row>
    <row r="309" spans="1:50" s="102" customFormat="1" x14ac:dyDescent="0.2">
      <c r="A309" s="101"/>
      <c r="C309" s="103" t="s">
        <v>102</v>
      </c>
      <c r="D309" s="104" t="s">
        <v>0</v>
      </c>
      <c r="E309" s="105" t="s">
        <v>917</v>
      </c>
      <c r="G309" s="104" t="s">
        <v>0</v>
      </c>
      <c r="K309" s="101"/>
      <c r="L309" s="106"/>
      <c r="M309" s="107"/>
      <c r="N309" s="107"/>
      <c r="O309" s="107"/>
      <c r="P309" s="107"/>
      <c r="Q309" s="107"/>
      <c r="R309" s="107"/>
      <c r="S309" s="108"/>
      <c r="AS309" s="104" t="s">
        <v>102</v>
      </c>
      <c r="AT309" s="104" t="s">
        <v>73</v>
      </c>
      <c r="AU309" s="102" t="s">
        <v>51</v>
      </c>
      <c r="AV309" s="102" t="s">
        <v>16</v>
      </c>
      <c r="AW309" s="102" t="s">
        <v>47</v>
      </c>
      <c r="AX309" s="104" t="s">
        <v>89</v>
      </c>
    </row>
    <row r="310" spans="1:50" s="110" customFormat="1" x14ac:dyDescent="0.2">
      <c r="A310" s="109"/>
      <c r="C310" s="103" t="s">
        <v>102</v>
      </c>
      <c r="D310" s="111" t="s">
        <v>0</v>
      </c>
      <c r="E310" s="112" t="s">
        <v>918</v>
      </c>
      <c r="G310" s="113">
        <v>14.355</v>
      </c>
      <c r="K310" s="109"/>
      <c r="L310" s="114"/>
      <c r="M310" s="115"/>
      <c r="N310" s="115"/>
      <c r="O310" s="115"/>
      <c r="P310" s="115"/>
      <c r="Q310" s="115"/>
      <c r="R310" s="115"/>
      <c r="S310" s="116"/>
      <c r="AS310" s="111" t="s">
        <v>102</v>
      </c>
      <c r="AT310" s="111" t="s">
        <v>73</v>
      </c>
      <c r="AU310" s="110" t="s">
        <v>73</v>
      </c>
      <c r="AV310" s="110" t="s">
        <v>16</v>
      </c>
      <c r="AW310" s="110" t="s">
        <v>47</v>
      </c>
      <c r="AX310" s="111" t="s">
        <v>89</v>
      </c>
    </row>
    <row r="311" spans="1:50" s="102" customFormat="1" x14ac:dyDescent="0.2">
      <c r="A311" s="101"/>
      <c r="C311" s="103" t="s">
        <v>102</v>
      </c>
      <c r="D311" s="104" t="s">
        <v>0</v>
      </c>
      <c r="E311" s="105" t="s">
        <v>919</v>
      </c>
      <c r="G311" s="104" t="s">
        <v>0</v>
      </c>
      <c r="K311" s="101"/>
      <c r="L311" s="106"/>
      <c r="M311" s="107"/>
      <c r="N311" s="107"/>
      <c r="O311" s="107"/>
      <c r="P311" s="107"/>
      <c r="Q311" s="107"/>
      <c r="R311" s="107"/>
      <c r="S311" s="108"/>
      <c r="AS311" s="104" t="s">
        <v>102</v>
      </c>
      <c r="AT311" s="104" t="s">
        <v>73</v>
      </c>
      <c r="AU311" s="102" t="s">
        <v>51</v>
      </c>
      <c r="AV311" s="102" t="s">
        <v>16</v>
      </c>
      <c r="AW311" s="102" t="s">
        <v>47</v>
      </c>
      <c r="AX311" s="104" t="s">
        <v>89</v>
      </c>
    </row>
    <row r="312" spans="1:50" s="110" customFormat="1" x14ac:dyDescent="0.2">
      <c r="A312" s="109"/>
      <c r="C312" s="103" t="s">
        <v>102</v>
      </c>
      <c r="D312" s="111" t="s">
        <v>0</v>
      </c>
      <c r="E312" s="112" t="s">
        <v>920</v>
      </c>
      <c r="G312" s="113">
        <v>9.3729999999999993</v>
      </c>
      <c r="K312" s="109"/>
      <c r="L312" s="114"/>
      <c r="M312" s="115"/>
      <c r="N312" s="115"/>
      <c r="O312" s="115"/>
      <c r="P312" s="115"/>
      <c r="Q312" s="115"/>
      <c r="R312" s="115"/>
      <c r="S312" s="116"/>
      <c r="AS312" s="111" t="s">
        <v>102</v>
      </c>
      <c r="AT312" s="111" t="s">
        <v>73</v>
      </c>
      <c r="AU312" s="110" t="s">
        <v>73</v>
      </c>
      <c r="AV312" s="110" t="s">
        <v>16</v>
      </c>
      <c r="AW312" s="110" t="s">
        <v>47</v>
      </c>
      <c r="AX312" s="111" t="s">
        <v>89</v>
      </c>
    </row>
    <row r="313" spans="1:50" s="102" customFormat="1" x14ac:dyDescent="0.2">
      <c r="A313" s="101"/>
      <c r="C313" s="103" t="s">
        <v>102</v>
      </c>
      <c r="D313" s="104" t="s">
        <v>0</v>
      </c>
      <c r="E313" s="105" t="s">
        <v>838</v>
      </c>
      <c r="G313" s="104" t="s">
        <v>0</v>
      </c>
      <c r="K313" s="101"/>
      <c r="L313" s="106"/>
      <c r="M313" s="107"/>
      <c r="N313" s="107"/>
      <c r="O313" s="107"/>
      <c r="P313" s="107"/>
      <c r="Q313" s="107"/>
      <c r="R313" s="107"/>
      <c r="S313" s="108"/>
      <c r="AS313" s="104" t="s">
        <v>102</v>
      </c>
      <c r="AT313" s="104" t="s">
        <v>73</v>
      </c>
      <c r="AU313" s="102" t="s">
        <v>51</v>
      </c>
      <c r="AV313" s="102" t="s">
        <v>16</v>
      </c>
      <c r="AW313" s="102" t="s">
        <v>47</v>
      </c>
      <c r="AX313" s="104" t="s">
        <v>89</v>
      </c>
    </row>
    <row r="314" spans="1:50" s="110" customFormat="1" x14ac:dyDescent="0.2">
      <c r="A314" s="109"/>
      <c r="C314" s="103" t="s">
        <v>102</v>
      </c>
      <c r="D314" s="111" t="s">
        <v>0</v>
      </c>
      <c r="E314" s="112" t="s">
        <v>921</v>
      </c>
      <c r="G314" s="113">
        <v>2.843</v>
      </c>
      <c r="K314" s="109"/>
      <c r="L314" s="114"/>
      <c r="M314" s="115"/>
      <c r="N314" s="115"/>
      <c r="O314" s="115"/>
      <c r="P314" s="115"/>
      <c r="Q314" s="115"/>
      <c r="R314" s="115"/>
      <c r="S314" s="116"/>
      <c r="AS314" s="111" t="s">
        <v>102</v>
      </c>
      <c r="AT314" s="111" t="s">
        <v>73</v>
      </c>
      <c r="AU314" s="110" t="s">
        <v>73</v>
      </c>
      <c r="AV314" s="110" t="s">
        <v>16</v>
      </c>
      <c r="AW314" s="110" t="s">
        <v>47</v>
      </c>
      <c r="AX314" s="111" t="s">
        <v>89</v>
      </c>
    </row>
    <row r="315" spans="1:50" s="102" customFormat="1" x14ac:dyDescent="0.2">
      <c r="A315" s="101"/>
      <c r="C315" s="103" t="s">
        <v>102</v>
      </c>
      <c r="D315" s="104" t="s">
        <v>0</v>
      </c>
      <c r="E315" s="105" t="s">
        <v>840</v>
      </c>
      <c r="G315" s="104" t="s">
        <v>0</v>
      </c>
      <c r="K315" s="101"/>
      <c r="L315" s="106"/>
      <c r="M315" s="107"/>
      <c r="N315" s="107"/>
      <c r="O315" s="107"/>
      <c r="P315" s="107"/>
      <c r="Q315" s="107"/>
      <c r="R315" s="107"/>
      <c r="S315" s="108"/>
      <c r="AS315" s="104" t="s">
        <v>102</v>
      </c>
      <c r="AT315" s="104" t="s">
        <v>73</v>
      </c>
      <c r="AU315" s="102" t="s">
        <v>51</v>
      </c>
      <c r="AV315" s="102" t="s">
        <v>16</v>
      </c>
      <c r="AW315" s="102" t="s">
        <v>47</v>
      </c>
      <c r="AX315" s="104" t="s">
        <v>89</v>
      </c>
    </row>
    <row r="316" spans="1:50" s="110" customFormat="1" x14ac:dyDescent="0.2">
      <c r="A316" s="109"/>
      <c r="C316" s="103" t="s">
        <v>102</v>
      </c>
      <c r="D316" s="111" t="s">
        <v>0</v>
      </c>
      <c r="E316" s="112" t="s">
        <v>922</v>
      </c>
      <c r="G316" s="113">
        <v>5.0949999999999998</v>
      </c>
      <c r="K316" s="109"/>
      <c r="L316" s="114"/>
      <c r="M316" s="115"/>
      <c r="N316" s="115"/>
      <c r="O316" s="115"/>
      <c r="P316" s="115"/>
      <c r="Q316" s="115"/>
      <c r="R316" s="115"/>
      <c r="S316" s="116"/>
      <c r="AS316" s="111" t="s">
        <v>102</v>
      </c>
      <c r="AT316" s="111" t="s">
        <v>73</v>
      </c>
      <c r="AU316" s="110" t="s">
        <v>73</v>
      </c>
      <c r="AV316" s="110" t="s">
        <v>16</v>
      </c>
      <c r="AW316" s="110" t="s">
        <v>47</v>
      </c>
      <c r="AX316" s="111" t="s">
        <v>89</v>
      </c>
    </row>
    <row r="317" spans="1:50" s="102" customFormat="1" x14ac:dyDescent="0.2">
      <c r="A317" s="101"/>
      <c r="C317" s="103" t="s">
        <v>102</v>
      </c>
      <c r="D317" s="104" t="s">
        <v>0</v>
      </c>
      <c r="E317" s="105" t="s">
        <v>177</v>
      </c>
      <c r="G317" s="104" t="s">
        <v>0</v>
      </c>
      <c r="K317" s="101"/>
      <c r="L317" s="106"/>
      <c r="M317" s="107"/>
      <c r="N317" s="107"/>
      <c r="O317" s="107"/>
      <c r="P317" s="107"/>
      <c r="Q317" s="107"/>
      <c r="R317" s="107"/>
      <c r="S317" s="108"/>
      <c r="AS317" s="104" t="s">
        <v>102</v>
      </c>
      <c r="AT317" s="104" t="s">
        <v>73</v>
      </c>
      <c r="AU317" s="102" t="s">
        <v>51</v>
      </c>
      <c r="AV317" s="102" t="s">
        <v>16</v>
      </c>
      <c r="AW317" s="102" t="s">
        <v>47</v>
      </c>
      <c r="AX317" s="104" t="s">
        <v>89</v>
      </c>
    </row>
    <row r="318" spans="1:50" s="110" customFormat="1" x14ac:dyDescent="0.2">
      <c r="A318" s="109"/>
      <c r="C318" s="103" t="s">
        <v>102</v>
      </c>
      <c r="D318" s="111" t="s">
        <v>0</v>
      </c>
      <c r="E318" s="112" t="s">
        <v>505</v>
      </c>
      <c r="G318" s="113">
        <v>-5.319</v>
      </c>
      <c r="K318" s="109"/>
      <c r="L318" s="114"/>
      <c r="M318" s="115"/>
      <c r="N318" s="115"/>
      <c r="O318" s="115"/>
      <c r="P318" s="115"/>
      <c r="Q318" s="115"/>
      <c r="R318" s="115"/>
      <c r="S318" s="116"/>
      <c r="AS318" s="111" t="s">
        <v>102</v>
      </c>
      <c r="AT318" s="111" t="s">
        <v>73</v>
      </c>
      <c r="AU318" s="110" t="s">
        <v>73</v>
      </c>
      <c r="AV318" s="110" t="s">
        <v>16</v>
      </c>
      <c r="AW318" s="110" t="s">
        <v>47</v>
      </c>
      <c r="AX318" s="111" t="s">
        <v>89</v>
      </c>
    </row>
    <row r="319" spans="1:50" s="110" customFormat="1" x14ac:dyDescent="0.2">
      <c r="A319" s="109"/>
      <c r="C319" s="103" t="s">
        <v>102</v>
      </c>
      <c r="D319" s="111" t="s">
        <v>0</v>
      </c>
      <c r="E319" s="112" t="s">
        <v>509</v>
      </c>
      <c r="G319" s="113">
        <v>-1.5760000000000001</v>
      </c>
      <c r="K319" s="109"/>
      <c r="L319" s="114"/>
      <c r="M319" s="115"/>
      <c r="N319" s="115"/>
      <c r="O319" s="115"/>
      <c r="P319" s="115"/>
      <c r="Q319" s="115"/>
      <c r="R319" s="115"/>
      <c r="S319" s="116"/>
      <c r="AS319" s="111" t="s">
        <v>102</v>
      </c>
      <c r="AT319" s="111" t="s">
        <v>73</v>
      </c>
      <c r="AU319" s="110" t="s">
        <v>73</v>
      </c>
      <c r="AV319" s="110" t="s">
        <v>16</v>
      </c>
      <c r="AW319" s="110" t="s">
        <v>47</v>
      </c>
      <c r="AX319" s="111" t="s">
        <v>89</v>
      </c>
    </row>
    <row r="320" spans="1:50" s="110" customFormat="1" x14ac:dyDescent="0.2">
      <c r="A320" s="109"/>
      <c r="C320" s="103" t="s">
        <v>102</v>
      </c>
      <c r="D320" s="111" t="s">
        <v>0</v>
      </c>
      <c r="E320" s="112" t="s">
        <v>417</v>
      </c>
      <c r="G320" s="113">
        <v>-3.5459999999999998</v>
      </c>
      <c r="K320" s="109"/>
      <c r="L320" s="114"/>
      <c r="M320" s="115"/>
      <c r="N320" s="115"/>
      <c r="O320" s="115"/>
      <c r="P320" s="115"/>
      <c r="Q320" s="115"/>
      <c r="R320" s="115"/>
      <c r="S320" s="116"/>
      <c r="AS320" s="111" t="s">
        <v>102</v>
      </c>
      <c r="AT320" s="111" t="s">
        <v>73</v>
      </c>
      <c r="AU320" s="110" t="s">
        <v>73</v>
      </c>
      <c r="AV320" s="110" t="s">
        <v>16</v>
      </c>
      <c r="AW320" s="110" t="s">
        <v>47</v>
      </c>
      <c r="AX320" s="111" t="s">
        <v>89</v>
      </c>
    </row>
    <row r="321" spans="1:50" s="126" customFormat="1" x14ac:dyDescent="0.2">
      <c r="A321" s="125"/>
      <c r="C321" s="103" t="s">
        <v>102</v>
      </c>
      <c r="D321" s="127" t="s">
        <v>0</v>
      </c>
      <c r="E321" s="128" t="s">
        <v>105</v>
      </c>
      <c r="G321" s="129">
        <v>40.532999999999987</v>
      </c>
      <c r="K321" s="125"/>
      <c r="L321" s="130"/>
      <c r="M321" s="131"/>
      <c r="N321" s="131"/>
      <c r="O321" s="131"/>
      <c r="P321" s="131"/>
      <c r="Q321" s="131"/>
      <c r="R321" s="131"/>
      <c r="S321" s="132"/>
      <c r="AS321" s="127" t="s">
        <v>102</v>
      </c>
      <c r="AT321" s="127" t="s">
        <v>73</v>
      </c>
      <c r="AU321" s="126" t="s">
        <v>106</v>
      </c>
      <c r="AV321" s="126" t="s">
        <v>16</v>
      </c>
      <c r="AW321" s="126" t="s">
        <v>47</v>
      </c>
      <c r="AX321" s="127" t="s">
        <v>89</v>
      </c>
    </row>
    <row r="322" spans="1:50" s="102" customFormat="1" x14ac:dyDescent="0.2">
      <c r="A322" s="101"/>
      <c r="C322" s="103" t="s">
        <v>102</v>
      </c>
      <c r="D322" s="104" t="s">
        <v>0</v>
      </c>
      <c r="E322" s="105" t="s">
        <v>923</v>
      </c>
      <c r="G322" s="104" t="s">
        <v>0</v>
      </c>
      <c r="K322" s="101"/>
      <c r="L322" s="106"/>
      <c r="M322" s="107"/>
      <c r="N322" s="107"/>
      <c r="O322" s="107"/>
      <c r="P322" s="107"/>
      <c r="Q322" s="107"/>
      <c r="R322" s="107"/>
      <c r="S322" s="108"/>
      <c r="AS322" s="104" t="s">
        <v>102</v>
      </c>
      <c r="AT322" s="104" t="s">
        <v>73</v>
      </c>
      <c r="AU322" s="102" t="s">
        <v>51</v>
      </c>
      <c r="AV322" s="102" t="s">
        <v>16</v>
      </c>
      <c r="AW322" s="102" t="s">
        <v>47</v>
      </c>
      <c r="AX322" s="104" t="s">
        <v>89</v>
      </c>
    </row>
    <row r="323" spans="1:50" s="102" customFormat="1" x14ac:dyDescent="0.2">
      <c r="A323" s="101"/>
      <c r="C323" s="103" t="s">
        <v>102</v>
      </c>
      <c r="D323" s="104" t="s">
        <v>0</v>
      </c>
      <c r="E323" s="105" t="s">
        <v>822</v>
      </c>
      <c r="G323" s="104" t="s">
        <v>0</v>
      </c>
      <c r="K323" s="101"/>
      <c r="L323" s="106"/>
      <c r="M323" s="107"/>
      <c r="N323" s="107"/>
      <c r="O323" s="107"/>
      <c r="P323" s="107"/>
      <c r="Q323" s="107"/>
      <c r="R323" s="107"/>
      <c r="S323" s="108"/>
      <c r="AS323" s="104" t="s">
        <v>102</v>
      </c>
      <c r="AT323" s="104" t="s">
        <v>73</v>
      </c>
      <c r="AU323" s="102" t="s">
        <v>51</v>
      </c>
      <c r="AV323" s="102" t="s">
        <v>16</v>
      </c>
      <c r="AW323" s="102" t="s">
        <v>47</v>
      </c>
      <c r="AX323" s="104" t="s">
        <v>89</v>
      </c>
    </row>
    <row r="324" spans="1:50" s="110" customFormat="1" x14ac:dyDescent="0.2">
      <c r="A324" s="109"/>
      <c r="C324" s="103" t="s">
        <v>102</v>
      </c>
      <c r="D324" s="111" t="s">
        <v>0</v>
      </c>
      <c r="E324" s="112" t="s">
        <v>924</v>
      </c>
      <c r="G324" s="113">
        <v>36.095999999999997</v>
      </c>
      <c r="K324" s="109"/>
      <c r="L324" s="114"/>
      <c r="M324" s="115"/>
      <c r="N324" s="115"/>
      <c r="O324" s="115"/>
      <c r="P324" s="115"/>
      <c r="Q324" s="115"/>
      <c r="R324" s="115"/>
      <c r="S324" s="116"/>
      <c r="AS324" s="111" t="s">
        <v>102</v>
      </c>
      <c r="AT324" s="111" t="s">
        <v>73</v>
      </c>
      <c r="AU324" s="110" t="s">
        <v>73</v>
      </c>
      <c r="AV324" s="110" t="s">
        <v>16</v>
      </c>
      <c r="AW324" s="110" t="s">
        <v>47</v>
      </c>
      <c r="AX324" s="111" t="s">
        <v>89</v>
      </c>
    </row>
    <row r="325" spans="1:50" s="102" customFormat="1" x14ac:dyDescent="0.2">
      <c r="A325" s="101"/>
      <c r="C325" s="103" t="s">
        <v>102</v>
      </c>
      <c r="D325" s="104" t="s">
        <v>0</v>
      </c>
      <c r="E325" s="105" t="s">
        <v>925</v>
      </c>
      <c r="G325" s="104" t="s">
        <v>0</v>
      </c>
      <c r="K325" s="101"/>
      <c r="L325" s="106"/>
      <c r="M325" s="107"/>
      <c r="N325" s="107"/>
      <c r="O325" s="107"/>
      <c r="P325" s="107"/>
      <c r="Q325" s="107"/>
      <c r="R325" s="107"/>
      <c r="S325" s="108"/>
      <c r="AS325" s="104" t="s">
        <v>102</v>
      </c>
      <c r="AT325" s="104" t="s">
        <v>73</v>
      </c>
      <c r="AU325" s="102" t="s">
        <v>51</v>
      </c>
      <c r="AV325" s="102" t="s">
        <v>16</v>
      </c>
      <c r="AW325" s="102" t="s">
        <v>47</v>
      </c>
      <c r="AX325" s="104" t="s">
        <v>89</v>
      </c>
    </row>
    <row r="326" spans="1:50" s="110" customFormat="1" ht="22.5" x14ac:dyDescent="0.2">
      <c r="A326" s="109"/>
      <c r="C326" s="103" t="s">
        <v>102</v>
      </c>
      <c r="D326" s="111" t="s">
        <v>0</v>
      </c>
      <c r="E326" s="112" t="s">
        <v>926</v>
      </c>
      <c r="G326" s="113">
        <v>53.762999999999998</v>
      </c>
      <c r="K326" s="109"/>
      <c r="L326" s="114"/>
      <c r="M326" s="115"/>
      <c r="N326" s="115"/>
      <c r="O326" s="115"/>
      <c r="P326" s="115"/>
      <c r="Q326" s="115"/>
      <c r="R326" s="115"/>
      <c r="S326" s="116"/>
      <c r="AS326" s="111" t="s">
        <v>102</v>
      </c>
      <c r="AT326" s="111" t="s">
        <v>73</v>
      </c>
      <c r="AU326" s="110" t="s">
        <v>73</v>
      </c>
      <c r="AV326" s="110" t="s">
        <v>16</v>
      </c>
      <c r="AW326" s="110" t="s">
        <v>47</v>
      </c>
      <c r="AX326" s="111" t="s">
        <v>89</v>
      </c>
    </row>
    <row r="327" spans="1:50" s="102" customFormat="1" x14ac:dyDescent="0.2">
      <c r="A327" s="101"/>
      <c r="C327" s="103" t="s">
        <v>102</v>
      </c>
      <c r="D327" s="104" t="s">
        <v>0</v>
      </c>
      <c r="E327" s="105" t="s">
        <v>927</v>
      </c>
      <c r="G327" s="104" t="s">
        <v>0</v>
      </c>
      <c r="K327" s="101"/>
      <c r="L327" s="106"/>
      <c r="M327" s="107"/>
      <c r="N327" s="107"/>
      <c r="O327" s="107"/>
      <c r="P327" s="107"/>
      <c r="Q327" s="107"/>
      <c r="R327" s="107"/>
      <c r="S327" s="108"/>
      <c r="AS327" s="104" t="s">
        <v>102</v>
      </c>
      <c r="AT327" s="104" t="s">
        <v>73</v>
      </c>
      <c r="AU327" s="102" t="s">
        <v>51</v>
      </c>
      <c r="AV327" s="102" t="s">
        <v>16</v>
      </c>
      <c r="AW327" s="102" t="s">
        <v>47</v>
      </c>
      <c r="AX327" s="104" t="s">
        <v>89</v>
      </c>
    </row>
    <row r="328" spans="1:50" s="110" customFormat="1" ht="22.5" x14ac:dyDescent="0.2">
      <c r="A328" s="109"/>
      <c r="C328" s="103" t="s">
        <v>102</v>
      </c>
      <c r="D328" s="111" t="s">
        <v>0</v>
      </c>
      <c r="E328" s="112" t="s">
        <v>928</v>
      </c>
      <c r="G328" s="113">
        <v>69.685000000000002</v>
      </c>
      <c r="K328" s="109"/>
      <c r="L328" s="114"/>
      <c r="M328" s="115"/>
      <c r="N328" s="115"/>
      <c r="O328" s="115"/>
      <c r="P328" s="115"/>
      <c r="Q328" s="115"/>
      <c r="R328" s="115"/>
      <c r="S328" s="116"/>
      <c r="AS328" s="111" t="s">
        <v>102</v>
      </c>
      <c r="AT328" s="111" t="s">
        <v>73</v>
      </c>
      <c r="AU328" s="110" t="s">
        <v>73</v>
      </c>
      <c r="AV328" s="110" t="s">
        <v>16</v>
      </c>
      <c r="AW328" s="110" t="s">
        <v>47</v>
      </c>
      <c r="AX328" s="111" t="s">
        <v>89</v>
      </c>
    </row>
    <row r="329" spans="1:50" s="102" customFormat="1" x14ac:dyDescent="0.2">
      <c r="A329" s="101"/>
      <c r="C329" s="103" t="s">
        <v>102</v>
      </c>
      <c r="D329" s="104" t="s">
        <v>0</v>
      </c>
      <c r="E329" s="105" t="s">
        <v>929</v>
      </c>
      <c r="G329" s="104" t="s">
        <v>0</v>
      </c>
      <c r="K329" s="101"/>
      <c r="L329" s="106"/>
      <c r="M329" s="107"/>
      <c r="N329" s="107"/>
      <c r="O329" s="107"/>
      <c r="P329" s="107"/>
      <c r="Q329" s="107"/>
      <c r="R329" s="107"/>
      <c r="S329" s="108"/>
      <c r="AS329" s="104" t="s">
        <v>102</v>
      </c>
      <c r="AT329" s="104" t="s">
        <v>73</v>
      </c>
      <c r="AU329" s="102" t="s">
        <v>51</v>
      </c>
      <c r="AV329" s="102" t="s">
        <v>16</v>
      </c>
      <c r="AW329" s="102" t="s">
        <v>47</v>
      </c>
      <c r="AX329" s="104" t="s">
        <v>89</v>
      </c>
    </row>
    <row r="330" spans="1:50" s="110" customFormat="1" x14ac:dyDescent="0.2">
      <c r="A330" s="109"/>
      <c r="C330" s="103" t="s">
        <v>102</v>
      </c>
      <c r="D330" s="111" t="s">
        <v>0</v>
      </c>
      <c r="E330" s="112" t="s">
        <v>930</v>
      </c>
      <c r="G330" s="113">
        <v>38.340000000000003</v>
      </c>
      <c r="K330" s="109"/>
      <c r="L330" s="114"/>
      <c r="M330" s="115"/>
      <c r="N330" s="115"/>
      <c r="O330" s="115"/>
      <c r="P330" s="115"/>
      <c r="Q330" s="115"/>
      <c r="R330" s="115"/>
      <c r="S330" s="116"/>
      <c r="AS330" s="111" t="s">
        <v>102</v>
      </c>
      <c r="AT330" s="111" t="s">
        <v>73</v>
      </c>
      <c r="AU330" s="110" t="s">
        <v>73</v>
      </c>
      <c r="AV330" s="110" t="s">
        <v>16</v>
      </c>
      <c r="AW330" s="110" t="s">
        <v>47</v>
      </c>
      <c r="AX330" s="111" t="s">
        <v>89</v>
      </c>
    </row>
    <row r="331" spans="1:50" s="110" customFormat="1" x14ac:dyDescent="0.2">
      <c r="A331" s="109"/>
      <c r="C331" s="103" t="s">
        <v>102</v>
      </c>
      <c r="D331" s="111" t="s">
        <v>0</v>
      </c>
      <c r="E331" s="112" t="s">
        <v>878</v>
      </c>
      <c r="G331" s="113">
        <v>-3.24</v>
      </c>
      <c r="K331" s="109"/>
      <c r="L331" s="114"/>
      <c r="M331" s="115"/>
      <c r="N331" s="115"/>
      <c r="O331" s="115"/>
      <c r="P331" s="115"/>
      <c r="Q331" s="115"/>
      <c r="R331" s="115"/>
      <c r="S331" s="116"/>
      <c r="AS331" s="111" t="s">
        <v>102</v>
      </c>
      <c r="AT331" s="111" t="s">
        <v>73</v>
      </c>
      <c r="AU331" s="110" t="s">
        <v>73</v>
      </c>
      <c r="AV331" s="110" t="s">
        <v>16</v>
      </c>
      <c r="AW331" s="110" t="s">
        <v>47</v>
      </c>
      <c r="AX331" s="111" t="s">
        <v>89</v>
      </c>
    </row>
    <row r="332" spans="1:50" s="110" customFormat="1" x14ac:dyDescent="0.2">
      <c r="A332" s="109"/>
      <c r="C332" s="103" t="s">
        <v>102</v>
      </c>
      <c r="D332" s="111" t="s">
        <v>0</v>
      </c>
      <c r="E332" s="112" t="s">
        <v>509</v>
      </c>
      <c r="G332" s="113">
        <v>-1.5760000000000001</v>
      </c>
      <c r="K332" s="109"/>
      <c r="L332" s="114"/>
      <c r="M332" s="115"/>
      <c r="N332" s="115"/>
      <c r="O332" s="115"/>
      <c r="P332" s="115"/>
      <c r="Q332" s="115"/>
      <c r="R332" s="115"/>
      <c r="S332" s="116"/>
      <c r="AS332" s="111" t="s">
        <v>102</v>
      </c>
      <c r="AT332" s="111" t="s">
        <v>73</v>
      </c>
      <c r="AU332" s="110" t="s">
        <v>73</v>
      </c>
      <c r="AV332" s="110" t="s">
        <v>16</v>
      </c>
      <c r="AW332" s="110" t="s">
        <v>47</v>
      </c>
      <c r="AX332" s="111" t="s">
        <v>89</v>
      </c>
    </row>
    <row r="333" spans="1:50" s="110" customFormat="1" x14ac:dyDescent="0.2">
      <c r="A333" s="109"/>
      <c r="C333" s="103" t="s">
        <v>102</v>
      </c>
      <c r="D333" s="111" t="s">
        <v>0</v>
      </c>
      <c r="E333" s="112" t="s">
        <v>505</v>
      </c>
      <c r="G333" s="113">
        <v>-5.319</v>
      </c>
      <c r="K333" s="109"/>
      <c r="L333" s="114"/>
      <c r="M333" s="115"/>
      <c r="N333" s="115"/>
      <c r="O333" s="115"/>
      <c r="P333" s="115"/>
      <c r="Q333" s="115"/>
      <c r="R333" s="115"/>
      <c r="S333" s="116"/>
      <c r="AS333" s="111" t="s">
        <v>102</v>
      </c>
      <c r="AT333" s="111" t="s">
        <v>73</v>
      </c>
      <c r="AU333" s="110" t="s">
        <v>73</v>
      </c>
      <c r="AV333" s="110" t="s">
        <v>16</v>
      </c>
      <c r="AW333" s="110" t="s">
        <v>47</v>
      </c>
      <c r="AX333" s="111" t="s">
        <v>89</v>
      </c>
    </row>
    <row r="334" spans="1:50" s="126" customFormat="1" x14ac:dyDescent="0.2">
      <c r="A334" s="125"/>
      <c r="C334" s="103" t="s">
        <v>102</v>
      </c>
      <c r="D334" s="127" t="s">
        <v>0</v>
      </c>
      <c r="E334" s="128" t="s">
        <v>105</v>
      </c>
      <c r="G334" s="129">
        <v>187.749</v>
      </c>
      <c r="K334" s="125"/>
      <c r="L334" s="130"/>
      <c r="M334" s="131"/>
      <c r="N334" s="131"/>
      <c r="O334" s="131"/>
      <c r="P334" s="131"/>
      <c r="Q334" s="131"/>
      <c r="R334" s="131"/>
      <c r="S334" s="132"/>
      <c r="AS334" s="127" t="s">
        <v>102</v>
      </c>
      <c r="AT334" s="127" t="s">
        <v>73</v>
      </c>
      <c r="AU334" s="126" t="s">
        <v>106</v>
      </c>
      <c r="AV334" s="126" t="s">
        <v>16</v>
      </c>
      <c r="AW334" s="126" t="s">
        <v>47</v>
      </c>
      <c r="AX334" s="127" t="s">
        <v>89</v>
      </c>
    </row>
    <row r="335" spans="1:50" s="102" customFormat="1" x14ac:dyDescent="0.2">
      <c r="A335" s="101"/>
      <c r="C335" s="103" t="s">
        <v>102</v>
      </c>
      <c r="D335" s="104" t="s">
        <v>0</v>
      </c>
      <c r="E335" s="105" t="s">
        <v>854</v>
      </c>
      <c r="G335" s="104" t="s">
        <v>0</v>
      </c>
      <c r="K335" s="101"/>
      <c r="L335" s="106"/>
      <c r="M335" s="107"/>
      <c r="N335" s="107"/>
      <c r="O335" s="107"/>
      <c r="P335" s="107"/>
      <c r="Q335" s="107"/>
      <c r="R335" s="107"/>
      <c r="S335" s="108"/>
      <c r="AS335" s="104" t="s">
        <v>102</v>
      </c>
      <c r="AT335" s="104" t="s">
        <v>73</v>
      </c>
      <c r="AU335" s="102" t="s">
        <v>51</v>
      </c>
      <c r="AV335" s="102" t="s">
        <v>16</v>
      </c>
      <c r="AW335" s="102" t="s">
        <v>47</v>
      </c>
      <c r="AX335" s="104" t="s">
        <v>89</v>
      </c>
    </row>
    <row r="336" spans="1:50" s="102" customFormat="1" x14ac:dyDescent="0.2">
      <c r="A336" s="101"/>
      <c r="C336" s="103" t="s">
        <v>102</v>
      </c>
      <c r="D336" s="104" t="s">
        <v>0</v>
      </c>
      <c r="E336" s="105" t="s">
        <v>844</v>
      </c>
      <c r="G336" s="104" t="s">
        <v>0</v>
      </c>
      <c r="K336" s="101"/>
      <c r="L336" s="106"/>
      <c r="M336" s="107"/>
      <c r="N336" s="107"/>
      <c r="O336" s="107"/>
      <c r="P336" s="107"/>
      <c r="Q336" s="107"/>
      <c r="R336" s="107"/>
      <c r="S336" s="108"/>
      <c r="AS336" s="104" t="s">
        <v>102</v>
      </c>
      <c r="AT336" s="104" t="s">
        <v>73</v>
      </c>
      <c r="AU336" s="102" t="s">
        <v>51</v>
      </c>
      <c r="AV336" s="102" t="s">
        <v>16</v>
      </c>
      <c r="AW336" s="102" t="s">
        <v>47</v>
      </c>
      <c r="AX336" s="104" t="s">
        <v>89</v>
      </c>
    </row>
    <row r="337" spans="1:64" s="110" customFormat="1" ht="22.5" x14ac:dyDescent="0.2">
      <c r="A337" s="109"/>
      <c r="C337" s="103" t="s">
        <v>102</v>
      </c>
      <c r="D337" s="111" t="s">
        <v>0</v>
      </c>
      <c r="E337" s="112" t="s">
        <v>931</v>
      </c>
      <c r="G337" s="113">
        <v>67.129000000000005</v>
      </c>
      <c r="K337" s="109"/>
      <c r="L337" s="114"/>
      <c r="M337" s="115"/>
      <c r="N337" s="115"/>
      <c r="O337" s="115"/>
      <c r="P337" s="115"/>
      <c r="Q337" s="115"/>
      <c r="R337" s="115"/>
      <c r="S337" s="116"/>
      <c r="AS337" s="111" t="s">
        <v>102</v>
      </c>
      <c r="AT337" s="111" t="s">
        <v>73</v>
      </c>
      <c r="AU337" s="110" t="s">
        <v>73</v>
      </c>
      <c r="AV337" s="110" t="s">
        <v>16</v>
      </c>
      <c r="AW337" s="110" t="s">
        <v>47</v>
      </c>
      <c r="AX337" s="111" t="s">
        <v>89</v>
      </c>
    </row>
    <row r="338" spans="1:64" s="102" customFormat="1" x14ac:dyDescent="0.2">
      <c r="A338" s="101"/>
      <c r="C338" s="103" t="s">
        <v>102</v>
      </c>
      <c r="D338" s="104" t="s">
        <v>0</v>
      </c>
      <c r="E338" s="105" t="s">
        <v>846</v>
      </c>
      <c r="G338" s="104" t="s">
        <v>0</v>
      </c>
      <c r="K338" s="101"/>
      <c r="L338" s="106"/>
      <c r="M338" s="107"/>
      <c r="N338" s="107"/>
      <c r="O338" s="107"/>
      <c r="P338" s="107"/>
      <c r="Q338" s="107"/>
      <c r="R338" s="107"/>
      <c r="S338" s="108"/>
      <c r="AS338" s="104" t="s">
        <v>102</v>
      </c>
      <c r="AT338" s="104" t="s">
        <v>73</v>
      </c>
      <c r="AU338" s="102" t="s">
        <v>51</v>
      </c>
      <c r="AV338" s="102" t="s">
        <v>16</v>
      </c>
      <c r="AW338" s="102" t="s">
        <v>47</v>
      </c>
      <c r="AX338" s="104" t="s">
        <v>89</v>
      </c>
    </row>
    <row r="339" spans="1:64" s="110" customFormat="1" ht="22.5" x14ac:dyDescent="0.2">
      <c r="A339" s="109"/>
      <c r="C339" s="103" t="s">
        <v>102</v>
      </c>
      <c r="D339" s="111" t="s">
        <v>0</v>
      </c>
      <c r="E339" s="112" t="s">
        <v>932</v>
      </c>
      <c r="G339" s="113">
        <v>58.24</v>
      </c>
      <c r="K339" s="109"/>
      <c r="L339" s="114"/>
      <c r="M339" s="115"/>
      <c r="N339" s="115"/>
      <c r="O339" s="115"/>
      <c r="P339" s="115"/>
      <c r="Q339" s="115"/>
      <c r="R339" s="115"/>
      <c r="S339" s="116"/>
      <c r="AS339" s="111" t="s">
        <v>102</v>
      </c>
      <c r="AT339" s="111" t="s">
        <v>73</v>
      </c>
      <c r="AU339" s="110" t="s">
        <v>73</v>
      </c>
      <c r="AV339" s="110" t="s">
        <v>16</v>
      </c>
      <c r="AW339" s="110" t="s">
        <v>47</v>
      </c>
      <c r="AX339" s="111" t="s">
        <v>89</v>
      </c>
    </row>
    <row r="340" spans="1:64" s="102" customFormat="1" x14ac:dyDescent="0.2">
      <c r="A340" s="101"/>
      <c r="C340" s="103" t="s">
        <v>102</v>
      </c>
      <c r="D340" s="104" t="s">
        <v>0</v>
      </c>
      <c r="E340" s="105" t="s">
        <v>177</v>
      </c>
      <c r="G340" s="104" t="s">
        <v>0</v>
      </c>
      <c r="K340" s="101"/>
      <c r="L340" s="106"/>
      <c r="M340" s="107"/>
      <c r="N340" s="107"/>
      <c r="O340" s="107"/>
      <c r="P340" s="107"/>
      <c r="Q340" s="107"/>
      <c r="R340" s="107"/>
      <c r="S340" s="108"/>
      <c r="AS340" s="104" t="s">
        <v>102</v>
      </c>
      <c r="AT340" s="104" t="s">
        <v>73</v>
      </c>
      <c r="AU340" s="102" t="s">
        <v>51</v>
      </c>
      <c r="AV340" s="102" t="s">
        <v>16</v>
      </c>
      <c r="AW340" s="102" t="s">
        <v>47</v>
      </c>
      <c r="AX340" s="104" t="s">
        <v>89</v>
      </c>
    </row>
    <row r="341" spans="1:64" s="110" customFormat="1" x14ac:dyDescent="0.2">
      <c r="A341" s="109"/>
      <c r="C341" s="103" t="s">
        <v>102</v>
      </c>
      <c r="D341" s="111" t="s">
        <v>0</v>
      </c>
      <c r="E341" s="112" t="s">
        <v>933</v>
      </c>
      <c r="G341" s="113">
        <v>-9.4559999999999995</v>
      </c>
      <c r="K341" s="109"/>
      <c r="L341" s="114"/>
      <c r="M341" s="115"/>
      <c r="N341" s="115"/>
      <c r="O341" s="115"/>
      <c r="P341" s="115"/>
      <c r="Q341" s="115"/>
      <c r="R341" s="115"/>
      <c r="S341" s="116"/>
      <c r="AS341" s="111" t="s">
        <v>102</v>
      </c>
      <c r="AT341" s="111" t="s">
        <v>73</v>
      </c>
      <c r="AU341" s="110" t="s">
        <v>73</v>
      </c>
      <c r="AV341" s="110" t="s">
        <v>16</v>
      </c>
      <c r="AW341" s="110" t="s">
        <v>47</v>
      </c>
      <c r="AX341" s="111" t="s">
        <v>89</v>
      </c>
    </row>
    <row r="342" spans="1:64" s="110" customFormat="1" x14ac:dyDescent="0.2">
      <c r="A342" s="109"/>
      <c r="C342" s="103" t="s">
        <v>102</v>
      </c>
      <c r="D342" s="111" t="s">
        <v>0</v>
      </c>
      <c r="E342" s="112" t="s">
        <v>934</v>
      </c>
      <c r="G342" s="113">
        <v>-4.0999999999999996</v>
      </c>
      <c r="K342" s="109"/>
      <c r="L342" s="114"/>
      <c r="M342" s="115"/>
      <c r="N342" s="115"/>
      <c r="O342" s="115"/>
      <c r="P342" s="115"/>
      <c r="Q342" s="115"/>
      <c r="R342" s="115"/>
      <c r="S342" s="116"/>
      <c r="AS342" s="111" t="s">
        <v>102</v>
      </c>
      <c r="AT342" s="111" t="s">
        <v>73</v>
      </c>
      <c r="AU342" s="110" t="s">
        <v>73</v>
      </c>
      <c r="AV342" s="110" t="s">
        <v>16</v>
      </c>
      <c r="AW342" s="110" t="s">
        <v>47</v>
      </c>
      <c r="AX342" s="111" t="s">
        <v>89</v>
      </c>
    </row>
    <row r="343" spans="1:64" s="110" customFormat="1" x14ac:dyDescent="0.2">
      <c r="A343" s="109"/>
      <c r="C343" s="103" t="s">
        <v>102</v>
      </c>
      <c r="D343" s="111" t="s">
        <v>0</v>
      </c>
      <c r="E343" s="112" t="s">
        <v>935</v>
      </c>
      <c r="G343" s="113">
        <v>-2.7679999999999998</v>
      </c>
      <c r="K343" s="109"/>
      <c r="L343" s="114"/>
      <c r="M343" s="115"/>
      <c r="N343" s="115"/>
      <c r="O343" s="115"/>
      <c r="P343" s="115"/>
      <c r="Q343" s="115"/>
      <c r="R343" s="115"/>
      <c r="S343" s="116"/>
      <c r="AS343" s="111" t="s">
        <v>102</v>
      </c>
      <c r="AT343" s="111" t="s">
        <v>73</v>
      </c>
      <c r="AU343" s="110" t="s">
        <v>73</v>
      </c>
      <c r="AV343" s="110" t="s">
        <v>16</v>
      </c>
      <c r="AW343" s="110" t="s">
        <v>47</v>
      </c>
      <c r="AX343" s="111" t="s">
        <v>89</v>
      </c>
    </row>
    <row r="344" spans="1:64" s="110" customFormat="1" x14ac:dyDescent="0.2">
      <c r="A344" s="109"/>
      <c r="C344" s="103" t="s">
        <v>102</v>
      </c>
      <c r="D344" s="111" t="s">
        <v>0</v>
      </c>
      <c r="E344" s="112" t="s">
        <v>873</v>
      </c>
      <c r="G344" s="113">
        <v>-5.7130000000000001</v>
      </c>
      <c r="K344" s="109"/>
      <c r="L344" s="114"/>
      <c r="M344" s="115"/>
      <c r="N344" s="115"/>
      <c r="O344" s="115"/>
      <c r="P344" s="115"/>
      <c r="Q344" s="115"/>
      <c r="R344" s="115"/>
      <c r="S344" s="116"/>
      <c r="AS344" s="111" t="s">
        <v>102</v>
      </c>
      <c r="AT344" s="111" t="s">
        <v>73</v>
      </c>
      <c r="AU344" s="110" t="s">
        <v>73</v>
      </c>
      <c r="AV344" s="110" t="s">
        <v>16</v>
      </c>
      <c r="AW344" s="110" t="s">
        <v>47</v>
      </c>
      <c r="AX344" s="111" t="s">
        <v>89</v>
      </c>
    </row>
    <row r="345" spans="1:64" s="110" customFormat="1" x14ac:dyDescent="0.2">
      <c r="A345" s="109"/>
      <c r="C345" s="103" t="s">
        <v>102</v>
      </c>
      <c r="D345" s="111" t="s">
        <v>0</v>
      </c>
      <c r="E345" s="112" t="s">
        <v>509</v>
      </c>
      <c r="G345" s="113">
        <v>-1.5760000000000001</v>
      </c>
      <c r="K345" s="109"/>
      <c r="L345" s="114"/>
      <c r="M345" s="115"/>
      <c r="N345" s="115"/>
      <c r="O345" s="115"/>
      <c r="P345" s="115"/>
      <c r="Q345" s="115"/>
      <c r="R345" s="115"/>
      <c r="S345" s="116"/>
      <c r="AS345" s="111" t="s">
        <v>102</v>
      </c>
      <c r="AT345" s="111" t="s">
        <v>73</v>
      </c>
      <c r="AU345" s="110" t="s">
        <v>73</v>
      </c>
      <c r="AV345" s="110" t="s">
        <v>16</v>
      </c>
      <c r="AW345" s="110" t="s">
        <v>47</v>
      </c>
      <c r="AX345" s="111" t="s">
        <v>89</v>
      </c>
    </row>
    <row r="346" spans="1:64" s="126" customFormat="1" x14ac:dyDescent="0.2">
      <c r="A346" s="125"/>
      <c r="C346" s="103" t="s">
        <v>102</v>
      </c>
      <c r="D346" s="127" t="s">
        <v>0</v>
      </c>
      <c r="E346" s="128" t="s">
        <v>105</v>
      </c>
      <c r="G346" s="129">
        <v>101.75600000000001</v>
      </c>
      <c r="K346" s="125"/>
      <c r="L346" s="130"/>
      <c r="M346" s="131"/>
      <c r="N346" s="131"/>
      <c r="O346" s="131"/>
      <c r="P346" s="131"/>
      <c r="Q346" s="131"/>
      <c r="R346" s="131"/>
      <c r="S346" s="132"/>
      <c r="AS346" s="127" t="s">
        <v>102</v>
      </c>
      <c r="AT346" s="127" t="s">
        <v>73</v>
      </c>
      <c r="AU346" s="126" t="s">
        <v>106</v>
      </c>
      <c r="AV346" s="126" t="s">
        <v>16</v>
      </c>
      <c r="AW346" s="126" t="s">
        <v>47</v>
      </c>
      <c r="AX346" s="127" t="s">
        <v>89</v>
      </c>
    </row>
    <row r="347" spans="1:64" s="118" customFormat="1" x14ac:dyDescent="0.2">
      <c r="A347" s="117"/>
      <c r="C347" s="103" t="s">
        <v>102</v>
      </c>
      <c r="D347" s="119" t="s">
        <v>0</v>
      </c>
      <c r="E347" s="120" t="s">
        <v>109</v>
      </c>
      <c r="G347" s="121">
        <v>1546.5379999999996</v>
      </c>
      <c r="K347" s="117"/>
      <c r="L347" s="122"/>
      <c r="M347" s="123"/>
      <c r="N347" s="123"/>
      <c r="O347" s="123"/>
      <c r="P347" s="123"/>
      <c r="Q347" s="123"/>
      <c r="R347" s="123"/>
      <c r="S347" s="124"/>
      <c r="AS347" s="119" t="s">
        <v>102</v>
      </c>
      <c r="AT347" s="119" t="s">
        <v>73</v>
      </c>
      <c r="AU347" s="118" t="s">
        <v>96</v>
      </c>
      <c r="AV347" s="118" t="s">
        <v>16</v>
      </c>
      <c r="AW347" s="118" t="s">
        <v>51</v>
      </c>
      <c r="AX347" s="119" t="s">
        <v>89</v>
      </c>
    </row>
    <row r="348" spans="1:64" s="16" customFormat="1" ht="24" x14ac:dyDescent="0.2">
      <c r="A348" s="13"/>
      <c r="B348" s="87" t="s">
        <v>257</v>
      </c>
      <c r="C348" s="87" t="s">
        <v>92</v>
      </c>
      <c r="D348" s="88" t="s">
        <v>936</v>
      </c>
      <c r="E348" s="89" t="s">
        <v>937</v>
      </c>
      <c r="F348" s="90" t="s">
        <v>121</v>
      </c>
      <c r="G348" s="91">
        <v>55</v>
      </c>
      <c r="H348" s="1"/>
      <c r="I348" s="91">
        <f>ROUND(H348*G348,3)</f>
        <v>0</v>
      </c>
      <c r="J348" s="92"/>
      <c r="K348" s="13"/>
      <c r="L348" s="93" t="s">
        <v>0</v>
      </c>
      <c r="M348" s="94" t="s">
        <v>23</v>
      </c>
      <c r="N348" s="95"/>
      <c r="O348" s="96">
        <f>N348*G348</f>
        <v>0</v>
      </c>
      <c r="P348" s="96">
        <v>3.5869999999999999E-2</v>
      </c>
      <c r="Q348" s="96">
        <f>P348*G348</f>
        <v>1.97285</v>
      </c>
      <c r="R348" s="96">
        <v>0</v>
      </c>
      <c r="S348" s="97">
        <f>R348*G348</f>
        <v>0</v>
      </c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Q348" s="98" t="s">
        <v>96</v>
      </c>
      <c r="AS348" s="98" t="s">
        <v>92</v>
      </c>
      <c r="AT348" s="98" t="s">
        <v>73</v>
      </c>
      <c r="AX348" s="7" t="s">
        <v>89</v>
      </c>
      <c r="BD348" s="99">
        <f>IF(M348="základná",I348,0)</f>
        <v>0</v>
      </c>
      <c r="BE348" s="99">
        <f>IF(M348="znížená",I348,0)</f>
        <v>0</v>
      </c>
      <c r="BF348" s="99">
        <f>IF(M348="zákl. prenesená",I348,0)</f>
        <v>0</v>
      </c>
      <c r="BG348" s="99">
        <f>IF(M348="zníž. prenesená",I348,0)</f>
        <v>0</v>
      </c>
      <c r="BH348" s="99">
        <f>IF(M348="nulová",I348,0)</f>
        <v>0</v>
      </c>
      <c r="BI348" s="7" t="s">
        <v>73</v>
      </c>
      <c r="BJ348" s="100">
        <f>ROUND(H348*G348,3)</f>
        <v>0</v>
      </c>
      <c r="BK348" s="7" t="s">
        <v>96</v>
      </c>
      <c r="BL348" s="98" t="s">
        <v>938</v>
      </c>
    </row>
    <row r="349" spans="1:64" s="110" customFormat="1" x14ac:dyDescent="0.2">
      <c r="A349" s="109"/>
      <c r="C349" s="103" t="s">
        <v>102</v>
      </c>
      <c r="D349" s="111" t="s">
        <v>0</v>
      </c>
      <c r="E349" s="112" t="s">
        <v>939</v>
      </c>
      <c r="G349" s="113">
        <v>55</v>
      </c>
      <c r="K349" s="109"/>
      <c r="L349" s="114"/>
      <c r="M349" s="115"/>
      <c r="N349" s="115"/>
      <c r="O349" s="115"/>
      <c r="P349" s="115"/>
      <c r="Q349" s="115"/>
      <c r="R349" s="115"/>
      <c r="S349" s="116"/>
      <c r="AS349" s="111" t="s">
        <v>102</v>
      </c>
      <c r="AT349" s="111" t="s">
        <v>73</v>
      </c>
      <c r="AU349" s="110" t="s">
        <v>73</v>
      </c>
      <c r="AV349" s="110" t="s">
        <v>16</v>
      </c>
      <c r="AW349" s="110" t="s">
        <v>51</v>
      </c>
      <c r="AX349" s="111" t="s">
        <v>89</v>
      </c>
    </row>
    <row r="350" spans="1:64" s="16" customFormat="1" ht="36" x14ac:dyDescent="0.2">
      <c r="A350" s="13"/>
      <c r="B350" s="87" t="s">
        <v>263</v>
      </c>
      <c r="C350" s="87" t="s">
        <v>92</v>
      </c>
      <c r="D350" s="88" t="s">
        <v>940</v>
      </c>
      <c r="E350" s="89" t="s">
        <v>941</v>
      </c>
      <c r="F350" s="90" t="s">
        <v>121</v>
      </c>
      <c r="G350" s="91">
        <v>653.09199999999998</v>
      </c>
      <c r="H350" s="1"/>
      <c r="I350" s="91">
        <f>ROUND(H350*G350,3)</f>
        <v>0</v>
      </c>
      <c r="J350" s="92"/>
      <c r="K350" s="13"/>
      <c r="L350" s="93" t="s">
        <v>0</v>
      </c>
      <c r="M350" s="94" t="s">
        <v>23</v>
      </c>
      <c r="N350" s="95"/>
      <c r="O350" s="96">
        <f>N350*G350</f>
        <v>0</v>
      </c>
      <c r="P350" s="96">
        <v>1.4999999999999999E-4</v>
      </c>
      <c r="Q350" s="96">
        <f>P350*G350</f>
        <v>9.796379999999999E-2</v>
      </c>
      <c r="R350" s="96">
        <v>0</v>
      </c>
      <c r="S350" s="97">
        <f>R350*G350</f>
        <v>0</v>
      </c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Q350" s="98" t="s">
        <v>96</v>
      </c>
      <c r="AS350" s="98" t="s">
        <v>92</v>
      </c>
      <c r="AT350" s="98" t="s">
        <v>73</v>
      </c>
      <c r="AX350" s="7" t="s">
        <v>89</v>
      </c>
      <c r="BD350" s="99">
        <f>IF(M350="základná",I350,0)</f>
        <v>0</v>
      </c>
      <c r="BE350" s="99">
        <f>IF(M350="znížená",I350,0)</f>
        <v>0</v>
      </c>
      <c r="BF350" s="99">
        <f>IF(M350="zákl. prenesená",I350,0)</f>
        <v>0</v>
      </c>
      <c r="BG350" s="99">
        <f>IF(M350="zníž. prenesená",I350,0)</f>
        <v>0</v>
      </c>
      <c r="BH350" s="99">
        <f>IF(M350="nulová",I350,0)</f>
        <v>0</v>
      </c>
      <c r="BI350" s="7" t="s">
        <v>73</v>
      </c>
      <c r="BJ350" s="100">
        <f>ROUND(H350*G350,3)</f>
        <v>0</v>
      </c>
      <c r="BK350" s="7" t="s">
        <v>96</v>
      </c>
      <c r="BL350" s="98" t="s">
        <v>942</v>
      </c>
    </row>
    <row r="351" spans="1:64" s="102" customFormat="1" x14ac:dyDescent="0.2">
      <c r="A351" s="101"/>
      <c r="C351" s="103" t="s">
        <v>102</v>
      </c>
      <c r="D351" s="104" t="s">
        <v>0</v>
      </c>
      <c r="E351" s="105" t="s">
        <v>854</v>
      </c>
      <c r="G351" s="104" t="s">
        <v>0</v>
      </c>
      <c r="K351" s="101"/>
      <c r="L351" s="106"/>
      <c r="M351" s="107"/>
      <c r="N351" s="107"/>
      <c r="O351" s="107"/>
      <c r="P351" s="107"/>
      <c r="Q351" s="107"/>
      <c r="R351" s="107"/>
      <c r="S351" s="108"/>
      <c r="AS351" s="104" t="s">
        <v>102</v>
      </c>
      <c r="AT351" s="104" t="s">
        <v>73</v>
      </c>
      <c r="AU351" s="102" t="s">
        <v>51</v>
      </c>
      <c r="AV351" s="102" t="s">
        <v>16</v>
      </c>
      <c r="AW351" s="102" t="s">
        <v>47</v>
      </c>
      <c r="AX351" s="104" t="s">
        <v>89</v>
      </c>
    </row>
    <row r="352" spans="1:64" s="110" customFormat="1" x14ac:dyDescent="0.2">
      <c r="A352" s="109"/>
      <c r="C352" s="103" t="s">
        <v>102</v>
      </c>
      <c r="D352" s="111" t="s">
        <v>0</v>
      </c>
      <c r="E352" s="112" t="s">
        <v>943</v>
      </c>
      <c r="G352" s="113">
        <v>893.37199999999996</v>
      </c>
      <c r="K352" s="109"/>
      <c r="L352" s="114"/>
      <c r="M352" s="115"/>
      <c r="N352" s="115"/>
      <c r="O352" s="115"/>
      <c r="P352" s="115"/>
      <c r="Q352" s="115"/>
      <c r="R352" s="115"/>
      <c r="S352" s="116"/>
      <c r="AS352" s="111" t="s">
        <v>102</v>
      </c>
      <c r="AT352" s="111" t="s">
        <v>73</v>
      </c>
      <c r="AU352" s="110" t="s">
        <v>73</v>
      </c>
      <c r="AV352" s="110" t="s">
        <v>16</v>
      </c>
      <c r="AW352" s="110" t="s">
        <v>47</v>
      </c>
      <c r="AX352" s="111" t="s">
        <v>89</v>
      </c>
    </row>
    <row r="353" spans="1:64" s="110" customFormat="1" x14ac:dyDescent="0.2">
      <c r="A353" s="109"/>
      <c r="C353" s="103" t="s">
        <v>102</v>
      </c>
      <c r="D353" s="111" t="s">
        <v>0</v>
      </c>
      <c r="E353" s="112" t="s">
        <v>944</v>
      </c>
      <c r="G353" s="113">
        <v>187.84899999999999</v>
      </c>
      <c r="K353" s="109"/>
      <c r="L353" s="114"/>
      <c r="M353" s="115"/>
      <c r="N353" s="115"/>
      <c r="O353" s="115"/>
      <c r="P353" s="115"/>
      <c r="Q353" s="115"/>
      <c r="R353" s="115"/>
      <c r="S353" s="116"/>
      <c r="AS353" s="111" t="s">
        <v>102</v>
      </c>
      <c r="AT353" s="111" t="s">
        <v>73</v>
      </c>
      <c r="AU353" s="110" t="s">
        <v>73</v>
      </c>
      <c r="AV353" s="110" t="s">
        <v>16</v>
      </c>
      <c r="AW353" s="110" t="s">
        <v>47</v>
      </c>
      <c r="AX353" s="111" t="s">
        <v>89</v>
      </c>
    </row>
    <row r="354" spans="1:64" s="126" customFormat="1" x14ac:dyDescent="0.2">
      <c r="A354" s="125"/>
      <c r="C354" s="103" t="s">
        <v>102</v>
      </c>
      <c r="D354" s="127" t="s">
        <v>0</v>
      </c>
      <c r="E354" s="128" t="s">
        <v>105</v>
      </c>
      <c r="G354" s="129">
        <v>1081.221</v>
      </c>
      <c r="K354" s="125"/>
      <c r="L354" s="130"/>
      <c r="M354" s="131"/>
      <c r="N354" s="131"/>
      <c r="O354" s="131"/>
      <c r="P354" s="131"/>
      <c r="Q354" s="131"/>
      <c r="R354" s="131"/>
      <c r="S354" s="132"/>
      <c r="AS354" s="127" t="s">
        <v>102</v>
      </c>
      <c r="AT354" s="127" t="s">
        <v>73</v>
      </c>
      <c r="AU354" s="126" t="s">
        <v>106</v>
      </c>
      <c r="AV354" s="126" t="s">
        <v>16</v>
      </c>
      <c r="AW354" s="126" t="s">
        <v>47</v>
      </c>
      <c r="AX354" s="127" t="s">
        <v>89</v>
      </c>
    </row>
    <row r="355" spans="1:64" s="102" customFormat="1" x14ac:dyDescent="0.2">
      <c r="A355" s="101"/>
      <c r="C355" s="103" t="s">
        <v>102</v>
      </c>
      <c r="D355" s="104" t="s">
        <v>0</v>
      </c>
      <c r="E355" s="105" t="s">
        <v>891</v>
      </c>
      <c r="G355" s="104" t="s">
        <v>0</v>
      </c>
      <c r="K355" s="101"/>
      <c r="L355" s="106"/>
      <c r="M355" s="107"/>
      <c r="N355" s="107"/>
      <c r="O355" s="107"/>
      <c r="P355" s="107"/>
      <c r="Q355" s="107"/>
      <c r="R355" s="107"/>
      <c r="S355" s="108"/>
      <c r="AS355" s="104" t="s">
        <v>102</v>
      </c>
      <c r="AT355" s="104" t="s">
        <v>73</v>
      </c>
      <c r="AU355" s="102" t="s">
        <v>51</v>
      </c>
      <c r="AV355" s="102" t="s">
        <v>16</v>
      </c>
      <c r="AW355" s="102" t="s">
        <v>47</v>
      </c>
      <c r="AX355" s="104" t="s">
        <v>89</v>
      </c>
    </row>
    <row r="356" spans="1:64" s="110" customFormat="1" x14ac:dyDescent="0.2">
      <c r="A356" s="109"/>
      <c r="C356" s="103" t="s">
        <v>102</v>
      </c>
      <c r="D356" s="111" t="s">
        <v>0</v>
      </c>
      <c r="E356" s="112" t="s">
        <v>945</v>
      </c>
      <c r="G356" s="113">
        <v>199.80199999999999</v>
      </c>
      <c r="K356" s="109"/>
      <c r="L356" s="114"/>
      <c r="M356" s="115"/>
      <c r="N356" s="115"/>
      <c r="O356" s="115"/>
      <c r="P356" s="115"/>
      <c r="Q356" s="115"/>
      <c r="R356" s="115"/>
      <c r="S356" s="116"/>
      <c r="AS356" s="111" t="s">
        <v>102</v>
      </c>
      <c r="AT356" s="111" t="s">
        <v>73</v>
      </c>
      <c r="AU356" s="110" t="s">
        <v>73</v>
      </c>
      <c r="AV356" s="110" t="s">
        <v>16</v>
      </c>
      <c r="AW356" s="110" t="s">
        <v>47</v>
      </c>
      <c r="AX356" s="111" t="s">
        <v>89</v>
      </c>
    </row>
    <row r="357" spans="1:64" s="126" customFormat="1" x14ac:dyDescent="0.2">
      <c r="A357" s="125"/>
      <c r="C357" s="103" t="s">
        <v>102</v>
      </c>
      <c r="D357" s="127" t="s">
        <v>0</v>
      </c>
      <c r="E357" s="128" t="s">
        <v>105</v>
      </c>
      <c r="G357" s="129">
        <v>199.80199999999999</v>
      </c>
      <c r="K357" s="125"/>
      <c r="L357" s="130"/>
      <c r="M357" s="131"/>
      <c r="N357" s="131"/>
      <c r="O357" s="131"/>
      <c r="P357" s="131"/>
      <c r="Q357" s="131"/>
      <c r="R357" s="131"/>
      <c r="S357" s="132"/>
      <c r="AS357" s="127" t="s">
        <v>102</v>
      </c>
      <c r="AT357" s="127" t="s">
        <v>73</v>
      </c>
      <c r="AU357" s="126" t="s">
        <v>106</v>
      </c>
      <c r="AV357" s="126" t="s">
        <v>16</v>
      </c>
      <c r="AW357" s="126" t="s">
        <v>47</v>
      </c>
      <c r="AX357" s="127" t="s">
        <v>89</v>
      </c>
    </row>
    <row r="358" spans="1:64" s="102" customFormat="1" x14ac:dyDescent="0.2">
      <c r="A358" s="101"/>
      <c r="C358" s="103" t="s">
        <v>102</v>
      </c>
      <c r="D358" s="104" t="s">
        <v>0</v>
      </c>
      <c r="E358" s="105" t="s">
        <v>902</v>
      </c>
      <c r="G358" s="104" t="s">
        <v>0</v>
      </c>
      <c r="K358" s="101"/>
      <c r="L358" s="106"/>
      <c r="M358" s="107"/>
      <c r="N358" s="107"/>
      <c r="O358" s="107"/>
      <c r="P358" s="107"/>
      <c r="Q358" s="107"/>
      <c r="R358" s="107"/>
      <c r="S358" s="108"/>
      <c r="AS358" s="104" t="s">
        <v>102</v>
      </c>
      <c r="AT358" s="104" t="s">
        <v>73</v>
      </c>
      <c r="AU358" s="102" t="s">
        <v>51</v>
      </c>
      <c r="AV358" s="102" t="s">
        <v>16</v>
      </c>
      <c r="AW358" s="102" t="s">
        <v>47</v>
      </c>
      <c r="AX358" s="104" t="s">
        <v>89</v>
      </c>
    </row>
    <row r="359" spans="1:64" s="110" customFormat="1" x14ac:dyDescent="0.2">
      <c r="A359" s="109"/>
      <c r="C359" s="103" t="s">
        <v>102</v>
      </c>
      <c r="D359" s="111" t="s">
        <v>0</v>
      </c>
      <c r="E359" s="112" t="s">
        <v>946</v>
      </c>
      <c r="G359" s="113">
        <v>123.32599999999999</v>
      </c>
      <c r="K359" s="109"/>
      <c r="L359" s="114"/>
      <c r="M359" s="115"/>
      <c r="N359" s="115"/>
      <c r="O359" s="115"/>
      <c r="P359" s="115"/>
      <c r="Q359" s="115"/>
      <c r="R359" s="115"/>
      <c r="S359" s="116"/>
      <c r="AS359" s="111" t="s">
        <v>102</v>
      </c>
      <c r="AT359" s="111" t="s">
        <v>73</v>
      </c>
      <c r="AU359" s="110" t="s">
        <v>73</v>
      </c>
      <c r="AV359" s="110" t="s">
        <v>16</v>
      </c>
      <c r="AW359" s="110" t="s">
        <v>47</v>
      </c>
      <c r="AX359" s="111" t="s">
        <v>89</v>
      </c>
    </row>
    <row r="360" spans="1:64" s="126" customFormat="1" x14ac:dyDescent="0.2">
      <c r="A360" s="125"/>
      <c r="C360" s="103" t="s">
        <v>102</v>
      </c>
      <c r="D360" s="127" t="s">
        <v>0</v>
      </c>
      <c r="E360" s="128" t="s">
        <v>105</v>
      </c>
      <c r="G360" s="129">
        <v>123.32599999999999</v>
      </c>
      <c r="K360" s="125"/>
      <c r="L360" s="130"/>
      <c r="M360" s="131"/>
      <c r="N360" s="131"/>
      <c r="O360" s="131"/>
      <c r="P360" s="131"/>
      <c r="Q360" s="131"/>
      <c r="R360" s="131"/>
      <c r="S360" s="132"/>
      <c r="AS360" s="127" t="s">
        <v>102</v>
      </c>
      <c r="AT360" s="127" t="s">
        <v>73</v>
      </c>
      <c r="AU360" s="126" t="s">
        <v>106</v>
      </c>
      <c r="AV360" s="126" t="s">
        <v>16</v>
      </c>
      <c r="AW360" s="126" t="s">
        <v>47</v>
      </c>
      <c r="AX360" s="127" t="s">
        <v>89</v>
      </c>
    </row>
    <row r="361" spans="1:64" s="102" customFormat="1" x14ac:dyDescent="0.2">
      <c r="A361" s="101"/>
      <c r="C361" s="103" t="s">
        <v>102</v>
      </c>
      <c r="D361" s="104" t="s">
        <v>0</v>
      </c>
      <c r="E361" s="105" t="s">
        <v>912</v>
      </c>
      <c r="G361" s="104" t="s">
        <v>0</v>
      </c>
      <c r="K361" s="101"/>
      <c r="L361" s="106"/>
      <c r="M361" s="107"/>
      <c r="N361" s="107"/>
      <c r="O361" s="107"/>
      <c r="P361" s="107"/>
      <c r="Q361" s="107"/>
      <c r="R361" s="107"/>
      <c r="S361" s="108"/>
      <c r="AS361" s="104" t="s">
        <v>102</v>
      </c>
      <c r="AT361" s="104" t="s">
        <v>73</v>
      </c>
      <c r="AU361" s="102" t="s">
        <v>51</v>
      </c>
      <c r="AV361" s="102" t="s">
        <v>16</v>
      </c>
      <c r="AW361" s="102" t="s">
        <v>47</v>
      </c>
      <c r="AX361" s="104" t="s">
        <v>89</v>
      </c>
    </row>
    <row r="362" spans="1:64" s="110" customFormat="1" x14ac:dyDescent="0.2">
      <c r="A362" s="109"/>
      <c r="C362" s="103" t="s">
        <v>102</v>
      </c>
      <c r="D362" s="111" t="s">
        <v>0</v>
      </c>
      <c r="E362" s="112" t="s">
        <v>947</v>
      </c>
      <c r="G362" s="113">
        <v>40.533000000000001</v>
      </c>
      <c r="K362" s="109"/>
      <c r="L362" s="114"/>
      <c r="M362" s="115"/>
      <c r="N362" s="115"/>
      <c r="O362" s="115"/>
      <c r="P362" s="115"/>
      <c r="Q362" s="115"/>
      <c r="R362" s="115"/>
      <c r="S362" s="116"/>
      <c r="AS362" s="111" t="s">
        <v>102</v>
      </c>
      <c r="AT362" s="111" t="s">
        <v>73</v>
      </c>
      <c r="AU362" s="110" t="s">
        <v>73</v>
      </c>
      <c r="AV362" s="110" t="s">
        <v>16</v>
      </c>
      <c r="AW362" s="110" t="s">
        <v>47</v>
      </c>
      <c r="AX362" s="111" t="s">
        <v>89</v>
      </c>
    </row>
    <row r="363" spans="1:64" s="126" customFormat="1" x14ac:dyDescent="0.2">
      <c r="A363" s="125"/>
      <c r="C363" s="103" t="s">
        <v>102</v>
      </c>
      <c r="D363" s="127" t="s">
        <v>0</v>
      </c>
      <c r="E363" s="128" t="s">
        <v>105</v>
      </c>
      <c r="G363" s="129">
        <v>40.533000000000001</v>
      </c>
      <c r="K363" s="125"/>
      <c r="L363" s="130"/>
      <c r="M363" s="131"/>
      <c r="N363" s="131"/>
      <c r="O363" s="131"/>
      <c r="P363" s="131"/>
      <c r="Q363" s="131"/>
      <c r="R363" s="131"/>
      <c r="S363" s="132"/>
      <c r="AS363" s="127" t="s">
        <v>102</v>
      </c>
      <c r="AT363" s="127" t="s">
        <v>73</v>
      </c>
      <c r="AU363" s="126" t="s">
        <v>106</v>
      </c>
      <c r="AV363" s="126" t="s">
        <v>16</v>
      </c>
      <c r="AW363" s="126" t="s">
        <v>47</v>
      </c>
      <c r="AX363" s="127" t="s">
        <v>89</v>
      </c>
    </row>
    <row r="364" spans="1:64" s="102" customFormat="1" x14ac:dyDescent="0.2">
      <c r="A364" s="101"/>
      <c r="C364" s="103" t="s">
        <v>102</v>
      </c>
      <c r="D364" s="104" t="s">
        <v>0</v>
      </c>
      <c r="E364" s="105" t="s">
        <v>923</v>
      </c>
      <c r="G364" s="104" t="s">
        <v>0</v>
      </c>
      <c r="K364" s="101"/>
      <c r="L364" s="106"/>
      <c r="M364" s="107"/>
      <c r="N364" s="107"/>
      <c r="O364" s="107"/>
      <c r="P364" s="107"/>
      <c r="Q364" s="107"/>
      <c r="R364" s="107"/>
      <c r="S364" s="108"/>
      <c r="AS364" s="104" t="s">
        <v>102</v>
      </c>
      <c r="AT364" s="104" t="s">
        <v>73</v>
      </c>
      <c r="AU364" s="102" t="s">
        <v>51</v>
      </c>
      <c r="AV364" s="102" t="s">
        <v>16</v>
      </c>
      <c r="AW364" s="102" t="s">
        <v>47</v>
      </c>
      <c r="AX364" s="104" t="s">
        <v>89</v>
      </c>
    </row>
    <row r="365" spans="1:64" s="110" customFormat="1" x14ac:dyDescent="0.2">
      <c r="A365" s="109"/>
      <c r="C365" s="103" t="s">
        <v>102</v>
      </c>
      <c r="D365" s="111" t="s">
        <v>0</v>
      </c>
      <c r="E365" s="112" t="s">
        <v>944</v>
      </c>
      <c r="G365" s="113">
        <v>187.84899999999999</v>
      </c>
      <c r="K365" s="109"/>
      <c r="L365" s="114"/>
      <c r="M365" s="115"/>
      <c r="N365" s="115"/>
      <c r="O365" s="115"/>
      <c r="P365" s="115"/>
      <c r="Q365" s="115"/>
      <c r="R365" s="115"/>
      <c r="S365" s="116"/>
      <c r="AS365" s="111" t="s">
        <v>102</v>
      </c>
      <c r="AT365" s="111" t="s">
        <v>73</v>
      </c>
      <c r="AU365" s="110" t="s">
        <v>73</v>
      </c>
      <c r="AV365" s="110" t="s">
        <v>16</v>
      </c>
      <c r="AW365" s="110" t="s">
        <v>47</v>
      </c>
      <c r="AX365" s="111" t="s">
        <v>89</v>
      </c>
    </row>
    <row r="366" spans="1:64" s="118" customFormat="1" x14ac:dyDescent="0.2">
      <c r="A366" s="117"/>
      <c r="C366" s="103" t="s">
        <v>102</v>
      </c>
      <c r="D366" s="119" t="s">
        <v>0</v>
      </c>
      <c r="E366" s="120" t="s">
        <v>109</v>
      </c>
      <c r="G366" s="121">
        <v>1632.7309999999998</v>
      </c>
      <c r="K366" s="117"/>
      <c r="L366" s="122"/>
      <c r="M366" s="123"/>
      <c r="N366" s="123"/>
      <c r="O366" s="123"/>
      <c r="P366" s="123"/>
      <c r="Q366" s="123"/>
      <c r="R366" s="123"/>
      <c r="S366" s="124"/>
      <c r="AS366" s="119" t="s">
        <v>102</v>
      </c>
      <c r="AT366" s="119" t="s">
        <v>73</v>
      </c>
      <c r="AU366" s="118" t="s">
        <v>96</v>
      </c>
      <c r="AV366" s="118" t="s">
        <v>16</v>
      </c>
      <c r="AW366" s="118" t="s">
        <v>51</v>
      </c>
      <c r="AX366" s="119" t="s">
        <v>89</v>
      </c>
    </row>
    <row r="367" spans="1:64" s="110" customFormat="1" x14ac:dyDescent="0.2">
      <c r="A367" s="109"/>
      <c r="C367" s="103" t="s">
        <v>102</v>
      </c>
      <c r="E367" s="112" t="s">
        <v>948</v>
      </c>
      <c r="G367" s="113">
        <v>653.09199999999998</v>
      </c>
      <c r="K367" s="109"/>
      <c r="L367" s="114"/>
      <c r="M367" s="115"/>
      <c r="N367" s="115"/>
      <c r="O367" s="115"/>
      <c r="P367" s="115"/>
      <c r="Q367" s="115"/>
      <c r="R367" s="115"/>
      <c r="S367" s="116"/>
      <c r="AS367" s="111" t="s">
        <v>102</v>
      </c>
      <c r="AT367" s="111" t="s">
        <v>73</v>
      </c>
      <c r="AU367" s="110" t="s">
        <v>73</v>
      </c>
      <c r="AV367" s="110" t="s">
        <v>2</v>
      </c>
      <c r="AW367" s="110" t="s">
        <v>51</v>
      </c>
      <c r="AX367" s="111" t="s">
        <v>89</v>
      </c>
    </row>
    <row r="368" spans="1:64" s="16" customFormat="1" ht="24" x14ac:dyDescent="0.2">
      <c r="A368" s="13"/>
      <c r="B368" s="87" t="s">
        <v>268</v>
      </c>
      <c r="C368" s="87" t="s">
        <v>92</v>
      </c>
      <c r="D368" s="88" t="s">
        <v>949</v>
      </c>
      <c r="E368" s="89" t="s">
        <v>950</v>
      </c>
      <c r="F368" s="90" t="s">
        <v>121</v>
      </c>
      <c r="G368" s="91">
        <v>268.30700000000002</v>
      </c>
      <c r="H368" s="1"/>
      <c r="I368" s="91">
        <f>ROUND(H368*G368,3)</f>
        <v>0</v>
      </c>
      <c r="J368" s="92"/>
      <c r="K368" s="13"/>
      <c r="L368" s="93" t="s">
        <v>0</v>
      </c>
      <c r="M368" s="94" t="s">
        <v>23</v>
      </c>
      <c r="N368" s="95"/>
      <c r="O368" s="96">
        <f>N368*G368</f>
        <v>0</v>
      </c>
      <c r="P368" s="96">
        <v>6.3E-3</v>
      </c>
      <c r="Q368" s="96">
        <f>P368*G368</f>
        <v>1.6903341000000001</v>
      </c>
      <c r="R368" s="96">
        <v>0</v>
      </c>
      <c r="S368" s="97">
        <f>R368*G368</f>
        <v>0</v>
      </c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Q368" s="98" t="s">
        <v>96</v>
      </c>
      <c r="AS368" s="98" t="s">
        <v>92</v>
      </c>
      <c r="AT368" s="98" t="s">
        <v>73</v>
      </c>
      <c r="AX368" s="7" t="s">
        <v>89</v>
      </c>
      <c r="BD368" s="99">
        <f>IF(M368="základná",I368,0)</f>
        <v>0</v>
      </c>
      <c r="BE368" s="99">
        <f>IF(M368="znížená",I368,0)</f>
        <v>0</v>
      </c>
      <c r="BF368" s="99">
        <f>IF(M368="zákl. prenesená",I368,0)</f>
        <v>0</v>
      </c>
      <c r="BG368" s="99">
        <f>IF(M368="zníž. prenesená",I368,0)</f>
        <v>0</v>
      </c>
      <c r="BH368" s="99">
        <f>IF(M368="nulová",I368,0)</f>
        <v>0</v>
      </c>
      <c r="BI368" s="7" t="s">
        <v>73</v>
      </c>
      <c r="BJ368" s="100">
        <f>ROUND(H368*G368,3)</f>
        <v>0</v>
      </c>
      <c r="BK368" s="7" t="s">
        <v>96</v>
      </c>
      <c r="BL368" s="98" t="s">
        <v>951</v>
      </c>
    </row>
    <row r="369" spans="1:50" s="102" customFormat="1" x14ac:dyDescent="0.2">
      <c r="A369" s="101"/>
      <c r="C369" s="103" t="s">
        <v>102</v>
      </c>
      <c r="D369" s="104" t="s">
        <v>0</v>
      </c>
      <c r="E369" s="105" t="s">
        <v>802</v>
      </c>
      <c r="G369" s="104" t="s">
        <v>0</v>
      </c>
      <c r="K369" s="101"/>
      <c r="L369" s="106"/>
      <c r="M369" s="107"/>
      <c r="N369" s="107"/>
      <c r="O369" s="107"/>
      <c r="P369" s="107"/>
      <c r="Q369" s="107"/>
      <c r="R369" s="107"/>
      <c r="S369" s="108"/>
      <c r="AS369" s="104" t="s">
        <v>102</v>
      </c>
      <c r="AT369" s="104" t="s">
        <v>73</v>
      </c>
      <c r="AU369" s="102" t="s">
        <v>51</v>
      </c>
      <c r="AV369" s="102" t="s">
        <v>16</v>
      </c>
      <c r="AW369" s="102" t="s">
        <v>47</v>
      </c>
      <c r="AX369" s="104" t="s">
        <v>89</v>
      </c>
    </row>
    <row r="370" spans="1:50" s="102" customFormat="1" x14ac:dyDescent="0.2">
      <c r="A370" s="101"/>
      <c r="C370" s="103" t="s">
        <v>102</v>
      </c>
      <c r="D370" s="104" t="s">
        <v>0</v>
      </c>
      <c r="E370" s="105" t="s">
        <v>703</v>
      </c>
      <c r="G370" s="104" t="s">
        <v>0</v>
      </c>
      <c r="K370" s="101"/>
      <c r="L370" s="106"/>
      <c r="M370" s="107"/>
      <c r="N370" s="107"/>
      <c r="O370" s="107"/>
      <c r="P370" s="107"/>
      <c r="Q370" s="107"/>
      <c r="R370" s="107"/>
      <c r="S370" s="108"/>
      <c r="AS370" s="104" t="s">
        <v>102</v>
      </c>
      <c r="AT370" s="104" t="s">
        <v>73</v>
      </c>
      <c r="AU370" s="102" t="s">
        <v>51</v>
      </c>
      <c r="AV370" s="102" t="s">
        <v>16</v>
      </c>
      <c r="AW370" s="102" t="s">
        <v>47</v>
      </c>
      <c r="AX370" s="104" t="s">
        <v>89</v>
      </c>
    </row>
    <row r="371" spans="1:50" s="102" customFormat="1" x14ac:dyDescent="0.2">
      <c r="A371" s="101"/>
      <c r="C371" s="103" t="s">
        <v>102</v>
      </c>
      <c r="D371" s="104" t="s">
        <v>0</v>
      </c>
      <c r="E371" s="105" t="s">
        <v>803</v>
      </c>
      <c r="G371" s="104" t="s">
        <v>0</v>
      </c>
      <c r="K371" s="101"/>
      <c r="L371" s="106"/>
      <c r="M371" s="107"/>
      <c r="N371" s="107"/>
      <c r="O371" s="107"/>
      <c r="P371" s="107"/>
      <c r="Q371" s="107"/>
      <c r="R371" s="107"/>
      <c r="S371" s="108"/>
      <c r="AS371" s="104" t="s">
        <v>102</v>
      </c>
      <c r="AT371" s="104" t="s">
        <v>73</v>
      </c>
      <c r="AU371" s="102" t="s">
        <v>51</v>
      </c>
      <c r="AV371" s="102" t="s">
        <v>16</v>
      </c>
      <c r="AW371" s="102" t="s">
        <v>47</v>
      </c>
      <c r="AX371" s="104" t="s">
        <v>89</v>
      </c>
    </row>
    <row r="372" spans="1:50" s="110" customFormat="1" x14ac:dyDescent="0.2">
      <c r="A372" s="109"/>
      <c r="C372" s="103" t="s">
        <v>102</v>
      </c>
      <c r="D372" s="111" t="s">
        <v>0</v>
      </c>
      <c r="E372" s="112" t="s">
        <v>804</v>
      </c>
      <c r="G372" s="113">
        <v>17.347000000000001</v>
      </c>
      <c r="K372" s="109"/>
      <c r="L372" s="114"/>
      <c r="M372" s="115"/>
      <c r="N372" s="115"/>
      <c r="O372" s="115"/>
      <c r="P372" s="115"/>
      <c r="Q372" s="115"/>
      <c r="R372" s="115"/>
      <c r="S372" s="116"/>
      <c r="AS372" s="111" t="s">
        <v>102</v>
      </c>
      <c r="AT372" s="111" t="s">
        <v>73</v>
      </c>
      <c r="AU372" s="110" t="s">
        <v>73</v>
      </c>
      <c r="AV372" s="110" t="s">
        <v>16</v>
      </c>
      <c r="AW372" s="110" t="s">
        <v>47</v>
      </c>
      <c r="AX372" s="111" t="s">
        <v>89</v>
      </c>
    </row>
    <row r="373" spans="1:50" s="102" customFormat="1" x14ac:dyDescent="0.2">
      <c r="A373" s="101"/>
      <c r="C373" s="103" t="s">
        <v>102</v>
      </c>
      <c r="D373" s="104" t="s">
        <v>0</v>
      </c>
      <c r="E373" s="105" t="s">
        <v>805</v>
      </c>
      <c r="G373" s="104" t="s">
        <v>0</v>
      </c>
      <c r="K373" s="101"/>
      <c r="L373" s="106"/>
      <c r="M373" s="107"/>
      <c r="N373" s="107"/>
      <c r="O373" s="107"/>
      <c r="P373" s="107"/>
      <c r="Q373" s="107"/>
      <c r="R373" s="107"/>
      <c r="S373" s="108"/>
      <c r="AS373" s="104" t="s">
        <v>102</v>
      </c>
      <c r="AT373" s="104" t="s">
        <v>73</v>
      </c>
      <c r="AU373" s="102" t="s">
        <v>51</v>
      </c>
      <c r="AV373" s="102" t="s">
        <v>16</v>
      </c>
      <c r="AW373" s="102" t="s">
        <v>47</v>
      </c>
      <c r="AX373" s="104" t="s">
        <v>89</v>
      </c>
    </row>
    <row r="374" spans="1:50" s="110" customFormat="1" x14ac:dyDescent="0.2">
      <c r="A374" s="109"/>
      <c r="C374" s="103" t="s">
        <v>102</v>
      </c>
      <c r="D374" s="111" t="s">
        <v>0</v>
      </c>
      <c r="E374" s="112" t="s">
        <v>806</v>
      </c>
      <c r="G374" s="113">
        <v>16.757999999999999</v>
      </c>
      <c r="K374" s="109"/>
      <c r="L374" s="114"/>
      <c r="M374" s="115"/>
      <c r="N374" s="115"/>
      <c r="O374" s="115"/>
      <c r="P374" s="115"/>
      <c r="Q374" s="115"/>
      <c r="R374" s="115"/>
      <c r="S374" s="116"/>
      <c r="AS374" s="111" t="s">
        <v>102</v>
      </c>
      <c r="AT374" s="111" t="s">
        <v>73</v>
      </c>
      <c r="AU374" s="110" t="s">
        <v>73</v>
      </c>
      <c r="AV374" s="110" t="s">
        <v>16</v>
      </c>
      <c r="AW374" s="110" t="s">
        <v>47</v>
      </c>
      <c r="AX374" s="111" t="s">
        <v>89</v>
      </c>
    </row>
    <row r="375" spans="1:50" s="102" customFormat="1" x14ac:dyDescent="0.2">
      <c r="A375" s="101"/>
      <c r="C375" s="103" t="s">
        <v>102</v>
      </c>
      <c r="D375" s="104" t="s">
        <v>0</v>
      </c>
      <c r="E375" s="105" t="s">
        <v>807</v>
      </c>
      <c r="G375" s="104" t="s">
        <v>0</v>
      </c>
      <c r="K375" s="101"/>
      <c r="L375" s="106"/>
      <c r="M375" s="107"/>
      <c r="N375" s="107"/>
      <c r="O375" s="107"/>
      <c r="P375" s="107"/>
      <c r="Q375" s="107"/>
      <c r="R375" s="107"/>
      <c r="S375" s="108"/>
      <c r="AS375" s="104" t="s">
        <v>102</v>
      </c>
      <c r="AT375" s="104" t="s">
        <v>73</v>
      </c>
      <c r="AU375" s="102" t="s">
        <v>51</v>
      </c>
      <c r="AV375" s="102" t="s">
        <v>16</v>
      </c>
      <c r="AW375" s="102" t="s">
        <v>47</v>
      </c>
      <c r="AX375" s="104" t="s">
        <v>89</v>
      </c>
    </row>
    <row r="376" spans="1:50" s="110" customFormat="1" x14ac:dyDescent="0.2">
      <c r="A376" s="109"/>
      <c r="C376" s="103" t="s">
        <v>102</v>
      </c>
      <c r="D376" s="111" t="s">
        <v>0</v>
      </c>
      <c r="E376" s="112" t="s">
        <v>808</v>
      </c>
      <c r="G376" s="113">
        <v>14.14</v>
      </c>
      <c r="K376" s="109"/>
      <c r="L376" s="114"/>
      <c r="M376" s="115"/>
      <c r="N376" s="115"/>
      <c r="O376" s="115"/>
      <c r="P376" s="115"/>
      <c r="Q376" s="115"/>
      <c r="R376" s="115"/>
      <c r="S376" s="116"/>
      <c r="AS376" s="111" t="s">
        <v>102</v>
      </c>
      <c r="AT376" s="111" t="s">
        <v>73</v>
      </c>
      <c r="AU376" s="110" t="s">
        <v>73</v>
      </c>
      <c r="AV376" s="110" t="s">
        <v>16</v>
      </c>
      <c r="AW376" s="110" t="s">
        <v>47</v>
      </c>
      <c r="AX376" s="111" t="s">
        <v>89</v>
      </c>
    </row>
    <row r="377" spans="1:50" s="102" customFormat="1" x14ac:dyDescent="0.2">
      <c r="A377" s="101"/>
      <c r="C377" s="103" t="s">
        <v>102</v>
      </c>
      <c r="D377" s="104" t="s">
        <v>0</v>
      </c>
      <c r="E377" s="105" t="s">
        <v>175</v>
      </c>
      <c r="G377" s="104" t="s">
        <v>0</v>
      </c>
      <c r="K377" s="101"/>
      <c r="L377" s="106"/>
      <c r="M377" s="107"/>
      <c r="N377" s="107"/>
      <c r="O377" s="107"/>
      <c r="P377" s="107"/>
      <c r="Q377" s="107"/>
      <c r="R377" s="107"/>
      <c r="S377" s="108"/>
      <c r="AS377" s="104" t="s">
        <v>102</v>
      </c>
      <c r="AT377" s="104" t="s">
        <v>73</v>
      </c>
      <c r="AU377" s="102" t="s">
        <v>51</v>
      </c>
      <c r="AV377" s="102" t="s">
        <v>16</v>
      </c>
      <c r="AW377" s="102" t="s">
        <v>47</v>
      </c>
      <c r="AX377" s="104" t="s">
        <v>89</v>
      </c>
    </row>
    <row r="378" spans="1:50" s="110" customFormat="1" x14ac:dyDescent="0.2">
      <c r="A378" s="109"/>
      <c r="C378" s="103" t="s">
        <v>102</v>
      </c>
      <c r="D378" s="111" t="s">
        <v>0</v>
      </c>
      <c r="E378" s="112" t="s">
        <v>809</v>
      </c>
      <c r="G378" s="113">
        <v>16.844999999999999</v>
      </c>
      <c r="K378" s="109"/>
      <c r="L378" s="114"/>
      <c r="M378" s="115"/>
      <c r="N378" s="115"/>
      <c r="O378" s="115"/>
      <c r="P378" s="115"/>
      <c r="Q378" s="115"/>
      <c r="R378" s="115"/>
      <c r="S378" s="116"/>
      <c r="AS378" s="111" t="s">
        <v>102</v>
      </c>
      <c r="AT378" s="111" t="s">
        <v>73</v>
      </c>
      <c r="AU378" s="110" t="s">
        <v>73</v>
      </c>
      <c r="AV378" s="110" t="s">
        <v>16</v>
      </c>
      <c r="AW378" s="110" t="s">
        <v>47</v>
      </c>
      <c r="AX378" s="111" t="s">
        <v>89</v>
      </c>
    </row>
    <row r="379" spans="1:50" s="102" customFormat="1" x14ac:dyDescent="0.2">
      <c r="A379" s="101"/>
      <c r="C379" s="103" t="s">
        <v>102</v>
      </c>
      <c r="D379" s="104" t="s">
        <v>0</v>
      </c>
      <c r="E379" s="105" t="s">
        <v>810</v>
      </c>
      <c r="G379" s="104" t="s">
        <v>0</v>
      </c>
      <c r="K379" s="101"/>
      <c r="L379" s="106"/>
      <c r="M379" s="107"/>
      <c r="N379" s="107"/>
      <c r="O379" s="107"/>
      <c r="P379" s="107"/>
      <c r="Q379" s="107"/>
      <c r="R379" s="107"/>
      <c r="S379" s="108"/>
      <c r="AS379" s="104" t="s">
        <v>102</v>
      </c>
      <c r="AT379" s="104" t="s">
        <v>73</v>
      </c>
      <c r="AU379" s="102" t="s">
        <v>51</v>
      </c>
      <c r="AV379" s="102" t="s">
        <v>16</v>
      </c>
      <c r="AW379" s="102" t="s">
        <v>47</v>
      </c>
      <c r="AX379" s="104" t="s">
        <v>89</v>
      </c>
    </row>
    <row r="380" spans="1:50" s="110" customFormat="1" x14ac:dyDescent="0.2">
      <c r="A380" s="109"/>
      <c r="C380" s="103" t="s">
        <v>102</v>
      </c>
      <c r="D380" s="111" t="s">
        <v>0</v>
      </c>
      <c r="E380" s="112" t="s">
        <v>811</v>
      </c>
      <c r="G380" s="113">
        <v>26.224</v>
      </c>
      <c r="K380" s="109"/>
      <c r="L380" s="114"/>
      <c r="M380" s="115"/>
      <c r="N380" s="115"/>
      <c r="O380" s="115"/>
      <c r="P380" s="115"/>
      <c r="Q380" s="115"/>
      <c r="R380" s="115"/>
      <c r="S380" s="116"/>
      <c r="AS380" s="111" t="s">
        <v>102</v>
      </c>
      <c r="AT380" s="111" t="s">
        <v>73</v>
      </c>
      <c r="AU380" s="110" t="s">
        <v>73</v>
      </c>
      <c r="AV380" s="110" t="s">
        <v>16</v>
      </c>
      <c r="AW380" s="110" t="s">
        <v>47</v>
      </c>
      <c r="AX380" s="111" t="s">
        <v>89</v>
      </c>
    </row>
    <row r="381" spans="1:50" s="102" customFormat="1" x14ac:dyDescent="0.2">
      <c r="A381" s="101"/>
      <c r="C381" s="103" t="s">
        <v>102</v>
      </c>
      <c r="D381" s="104" t="s">
        <v>0</v>
      </c>
      <c r="E381" s="105" t="s">
        <v>812</v>
      </c>
      <c r="G381" s="104" t="s">
        <v>0</v>
      </c>
      <c r="K381" s="101"/>
      <c r="L381" s="106"/>
      <c r="M381" s="107"/>
      <c r="N381" s="107"/>
      <c r="O381" s="107"/>
      <c r="P381" s="107"/>
      <c r="Q381" s="107"/>
      <c r="R381" s="107"/>
      <c r="S381" s="108"/>
      <c r="AS381" s="104" t="s">
        <v>102</v>
      </c>
      <c r="AT381" s="104" t="s">
        <v>73</v>
      </c>
      <c r="AU381" s="102" t="s">
        <v>51</v>
      </c>
      <c r="AV381" s="102" t="s">
        <v>16</v>
      </c>
      <c r="AW381" s="102" t="s">
        <v>47</v>
      </c>
      <c r="AX381" s="104" t="s">
        <v>89</v>
      </c>
    </row>
    <row r="382" spans="1:50" s="110" customFormat="1" x14ac:dyDescent="0.2">
      <c r="A382" s="109"/>
      <c r="C382" s="103" t="s">
        <v>102</v>
      </c>
      <c r="D382" s="111" t="s">
        <v>0</v>
      </c>
      <c r="E382" s="112" t="s">
        <v>813</v>
      </c>
      <c r="G382" s="113">
        <v>26.094999999999999</v>
      </c>
      <c r="K382" s="109"/>
      <c r="L382" s="114"/>
      <c r="M382" s="115"/>
      <c r="N382" s="115"/>
      <c r="O382" s="115"/>
      <c r="P382" s="115"/>
      <c r="Q382" s="115"/>
      <c r="R382" s="115"/>
      <c r="S382" s="116"/>
      <c r="AS382" s="111" t="s">
        <v>102</v>
      </c>
      <c r="AT382" s="111" t="s">
        <v>73</v>
      </c>
      <c r="AU382" s="110" t="s">
        <v>73</v>
      </c>
      <c r="AV382" s="110" t="s">
        <v>16</v>
      </c>
      <c r="AW382" s="110" t="s">
        <v>47</v>
      </c>
      <c r="AX382" s="111" t="s">
        <v>89</v>
      </c>
    </row>
    <row r="383" spans="1:50" s="102" customFormat="1" x14ac:dyDescent="0.2">
      <c r="A383" s="101"/>
      <c r="C383" s="103" t="s">
        <v>102</v>
      </c>
      <c r="D383" s="104" t="s">
        <v>0</v>
      </c>
      <c r="E383" s="105" t="s">
        <v>814</v>
      </c>
      <c r="G383" s="104" t="s">
        <v>0</v>
      </c>
      <c r="K383" s="101"/>
      <c r="L383" s="106"/>
      <c r="M383" s="107"/>
      <c r="N383" s="107"/>
      <c r="O383" s="107"/>
      <c r="P383" s="107"/>
      <c r="Q383" s="107"/>
      <c r="R383" s="107"/>
      <c r="S383" s="108"/>
      <c r="AS383" s="104" t="s">
        <v>102</v>
      </c>
      <c r="AT383" s="104" t="s">
        <v>73</v>
      </c>
      <c r="AU383" s="102" t="s">
        <v>51</v>
      </c>
      <c r="AV383" s="102" t="s">
        <v>16</v>
      </c>
      <c r="AW383" s="102" t="s">
        <v>47</v>
      </c>
      <c r="AX383" s="104" t="s">
        <v>89</v>
      </c>
    </row>
    <row r="384" spans="1:50" s="110" customFormat="1" x14ac:dyDescent="0.2">
      <c r="A384" s="109"/>
      <c r="C384" s="103" t="s">
        <v>102</v>
      </c>
      <c r="D384" s="111" t="s">
        <v>0</v>
      </c>
      <c r="E384" s="112" t="s">
        <v>815</v>
      </c>
      <c r="G384" s="113">
        <v>12.206</v>
      </c>
      <c r="K384" s="109"/>
      <c r="L384" s="114"/>
      <c r="M384" s="115"/>
      <c r="N384" s="115"/>
      <c r="O384" s="115"/>
      <c r="P384" s="115"/>
      <c r="Q384" s="115"/>
      <c r="R384" s="115"/>
      <c r="S384" s="116"/>
      <c r="AS384" s="111" t="s">
        <v>102</v>
      </c>
      <c r="AT384" s="111" t="s">
        <v>73</v>
      </c>
      <c r="AU384" s="110" t="s">
        <v>73</v>
      </c>
      <c r="AV384" s="110" t="s">
        <v>16</v>
      </c>
      <c r="AW384" s="110" t="s">
        <v>47</v>
      </c>
      <c r="AX384" s="111" t="s">
        <v>89</v>
      </c>
    </row>
    <row r="385" spans="1:50" s="102" customFormat="1" x14ac:dyDescent="0.2">
      <c r="A385" s="101"/>
      <c r="C385" s="103" t="s">
        <v>102</v>
      </c>
      <c r="D385" s="104" t="s">
        <v>0</v>
      </c>
      <c r="E385" s="105" t="s">
        <v>816</v>
      </c>
      <c r="G385" s="104" t="s">
        <v>0</v>
      </c>
      <c r="K385" s="101"/>
      <c r="L385" s="106"/>
      <c r="M385" s="107"/>
      <c r="N385" s="107"/>
      <c r="O385" s="107"/>
      <c r="P385" s="107"/>
      <c r="Q385" s="107"/>
      <c r="R385" s="107"/>
      <c r="S385" s="108"/>
      <c r="AS385" s="104" t="s">
        <v>102</v>
      </c>
      <c r="AT385" s="104" t="s">
        <v>73</v>
      </c>
      <c r="AU385" s="102" t="s">
        <v>51</v>
      </c>
      <c r="AV385" s="102" t="s">
        <v>16</v>
      </c>
      <c r="AW385" s="102" t="s">
        <v>47</v>
      </c>
      <c r="AX385" s="104" t="s">
        <v>89</v>
      </c>
    </row>
    <row r="386" spans="1:50" s="110" customFormat="1" x14ac:dyDescent="0.2">
      <c r="A386" s="109"/>
      <c r="C386" s="103" t="s">
        <v>102</v>
      </c>
      <c r="D386" s="111" t="s">
        <v>0</v>
      </c>
      <c r="E386" s="112" t="s">
        <v>817</v>
      </c>
      <c r="G386" s="113">
        <v>6.65</v>
      </c>
      <c r="K386" s="109"/>
      <c r="L386" s="114"/>
      <c r="M386" s="115"/>
      <c r="N386" s="115"/>
      <c r="O386" s="115"/>
      <c r="P386" s="115"/>
      <c r="Q386" s="115"/>
      <c r="R386" s="115"/>
      <c r="S386" s="116"/>
      <c r="AS386" s="111" t="s">
        <v>102</v>
      </c>
      <c r="AT386" s="111" t="s">
        <v>73</v>
      </c>
      <c r="AU386" s="110" t="s">
        <v>73</v>
      </c>
      <c r="AV386" s="110" t="s">
        <v>16</v>
      </c>
      <c r="AW386" s="110" t="s">
        <v>47</v>
      </c>
      <c r="AX386" s="111" t="s">
        <v>89</v>
      </c>
    </row>
    <row r="387" spans="1:50" s="102" customFormat="1" x14ac:dyDescent="0.2">
      <c r="A387" s="101"/>
      <c r="C387" s="103" t="s">
        <v>102</v>
      </c>
      <c r="D387" s="104" t="s">
        <v>0</v>
      </c>
      <c r="E387" s="105" t="s">
        <v>818</v>
      </c>
      <c r="G387" s="104" t="s">
        <v>0</v>
      </c>
      <c r="K387" s="101"/>
      <c r="L387" s="106"/>
      <c r="M387" s="107"/>
      <c r="N387" s="107"/>
      <c r="O387" s="107"/>
      <c r="P387" s="107"/>
      <c r="Q387" s="107"/>
      <c r="R387" s="107"/>
      <c r="S387" s="108"/>
      <c r="AS387" s="104" t="s">
        <v>102</v>
      </c>
      <c r="AT387" s="104" t="s">
        <v>73</v>
      </c>
      <c r="AU387" s="102" t="s">
        <v>51</v>
      </c>
      <c r="AV387" s="102" t="s">
        <v>16</v>
      </c>
      <c r="AW387" s="102" t="s">
        <v>47</v>
      </c>
      <c r="AX387" s="104" t="s">
        <v>89</v>
      </c>
    </row>
    <row r="388" spans="1:50" s="110" customFormat="1" x14ac:dyDescent="0.2">
      <c r="A388" s="109"/>
      <c r="C388" s="103" t="s">
        <v>102</v>
      </c>
      <c r="D388" s="111" t="s">
        <v>0</v>
      </c>
      <c r="E388" s="112" t="s">
        <v>817</v>
      </c>
      <c r="G388" s="113">
        <v>6.65</v>
      </c>
      <c r="K388" s="109"/>
      <c r="L388" s="114"/>
      <c r="M388" s="115"/>
      <c r="N388" s="115"/>
      <c r="O388" s="115"/>
      <c r="P388" s="115"/>
      <c r="Q388" s="115"/>
      <c r="R388" s="115"/>
      <c r="S388" s="116"/>
      <c r="AS388" s="111" t="s">
        <v>102</v>
      </c>
      <c r="AT388" s="111" t="s">
        <v>73</v>
      </c>
      <c r="AU388" s="110" t="s">
        <v>73</v>
      </c>
      <c r="AV388" s="110" t="s">
        <v>16</v>
      </c>
      <c r="AW388" s="110" t="s">
        <v>47</v>
      </c>
      <c r="AX388" s="111" t="s">
        <v>89</v>
      </c>
    </row>
    <row r="389" spans="1:50" s="102" customFormat="1" x14ac:dyDescent="0.2">
      <c r="A389" s="101"/>
      <c r="C389" s="103" t="s">
        <v>102</v>
      </c>
      <c r="D389" s="104" t="s">
        <v>0</v>
      </c>
      <c r="E389" s="105" t="s">
        <v>177</v>
      </c>
      <c r="G389" s="104" t="s">
        <v>0</v>
      </c>
      <c r="K389" s="101"/>
      <c r="L389" s="106"/>
      <c r="M389" s="107"/>
      <c r="N389" s="107"/>
      <c r="O389" s="107"/>
      <c r="P389" s="107"/>
      <c r="Q389" s="107"/>
      <c r="R389" s="107"/>
      <c r="S389" s="108"/>
      <c r="AS389" s="104" t="s">
        <v>102</v>
      </c>
      <c r="AT389" s="104" t="s">
        <v>73</v>
      </c>
      <c r="AU389" s="102" t="s">
        <v>51</v>
      </c>
      <c r="AV389" s="102" t="s">
        <v>16</v>
      </c>
      <c r="AW389" s="102" t="s">
        <v>47</v>
      </c>
      <c r="AX389" s="104" t="s">
        <v>89</v>
      </c>
    </row>
    <row r="390" spans="1:50" s="110" customFormat="1" x14ac:dyDescent="0.2">
      <c r="A390" s="109"/>
      <c r="C390" s="103" t="s">
        <v>102</v>
      </c>
      <c r="D390" s="111" t="s">
        <v>0</v>
      </c>
      <c r="E390" s="112" t="s">
        <v>819</v>
      </c>
      <c r="G390" s="113">
        <v>-12.411</v>
      </c>
      <c r="K390" s="109"/>
      <c r="L390" s="114"/>
      <c r="M390" s="115"/>
      <c r="N390" s="115"/>
      <c r="O390" s="115"/>
      <c r="P390" s="115"/>
      <c r="Q390" s="115"/>
      <c r="R390" s="115"/>
      <c r="S390" s="116"/>
      <c r="AS390" s="111" t="s">
        <v>102</v>
      </c>
      <c r="AT390" s="111" t="s">
        <v>73</v>
      </c>
      <c r="AU390" s="110" t="s">
        <v>73</v>
      </c>
      <c r="AV390" s="110" t="s">
        <v>16</v>
      </c>
      <c r="AW390" s="110" t="s">
        <v>47</v>
      </c>
      <c r="AX390" s="111" t="s">
        <v>89</v>
      </c>
    </row>
    <row r="391" spans="1:50" s="110" customFormat="1" x14ac:dyDescent="0.2">
      <c r="A391" s="109"/>
      <c r="C391" s="103" t="s">
        <v>102</v>
      </c>
      <c r="D391" s="111" t="s">
        <v>0</v>
      </c>
      <c r="E391" s="112" t="s">
        <v>509</v>
      </c>
      <c r="G391" s="113">
        <v>-1.5760000000000001</v>
      </c>
      <c r="K391" s="109"/>
      <c r="L391" s="114"/>
      <c r="M391" s="115"/>
      <c r="N391" s="115"/>
      <c r="O391" s="115"/>
      <c r="P391" s="115"/>
      <c r="Q391" s="115"/>
      <c r="R391" s="115"/>
      <c r="S391" s="116"/>
      <c r="AS391" s="111" t="s">
        <v>102</v>
      </c>
      <c r="AT391" s="111" t="s">
        <v>73</v>
      </c>
      <c r="AU391" s="110" t="s">
        <v>73</v>
      </c>
      <c r="AV391" s="110" t="s">
        <v>16</v>
      </c>
      <c r="AW391" s="110" t="s">
        <v>47</v>
      </c>
      <c r="AX391" s="111" t="s">
        <v>89</v>
      </c>
    </row>
    <row r="392" spans="1:50" s="110" customFormat="1" x14ac:dyDescent="0.2">
      <c r="A392" s="109"/>
      <c r="C392" s="103" t="s">
        <v>102</v>
      </c>
      <c r="D392" s="111" t="s">
        <v>0</v>
      </c>
      <c r="E392" s="112" t="s">
        <v>820</v>
      </c>
      <c r="G392" s="113">
        <v>4.51</v>
      </c>
      <c r="K392" s="109"/>
      <c r="L392" s="114"/>
      <c r="M392" s="115"/>
      <c r="N392" s="115"/>
      <c r="O392" s="115"/>
      <c r="P392" s="115"/>
      <c r="Q392" s="115"/>
      <c r="R392" s="115"/>
      <c r="S392" s="116"/>
      <c r="AS392" s="111" t="s">
        <v>102</v>
      </c>
      <c r="AT392" s="111" t="s">
        <v>73</v>
      </c>
      <c r="AU392" s="110" t="s">
        <v>73</v>
      </c>
      <c r="AV392" s="110" t="s">
        <v>16</v>
      </c>
      <c r="AW392" s="110" t="s">
        <v>47</v>
      </c>
      <c r="AX392" s="111" t="s">
        <v>89</v>
      </c>
    </row>
    <row r="393" spans="1:50" s="126" customFormat="1" x14ac:dyDescent="0.2">
      <c r="A393" s="125"/>
      <c r="C393" s="103" t="s">
        <v>102</v>
      </c>
      <c r="D393" s="127" t="s">
        <v>0</v>
      </c>
      <c r="E393" s="128" t="s">
        <v>105</v>
      </c>
      <c r="G393" s="129">
        <v>133.43800000000002</v>
      </c>
      <c r="K393" s="125"/>
      <c r="L393" s="130"/>
      <c r="M393" s="131"/>
      <c r="N393" s="131"/>
      <c r="O393" s="131"/>
      <c r="P393" s="131"/>
      <c r="Q393" s="131"/>
      <c r="R393" s="131"/>
      <c r="S393" s="132"/>
      <c r="AS393" s="127" t="s">
        <v>102</v>
      </c>
      <c r="AT393" s="127" t="s">
        <v>73</v>
      </c>
      <c r="AU393" s="126" t="s">
        <v>106</v>
      </c>
      <c r="AV393" s="126" t="s">
        <v>16</v>
      </c>
      <c r="AW393" s="126" t="s">
        <v>47</v>
      </c>
      <c r="AX393" s="127" t="s">
        <v>89</v>
      </c>
    </row>
    <row r="394" spans="1:50" s="102" customFormat="1" x14ac:dyDescent="0.2">
      <c r="A394" s="101"/>
      <c r="C394" s="103" t="s">
        <v>102</v>
      </c>
      <c r="D394" s="104" t="s">
        <v>0</v>
      </c>
      <c r="E394" s="105" t="s">
        <v>821</v>
      </c>
      <c r="G394" s="104" t="s">
        <v>0</v>
      </c>
      <c r="K394" s="101"/>
      <c r="L394" s="106"/>
      <c r="M394" s="107"/>
      <c r="N394" s="107"/>
      <c r="O394" s="107"/>
      <c r="P394" s="107"/>
      <c r="Q394" s="107"/>
      <c r="R394" s="107"/>
      <c r="S394" s="108"/>
      <c r="AS394" s="104" t="s">
        <v>102</v>
      </c>
      <c r="AT394" s="104" t="s">
        <v>73</v>
      </c>
      <c r="AU394" s="102" t="s">
        <v>51</v>
      </c>
      <c r="AV394" s="102" t="s">
        <v>16</v>
      </c>
      <c r="AW394" s="102" t="s">
        <v>47</v>
      </c>
      <c r="AX394" s="104" t="s">
        <v>89</v>
      </c>
    </row>
    <row r="395" spans="1:50" s="102" customFormat="1" x14ac:dyDescent="0.2">
      <c r="A395" s="101"/>
      <c r="C395" s="103" t="s">
        <v>102</v>
      </c>
      <c r="D395" s="104" t="s">
        <v>0</v>
      </c>
      <c r="E395" s="105" t="s">
        <v>822</v>
      </c>
      <c r="G395" s="104" t="s">
        <v>0</v>
      </c>
      <c r="K395" s="101"/>
      <c r="L395" s="106"/>
      <c r="M395" s="107"/>
      <c r="N395" s="107"/>
      <c r="O395" s="107"/>
      <c r="P395" s="107"/>
      <c r="Q395" s="107"/>
      <c r="R395" s="107"/>
      <c r="S395" s="108"/>
      <c r="AS395" s="104" t="s">
        <v>102</v>
      </c>
      <c r="AT395" s="104" t="s">
        <v>73</v>
      </c>
      <c r="AU395" s="102" t="s">
        <v>51</v>
      </c>
      <c r="AV395" s="102" t="s">
        <v>16</v>
      </c>
      <c r="AW395" s="102" t="s">
        <v>47</v>
      </c>
      <c r="AX395" s="104" t="s">
        <v>89</v>
      </c>
    </row>
    <row r="396" spans="1:50" s="110" customFormat="1" x14ac:dyDescent="0.2">
      <c r="A396" s="109"/>
      <c r="C396" s="103" t="s">
        <v>102</v>
      </c>
      <c r="D396" s="111" t="s">
        <v>0</v>
      </c>
      <c r="E396" s="112" t="s">
        <v>823</v>
      </c>
      <c r="G396" s="113">
        <v>18.809999999999999</v>
      </c>
      <c r="K396" s="109"/>
      <c r="L396" s="114"/>
      <c r="M396" s="115"/>
      <c r="N396" s="115"/>
      <c r="O396" s="115"/>
      <c r="P396" s="115"/>
      <c r="Q396" s="115"/>
      <c r="R396" s="115"/>
      <c r="S396" s="116"/>
      <c r="AS396" s="111" t="s">
        <v>102</v>
      </c>
      <c r="AT396" s="111" t="s">
        <v>73</v>
      </c>
      <c r="AU396" s="110" t="s">
        <v>73</v>
      </c>
      <c r="AV396" s="110" t="s">
        <v>16</v>
      </c>
      <c r="AW396" s="110" t="s">
        <v>47</v>
      </c>
      <c r="AX396" s="111" t="s">
        <v>89</v>
      </c>
    </row>
    <row r="397" spans="1:50" s="126" customFormat="1" x14ac:dyDescent="0.2">
      <c r="A397" s="125"/>
      <c r="C397" s="103" t="s">
        <v>102</v>
      </c>
      <c r="D397" s="127" t="s">
        <v>0</v>
      </c>
      <c r="E397" s="128" t="s">
        <v>105</v>
      </c>
      <c r="G397" s="129">
        <v>18.809999999999999</v>
      </c>
      <c r="K397" s="125"/>
      <c r="L397" s="130"/>
      <c r="M397" s="131"/>
      <c r="N397" s="131"/>
      <c r="O397" s="131"/>
      <c r="P397" s="131"/>
      <c r="Q397" s="131"/>
      <c r="R397" s="131"/>
      <c r="S397" s="132"/>
      <c r="AS397" s="127" t="s">
        <v>102</v>
      </c>
      <c r="AT397" s="127" t="s">
        <v>73</v>
      </c>
      <c r="AU397" s="126" t="s">
        <v>106</v>
      </c>
      <c r="AV397" s="126" t="s">
        <v>16</v>
      </c>
      <c r="AW397" s="126" t="s">
        <v>47</v>
      </c>
      <c r="AX397" s="127" t="s">
        <v>89</v>
      </c>
    </row>
    <row r="398" spans="1:50" s="102" customFormat="1" x14ac:dyDescent="0.2">
      <c r="A398" s="101"/>
      <c r="C398" s="103" t="s">
        <v>102</v>
      </c>
      <c r="D398" s="104" t="s">
        <v>0</v>
      </c>
      <c r="E398" s="105" t="s">
        <v>824</v>
      </c>
      <c r="G398" s="104" t="s">
        <v>0</v>
      </c>
      <c r="K398" s="101"/>
      <c r="L398" s="106"/>
      <c r="M398" s="107"/>
      <c r="N398" s="107"/>
      <c r="O398" s="107"/>
      <c r="P398" s="107"/>
      <c r="Q398" s="107"/>
      <c r="R398" s="107"/>
      <c r="S398" s="108"/>
      <c r="AS398" s="104" t="s">
        <v>102</v>
      </c>
      <c r="AT398" s="104" t="s">
        <v>73</v>
      </c>
      <c r="AU398" s="102" t="s">
        <v>51</v>
      </c>
      <c r="AV398" s="102" t="s">
        <v>16</v>
      </c>
      <c r="AW398" s="102" t="s">
        <v>47</v>
      </c>
      <c r="AX398" s="104" t="s">
        <v>89</v>
      </c>
    </row>
    <row r="399" spans="1:50" s="110" customFormat="1" x14ac:dyDescent="0.2">
      <c r="A399" s="109"/>
      <c r="C399" s="103" t="s">
        <v>102</v>
      </c>
      <c r="D399" s="111" t="s">
        <v>0</v>
      </c>
      <c r="E399" s="112" t="s">
        <v>825</v>
      </c>
      <c r="G399" s="113">
        <v>12.813000000000001</v>
      </c>
      <c r="K399" s="109"/>
      <c r="L399" s="114"/>
      <c r="M399" s="115"/>
      <c r="N399" s="115"/>
      <c r="O399" s="115"/>
      <c r="P399" s="115"/>
      <c r="Q399" s="115"/>
      <c r="R399" s="115"/>
      <c r="S399" s="116"/>
      <c r="AS399" s="111" t="s">
        <v>102</v>
      </c>
      <c r="AT399" s="111" t="s">
        <v>73</v>
      </c>
      <c r="AU399" s="110" t="s">
        <v>73</v>
      </c>
      <c r="AV399" s="110" t="s">
        <v>16</v>
      </c>
      <c r="AW399" s="110" t="s">
        <v>47</v>
      </c>
      <c r="AX399" s="111" t="s">
        <v>89</v>
      </c>
    </row>
    <row r="400" spans="1:50" s="102" customFormat="1" x14ac:dyDescent="0.2">
      <c r="A400" s="101"/>
      <c r="C400" s="103" t="s">
        <v>102</v>
      </c>
      <c r="D400" s="104" t="s">
        <v>0</v>
      </c>
      <c r="E400" s="105" t="s">
        <v>826</v>
      </c>
      <c r="G400" s="104" t="s">
        <v>0</v>
      </c>
      <c r="K400" s="101"/>
      <c r="L400" s="106"/>
      <c r="M400" s="107"/>
      <c r="N400" s="107"/>
      <c r="O400" s="107"/>
      <c r="P400" s="107"/>
      <c r="Q400" s="107"/>
      <c r="R400" s="107"/>
      <c r="S400" s="108"/>
      <c r="AS400" s="104" t="s">
        <v>102</v>
      </c>
      <c r="AT400" s="104" t="s">
        <v>73</v>
      </c>
      <c r="AU400" s="102" t="s">
        <v>51</v>
      </c>
      <c r="AV400" s="102" t="s">
        <v>16</v>
      </c>
      <c r="AW400" s="102" t="s">
        <v>47</v>
      </c>
      <c r="AX400" s="104" t="s">
        <v>89</v>
      </c>
    </row>
    <row r="401" spans="1:50" s="110" customFormat="1" x14ac:dyDescent="0.2">
      <c r="A401" s="109"/>
      <c r="C401" s="103" t="s">
        <v>102</v>
      </c>
      <c r="D401" s="111" t="s">
        <v>0</v>
      </c>
      <c r="E401" s="112" t="s">
        <v>827</v>
      </c>
      <c r="G401" s="113">
        <v>7.52</v>
      </c>
      <c r="K401" s="109"/>
      <c r="L401" s="114"/>
      <c r="M401" s="115"/>
      <c r="N401" s="115"/>
      <c r="O401" s="115"/>
      <c r="P401" s="115"/>
      <c r="Q401" s="115"/>
      <c r="R401" s="115"/>
      <c r="S401" s="116"/>
      <c r="AS401" s="111" t="s">
        <v>102</v>
      </c>
      <c r="AT401" s="111" t="s">
        <v>73</v>
      </c>
      <c r="AU401" s="110" t="s">
        <v>73</v>
      </c>
      <c r="AV401" s="110" t="s">
        <v>16</v>
      </c>
      <c r="AW401" s="110" t="s">
        <v>47</v>
      </c>
      <c r="AX401" s="111" t="s">
        <v>89</v>
      </c>
    </row>
    <row r="402" spans="1:50" s="102" customFormat="1" x14ac:dyDescent="0.2">
      <c r="A402" s="101"/>
      <c r="C402" s="103" t="s">
        <v>102</v>
      </c>
      <c r="D402" s="104" t="s">
        <v>0</v>
      </c>
      <c r="E402" s="105" t="s">
        <v>828</v>
      </c>
      <c r="G402" s="104" t="s">
        <v>0</v>
      </c>
      <c r="K402" s="101"/>
      <c r="L402" s="106"/>
      <c r="M402" s="107"/>
      <c r="N402" s="107"/>
      <c r="O402" s="107"/>
      <c r="P402" s="107"/>
      <c r="Q402" s="107"/>
      <c r="R402" s="107"/>
      <c r="S402" s="108"/>
      <c r="AS402" s="104" t="s">
        <v>102</v>
      </c>
      <c r="AT402" s="104" t="s">
        <v>73</v>
      </c>
      <c r="AU402" s="102" t="s">
        <v>51</v>
      </c>
      <c r="AV402" s="102" t="s">
        <v>16</v>
      </c>
      <c r="AW402" s="102" t="s">
        <v>47</v>
      </c>
      <c r="AX402" s="104" t="s">
        <v>89</v>
      </c>
    </row>
    <row r="403" spans="1:50" s="110" customFormat="1" x14ac:dyDescent="0.2">
      <c r="A403" s="109"/>
      <c r="C403" s="103" t="s">
        <v>102</v>
      </c>
      <c r="D403" s="111" t="s">
        <v>0</v>
      </c>
      <c r="E403" s="112" t="s">
        <v>829</v>
      </c>
      <c r="G403" s="113">
        <v>3.51</v>
      </c>
      <c r="K403" s="109"/>
      <c r="L403" s="114"/>
      <c r="M403" s="115"/>
      <c r="N403" s="115"/>
      <c r="O403" s="115"/>
      <c r="P403" s="115"/>
      <c r="Q403" s="115"/>
      <c r="R403" s="115"/>
      <c r="S403" s="116"/>
      <c r="AS403" s="111" t="s">
        <v>102</v>
      </c>
      <c r="AT403" s="111" t="s">
        <v>73</v>
      </c>
      <c r="AU403" s="110" t="s">
        <v>73</v>
      </c>
      <c r="AV403" s="110" t="s">
        <v>16</v>
      </c>
      <c r="AW403" s="110" t="s">
        <v>47</v>
      </c>
      <c r="AX403" s="111" t="s">
        <v>89</v>
      </c>
    </row>
    <row r="404" spans="1:50" s="102" customFormat="1" x14ac:dyDescent="0.2">
      <c r="A404" s="101"/>
      <c r="C404" s="103" t="s">
        <v>102</v>
      </c>
      <c r="D404" s="104" t="s">
        <v>0</v>
      </c>
      <c r="E404" s="105" t="s">
        <v>830</v>
      </c>
      <c r="G404" s="104" t="s">
        <v>0</v>
      </c>
      <c r="K404" s="101"/>
      <c r="L404" s="106"/>
      <c r="M404" s="107"/>
      <c r="N404" s="107"/>
      <c r="O404" s="107"/>
      <c r="P404" s="107"/>
      <c r="Q404" s="107"/>
      <c r="R404" s="107"/>
      <c r="S404" s="108"/>
      <c r="AS404" s="104" t="s">
        <v>102</v>
      </c>
      <c r="AT404" s="104" t="s">
        <v>73</v>
      </c>
      <c r="AU404" s="102" t="s">
        <v>51</v>
      </c>
      <c r="AV404" s="102" t="s">
        <v>16</v>
      </c>
      <c r="AW404" s="102" t="s">
        <v>47</v>
      </c>
      <c r="AX404" s="104" t="s">
        <v>89</v>
      </c>
    </row>
    <row r="405" spans="1:50" s="110" customFormat="1" x14ac:dyDescent="0.2">
      <c r="A405" s="109"/>
      <c r="C405" s="103" t="s">
        <v>102</v>
      </c>
      <c r="D405" s="111" t="s">
        <v>0</v>
      </c>
      <c r="E405" s="112" t="s">
        <v>831</v>
      </c>
      <c r="G405" s="113">
        <v>13.435</v>
      </c>
      <c r="K405" s="109"/>
      <c r="L405" s="114"/>
      <c r="M405" s="115"/>
      <c r="N405" s="115"/>
      <c r="O405" s="115"/>
      <c r="P405" s="115"/>
      <c r="Q405" s="115"/>
      <c r="R405" s="115"/>
      <c r="S405" s="116"/>
      <c r="AS405" s="111" t="s">
        <v>102</v>
      </c>
      <c r="AT405" s="111" t="s">
        <v>73</v>
      </c>
      <c r="AU405" s="110" t="s">
        <v>73</v>
      </c>
      <c r="AV405" s="110" t="s">
        <v>16</v>
      </c>
      <c r="AW405" s="110" t="s">
        <v>47</v>
      </c>
      <c r="AX405" s="111" t="s">
        <v>89</v>
      </c>
    </row>
    <row r="406" spans="1:50" s="102" customFormat="1" x14ac:dyDescent="0.2">
      <c r="A406" s="101"/>
      <c r="C406" s="103" t="s">
        <v>102</v>
      </c>
      <c r="D406" s="104" t="s">
        <v>0</v>
      </c>
      <c r="E406" s="105" t="s">
        <v>832</v>
      </c>
      <c r="G406" s="104" t="s">
        <v>0</v>
      </c>
      <c r="K406" s="101"/>
      <c r="L406" s="106"/>
      <c r="M406" s="107"/>
      <c r="N406" s="107"/>
      <c r="O406" s="107"/>
      <c r="P406" s="107"/>
      <c r="Q406" s="107"/>
      <c r="R406" s="107"/>
      <c r="S406" s="108"/>
      <c r="AS406" s="104" t="s">
        <v>102</v>
      </c>
      <c r="AT406" s="104" t="s">
        <v>73</v>
      </c>
      <c r="AU406" s="102" t="s">
        <v>51</v>
      </c>
      <c r="AV406" s="102" t="s">
        <v>16</v>
      </c>
      <c r="AW406" s="102" t="s">
        <v>47</v>
      </c>
      <c r="AX406" s="104" t="s">
        <v>89</v>
      </c>
    </row>
    <row r="407" spans="1:50" s="110" customFormat="1" x14ac:dyDescent="0.2">
      <c r="A407" s="109"/>
      <c r="C407" s="103" t="s">
        <v>102</v>
      </c>
      <c r="D407" s="111" t="s">
        <v>0</v>
      </c>
      <c r="E407" s="112" t="s">
        <v>833</v>
      </c>
      <c r="G407" s="113">
        <v>17.893000000000001</v>
      </c>
      <c r="K407" s="109"/>
      <c r="L407" s="114"/>
      <c r="M407" s="115"/>
      <c r="N407" s="115"/>
      <c r="O407" s="115"/>
      <c r="P407" s="115"/>
      <c r="Q407" s="115"/>
      <c r="R407" s="115"/>
      <c r="S407" s="116"/>
      <c r="AS407" s="111" t="s">
        <v>102</v>
      </c>
      <c r="AT407" s="111" t="s">
        <v>73</v>
      </c>
      <c r="AU407" s="110" t="s">
        <v>73</v>
      </c>
      <c r="AV407" s="110" t="s">
        <v>16</v>
      </c>
      <c r="AW407" s="110" t="s">
        <v>47</v>
      </c>
      <c r="AX407" s="111" t="s">
        <v>89</v>
      </c>
    </row>
    <row r="408" spans="1:50" s="102" customFormat="1" x14ac:dyDescent="0.2">
      <c r="A408" s="101"/>
      <c r="C408" s="103" t="s">
        <v>102</v>
      </c>
      <c r="D408" s="104" t="s">
        <v>0</v>
      </c>
      <c r="E408" s="105" t="s">
        <v>834</v>
      </c>
      <c r="G408" s="104" t="s">
        <v>0</v>
      </c>
      <c r="K408" s="101"/>
      <c r="L408" s="106"/>
      <c r="M408" s="107"/>
      <c r="N408" s="107"/>
      <c r="O408" s="107"/>
      <c r="P408" s="107"/>
      <c r="Q408" s="107"/>
      <c r="R408" s="107"/>
      <c r="S408" s="108"/>
      <c r="AS408" s="104" t="s">
        <v>102</v>
      </c>
      <c r="AT408" s="104" t="s">
        <v>73</v>
      </c>
      <c r="AU408" s="102" t="s">
        <v>51</v>
      </c>
      <c r="AV408" s="102" t="s">
        <v>16</v>
      </c>
      <c r="AW408" s="102" t="s">
        <v>47</v>
      </c>
      <c r="AX408" s="104" t="s">
        <v>89</v>
      </c>
    </row>
    <row r="409" spans="1:50" s="110" customFormat="1" x14ac:dyDescent="0.2">
      <c r="A409" s="109"/>
      <c r="C409" s="103" t="s">
        <v>102</v>
      </c>
      <c r="D409" s="111" t="s">
        <v>0</v>
      </c>
      <c r="E409" s="112" t="s">
        <v>835</v>
      </c>
      <c r="G409" s="113">
        <v>5.5129999999999999</v>
      </c>
      <c r="K409" s="109"/>
      <c r="L409" s="114"/>
      <c r="M409" s="115"/>
      <c r="N409" s="115"/>
      <c r="O409" s="115"/>
      <c r="P409" s="115"/>
      <c r="Q409" s="115"/>
      <c r="R409" s="115"/>
      <c r="S409" s="116"/>
      <c r="AS409" s="111" t="s">
        <v>102</v>
      </c>
      <c r="AT409" s="111" t="s">
        <v>73</v>
      </c>
      <c r="AU409" s="110" t="s">
        <v>73</v>
      </c>
      <c r="AV409" s="110" t="s">
        <v>16</v>
      </c>
      <c r="AW409" s="110" t="s">
        <v>47</v>
      </c>
      <c r="AX409" s="111" t="s">
        <v>89</v>
      </c>
    </row>
    <row r="410" spans="1:50" s="102" customFormat="1" x14ac:dyDescent="0.2">
      <c r="A410" s="101"/>
      <c r="C410" s="103" t="s">
        <v>102</v>
      </c>
      <c r="D410" s="104" t="s">
        <v>0</v>
      </c>
      <c r="E410" s="105" t="s">
        <v>836</v>
      </c>
      <c r="G410" s="104" t="s">
        <v>0</v>
      </c>
      <c r="K410" s="101"/>
      <c r="L410" s="106"/>
      <c r="M410" s="107"/>
      <c r="N410" s="107"/>
      <c r="O410" s="107"/>
      <c r="P410" s="107"/>
      <c r="Q410" s="107"/>
      <c r="R410" s="107"/>
      <c r="S410" s="108"/>
      <c r="AS410" s="104" t="s">
        <v>102</v>
      </c>
      <c r="AT410" s="104" t="s">
        <v>73</v>
      </c>
      <c r="AU410" s="102" t="s">
        <v>51</v>
      </c>
      <c r="AV410" s="102" t="s">
        <v>16</v>
      </c>
      <c r="AW410" s="102" t="s">
        <v>47</v>
      </c>
      <c r="AX410" s="104" t="s">
        <v>89</v>
      </c>
    </row>
    <row r="411" spans="1:50" s="110" customFormat="1" x14ac:dyDescent="0.2">
      <c r="A411" s="109"/>
      <c r="C411" s="103" t="s">
        <v>102</v>
      </c>
      <c r="D411" s="111" t="s">
        <v>0</v>
      </c>
      <c r="E411" s="112" t="s">
        <v>837</v>
      </c>
      <c r="G411" s="113">
        <v>2.355</v>
      </c>
      <c r="K411" s="109"/>
      <c r="L411" s="114"/>
      <c r="M411" s="115"/>
      <c r="N411" s="115"/>
      <c r="O411" s="115"/>
      <c r="P411" s="115"/>
      <c r="Q411" s="115"/>
      <c r="R411" s="115"/>
      <c r="S411" s="116"/>
      <c r="AS411" s="111" t="s">
        <v>102</v>
      </c>
      <c r="AT411" s="111" t="s">
        <v>73</v>
      </c>
      <c r="AU411" s="110" t="s">
        <v>73</v>
      </c>
      <c r="AV411" s="110" t="s">
        <v>16</v>
      </c>
      <c r="AW411" s="110" t="s">
        <v>47</v>
      </c>
      <c r="AX411" s="111" t="s">
        <v>89</v>
      </c>
    </row>
    <row r="412" spans="1:50" s="102" customFormat="1" x14ac:dyDescent="0.2">
      <c r="A412" s="101"/>
      <c r="C412" s="103" t="s">
        <v>102</v>
      </c>
      <c r="D412" s="104" t="s">
        <v>0</v>
      </c>
      <c r="E412" s="105" t="s">
        <v>838</v>
      </c>
      <c r="G412" s="104" t="s">
        <v>0</v>
      </c>
      <c r="K412" s="101"/>
      <c r="L412" s="106"/>
      <c r="M412" s="107"/>
      <c r="N412" s="107"/>
      <c r="O412" s="107"/>
      <c r="P412" s="107"/>
      <c r="Q412" s="107"/>
      <c r="R412" s="107"/>
      <c r="S412" s="108"/>
      <c r="AS412" s="104" t="s">
        <v>102</v>
      </c>
      <c r="AT412" s="104" t="s">
        <v>73</v>
      </c>
      <c r="AU412" s="102" t="s">
        <v>51</v>
      </c>
      <c r="AV412" s="102" t="s">
        <v>16</v>
      </c>
      <c r="AW412" s="102" t="s">
        <v>47</v>
      </c>
      <c r="AX412" s="104" t="s">
        <v>89</v>
      </c>
    </row>
    <row r="413" spans="1:50" s="110" customFormat="1" x14ac:dyDescent="0.2">
      <c r="A413" s="109"/>
      <c r="C413" s="103" t="s">
        <v>102</v>
      </c>
      <c r="D413" s="111" t="s">
        <v>0</v>
      </c>
      <c r="E413" s="112" t="s">
        <v>839</v>
      </c>
      <c r="G413" s="113">
        <v>6.2</v>
      </c>
      <c r="K413" s="109"/>
      <c r="L413" s="114"/>
      <c r="M413" s="115"/>
      <c r="N413" s="115"/>
      <c r="O413" s="115"/>
      <c r="P413" s="115"/>
      <c r="Q413" s="115"/>
      <c r="R413" s="115"/>
      <c r="S413" s="116"/>
      <c r="AS413" s="111" t="s">
        <v>102</v>
      </c>
      <c r="AT413" s="111" t="s">
        <v>73</v>
      </c>
      <c r="AU413" s="110" t="s">
        <v>73</v>
      </c>
      <c r="AV413" s="110" t="s">
        <v>16</v>
      </c>
      <c r="AW413" s="110" t="s">
        <v>47</v>
      </c>
      <c r="AX413" s="111" t="s">
        <v>89</v>
      </c>
    </row>
    <row r="414" spans="1:50" s="102" customFormat="1" x14ac:dyDescent="0.2">
      <c r="A414" s="101"/>
      <c r="C414" s="103" t="s">
        <v>102</v>
      </c>
      <c r="D414" s="104" t="s">
        <v>0</v>
      </c>
      <c r="E414" s="105" t="s">
        <v>840</v>
      </c>
      <c r="G414" s="104" t="s">
        <v>0</v>
      </c>
      <c r="K414" s="101"/>
      <c r="L414" s="106"/>
      <c r="M414" s="107"/>
      <c r="N414" s="107"/>
      <c r="O414" s="107"/>
      <c r="P414" s="107"/>
      <c r="Q414" s="107"/>
      <c r="R414" s="107"/>
      <c r="S414" s="108"/>
      <c r="AS414" s="104" t="s">
        <v>102</v>
      </c>
      <c r="AT414" s="104" t="s">
        <v>73</v>
      </c>
      <c r="AU414" s="102" t="s">
        <v>51</v>
      </c>
      <c r="AV414" s="102" t="s">
        <v>16</v>
      </c>
      <c r="AW414" s="102" t="s">
        <v>47</v>
      </c>
      <c r="AX414" s="104" t="s">
        <v>89</v>
      </c>
    </row>
    <row r="415" spans="1:50" s="110" customFormat="1" x14ac:dyDescent="0.2">
      <c r="A415" s="109"/>
      <c r="C415" s="103" t="s">
        <v>102</v>
      </c>
      <c r="D415" s="111" t="s">
        <v>0</v>
      </c>
      <c r="E415" s="112" t="s">
        <v>841</v>
      </c>
      <c r="G415" s="113">
        <v>8.2249999999999996</v>
      </c>
      <c r="K415" s="109"/>
      <c r="L415" s="114"/>
      <c r="M415" s="115"/>
      <c r="N415" s="115"/>
      <c r="O415" s="115"/>
      <c r="P415" s="115"/>
      <c r="Q415" s="115"/>
      <c r="R415" s="115"/>
      <c r="S415" s="116"/>
      <c r="AS415" s="111" t="s">
        <v>102</v>
      </c>
      <c r="AT415" s="111" t="s">
        <v>73</v>
      </c>
      <c r="AU415" s="110" t="s">
        <v>73</v>
      </c>
      <c r="AV415" s="110" t="s">
        <v>16</v>
      </c>
      <c r="AW415" s="110" t="s">
        <v>47</v>
      </c>
      <c r="AX415" s="111" t="s">
        <v>89</v>
      </c>
    </row>
    <row r="416" spans="1:50" s="102" customFormat="1" x14ac:dyDescent="0.2">
      <c r="A416" s="101"/>
      <c r="C416" s="103" t="s">
        <v>102</v>
      </c>
      <c r="D416" s="104" t="s">
        <v>0</v>
      </c>
      <c r="E416" s="105" t="s">
        <v>177</v>
      </c>
      <c r="G416" s="104" t="s">
        <v>0</v>
      </c>
      <c r="K416" s="101"/>
      <c r="L416" s="106"/>
      <c r="M416" s="107"/>
      <c r="N416" s="107"/>
      <c r="O416" s="107"/>
      <c r="P416" s="107"/>
      <c r="Q416" s="107"/>
      <c r="R416" s="107"/>
      <c r="S416" s="108"/>
      <c r="AS416" s="104" t="s">
        <v>102</v>
      </c>
      <c r="AT416" s="104" t="s">
        <v>73</v>
      </c>
      <c r="AU416" s="102" t="s">
        <v>51</v>
      </c>
      <c r="AV416" s="102" t="s">
        <v>16</v>
      </c>
      <c r="AW416" s="102" t="s">
        <v>47</v>
      </c>
      <c r="AX416" s="104" t="s">
        <v>89</v>
      </c>
    </row>
    <row r="417" spans="1:50" s="110" customFormat="1" x14ac:dyDescent="0.2">
      <c r="A417" s="109"/>
      <c r="C417" s="103" t="s">
        <v>102</v>
      </c>
      <c r="D417" s="111" t="s">
        <v>0</v>
      </c>
      <c r="E417" s="112" t="s">
        <v>842</v>
      </c>
      <c r="G417" s="113">
        <v>-3.1520000000000001</v>
      </c>
      <c r="K417" s="109"/>
      <c r="L417" s="114"/>
      <c r="M417" s="115"/>
      <c r="N417" s="115"/>
      <c r="O417" s="115"/>
      <c r="P417" s="115"/>
      <c r="Q417" s="115"/>
      <c r="R417" s="115"/>
      <c r="S417" s="116"/>
      <c r="AS417" s="111" t="s">
        <v>102</v>
      </c>
      <c r="AT417" s="111" t="s">
        <v>73</v>
      </c>
      <c r="AU417" s="110" t="s">
        <v>73</v>
      </c>
      <c r="AV417" s="110" t="s">
        <v>16</v>
      </c>
      <c r="AW417" s="110" t="s">
        <v>47</v>
      </c>
      <c r="AX417" s="111" t="s">
        <v>89</v>
      </c>
    </row>
    <row r="418" spans="1:50" s="110" customFormat="1" x14ac:dyDescent="0.2">
      <c r="A418" s="109"/>
      <c r="C418" s="103" t="s">
        <v>102</v>
      </c>
      <c r="D418" s="111" t="s">
        <v>0</v>
      </c>
      <c r="E418" s="112" t="s">
        <v>843</v>
      </c>
      <c r="G418" s="113">
        <v>-2.3639999999999999</v>
      </c>
      <c r="K418" s="109"/>
      <c r="L418" s="114"/>
      <c r="M418" s="115"/>
      <c r="N418" s="115"/>
      <c r="O418" s="115"/>
      <c r="P418" s="115"/>
      <c r="Q418" s="115"/>
      <c r="R418" s="115"/>
      <c r="S418" s="116"/>
      <c r="AS418" s="111" t="s">
        <v>102</v>
      </c>
      <c r="AT418" s="111" t="s">
        <v>73</v>
      </c>
      <c r="AU418" s="110" t="s">
        <v>73</v>
      </c>
      <c r="AV418" s="110" t="s">
        <v>16</v>
      </c>
      <c r="AW418" s="110" t="s">
        <v>47</v>
      </c>
      <c r="AX418" s="111" t="s">
        <v>89</v>
      </c>
    </row>
    <row r="419" spans="1:50" s="126" customFormat="1" x14ac:dyDescent="0.2">
      <c r="A419" s="125"/>
      <c r="C419" s="103" t="s">
        <v>102</v>
      </c>
      <c r="D419" s="127" t="s">
        <v>0</v>
      </c>
      <c r="E419" s="128" t="s">
        <v>105</v>
      </c>
      <c r="G419" s="129">
        <v>71.947999999999979</v>
      </c>
      <c r="K419" s="125"/>
      <c r="L419" s="130"/>
      <c r="M419" s="131"/>
      <c r="N419" s="131"/>
      <c r="O419" s="131"/>
      <c r="P419" s="131"/>
      <c r="Q419" s="131"/>
      <c r="R419" s="131"/>
      <c r="S419" s="132"/>
      <c r="AS419" s="127" t="s">
        <v>102</v>
      </c>
      <c r="AT419" s="127" t="s">
        <v>73</v>
      </c>
      <c r="AU419" s="126" t="s">
        <v>106</v>
      </c>
      <c r="AV419" s="126" t="s">
        <v>16</v>
      </c>
      <c r="AW419" s="126" t="s">
        <v>47</v>
      </c>
      <c r="AX419" s="127" t="s">
        <v>89</v>
      </c>
    </row>
    <row r="420" spans="1:50" s="102" customFormat="1" x14ac:dyDescent="0.2">
      <c r="A420" s="101"/>
      <c r="C420" s="103" t="s">
        <v>102</v>
      </c>
      <c r="D420" s="104" t="s">
        <v>0</v>
      </c>
      <c r="E420" s="105" t="s">
        <v>754</v>
      </c>
      <c r="G420" s="104" t="s">
        <v>0</v>
      </c>
      <c r="K420" s="101"/>
      <c r="L420" s="106"/>
      <c r="M420" s="107"/>
      <c r="N420" s="107"/>
      <c r="O420" s="107"/>
      <c r="P420" s="107"/>
      <c r="Q420" s="107"/>
      <c r="R420" s="107"/>
      <c r="S420" s="108"/>
      <c r="AS420" s="104" t="s">
        <v>102</v>
      </c>
      <c r="AT420" s="104" t="s">
        <v>73</v>
      </c>
      <c r="AU420" s="102" t="s">
        <v>51</v>
      </c>
      <c r="AV420" s="102" t="s">
        <v>16</v>
      </c>
      <c r="AW420" s="102" t="s">
        <v>47</v>
      </c>
      <c r="AX420" s="104" t="s">
        <v>89</v>
      </c>
    </row>
    <row r="421" spans="1:50" s="102" customFormat="1" x14ac:dyDescent="0.2">
      <c r="A421" s="101"/>
      <c r="C421" s="103" t="s">
        <v>102</v>
      </c>
      <c r="D421" s="104" t="s">
        <v>0</v>
      </c>
      <c r="E421" s="105" t="s">
        <v>802</v>
      </c>
      <c r="G421" s="104" t="s">
        <v>0</v>
      </c>
      <c r="K421" s="101"/>
      <c r="L421" s="106"/>
      <c r="M421" s="107"/>
      <c r="N421" s="107"/>
      <c r="O421" s="107"/>
      <c r="P421" s="107"/>
      <c r="Q421" s="107"/>
      <c r="R421" s="107"/>
      <c r="S421" s="108"/>
      <c r="AS421" s="104" t="s">
        <v>102</v>
      </c>
      <c r="AT421" s="104" t="s">
        <v>73</v>
      </c>
      <c r="AU421" s="102" t="s">
        <v>51</v>
      </c>
      <c r="AV421" s="102" t="s">
        <v>16</v>
      </c>
      <c r="AW421" s="102" t="s">
        <v>47</v>
      </c>
      <c r="AX421" s="104" t="s">
        <v>89</v>
      </c>
    </row>
    <row r="422" spans="1:50" s="102" customFormat="1" x14ac:dyDescent="0.2">
      <c r="A422" s="101"/>
      <c r="C422" s="103" t="s">
        <v>102</v>
      </c>
      <c r="D422" s="104" t="s">
        <v>0</v>
      </c>
      <c r="E422" s="105" t="s">
        <v>844</v>
      </c>
      <c r="G422" s="104" t="s">
        <v>0</v>
      </c>
      <c r="K422" s="101"/>
      <c r="L422" s="106"/>
      <c r="M422" s="107"/>
      <c r="N422" s="107"/>
      <c r="O422" s="107"/>
      <c r="P422" s="107"/>
      <c r="Q422" s="107"/>
      <c r="R422" s="107"/>
      <c r="S422" s="108"/>
      <c r="AS422" s="104" t="s">
        <v>102</v>
      </c>
      <c r="AT422" s="104" t="s">
        <v>73</v>
      </c>
      <c r="AU422" s="102" t="s">
        <v>51</v>
      </c>
      <c r="AV422" s="102" t="s">
        <v>16</v>
      </c>
      <c r="AW422" s="102" t="s">
        <v>47</v>
      </c>
      <c r="AX422" s="104" t="s">
        <v>89</v>
      </c>
    </row>
    <row r="423" spans="1:50" s="110" customFormat="1" x14ac:dyDescent="0.2">
      <c r="A423" s="109"/>
      <c r="C423" s="103" t="s">
        <v>102</v>
      </c>
      <c r="D423" s="111" t="s">
        <v>0</v>
      </c>
      <c r="E423" s="112" t="s">
        <v>845</v>
      </c>
      <c r="G423" s="113">
        <v>38.542999999999999</v>
      </c>
      <c r="K423" s="109"/>
      <c r="L423" s="114"/>
      <c r="M423" s="115"/>
      <c r="N423" s="115"/>
      <c r="O423" s="115"/>
      <c r="P423" s="115"/>
      <c r="Q423" s="115"/>
      <c r="R423" s="115"/>
      <c r="S423" s="116"/>
      <c r="AS423" s="111" t="s">
        <v>102</v>
      </c>
      <c r="AT423" s="111" t="s">
        <v>73</v>
      </c>
      <c r="AU423" s="110" t="s">
        <v>73</v>
      </c>
      <c r="AV423" s="110" t="s">
        <v>16</v>
      </c>
      <c r="AW423" s="110" t="s">
        <v>47</v>
      </c>
      <c r="AX423" s="111" t="s">
        <v>89</v>
      </c>
    </row>
    <row r="424" spans="1:50" s="102" customFormat="1" x14ac:dyDescent="0.2">
      <c r="A424" s="101"/>
      <c r="C424" s="103" t="s">
        <v>102</v>
      </c>
      <c r="D424" s="104" t="s">
        <v>0</v>
      </c>
      <c r="E424" s="105" t="s">
        <v>846</v>
      </c>
      <c r="G424" s="104" t="s">
        <v>0</v>
      </c>
      <c r="K424" s="101"/>
      <c r="L424" s="106"/>
      <c r="M424" s="107"/>
      <c r="N424" s="107"/>
      <c r="O424" s="107"/>
      <c r="P424" s="107"/>
      <c r="Q424" s="107"/>
      <c r="R424" s="107"/>
      <c r="S424" s="108"/>
      <c r="AS424" s="104" t="s">
        <v>102</v>
      </c>
      <c r="AT424" s="104" t="s">
        <v>73</v>
      </c>
      <c r="AU424" s="102" t="s">
        <v>51</v>
      </c>
      <c r="AV424" s="102" t="s">
        <v>16</v>
      </c>
      <c r="AW424" s="102" t="s">
        <v>47</v>
      </c>
      <c r="AX424" s="104" t="s">
        <v>89</v>
      </c>
    </row>
    <row r="425" spans="1:50" s="110" customFormat="1" x14ac:dyDescent="0.2">
      <c r="A425" s="109"/>
      <c r="C425" s="103" t="s">
        <v>102</v>
      </c>
      <c r="D425" s="111" t="s">
        <v>0</v>
      </c>
      <c r="E425" s="112" t="s">
        <v>847</v>
      </c>
      <c r="G425" s="113">
        <v>8.82</v>
      </c>
      <c r="K425" s="109"/>
      <c r="L425" s="114"/>
      <c r="M425" s="115"/>
      <c r="N425" s="115"/>
      <c r="O425" s="115"/>
      <c r="P425" s="115"/>
      <c r="Q425" s="115"/>
      <c r="R425" s="115"/>
      <c r="S425" s="116"/>
      <c r="AS425" s="111" t="s">
        <v>102</v>
      </c>
      <c r="AT425" s="111" t="s">
        <v>73</v>
      </c>
      <c r="AU425" s="110" t="s">
        <v>73</v>
      </c>
      <c r="AV425" s="110" t="s">
        <v>16</v>
      </c>
      <c r="AW425" s="110" t="s">
        <v>47</v>
      </c>
      <c r="AX425" s="111" t="s">
        <v>89</v>
      </c>
    </row>
    <row r="426" spans="1:50" s="102" customFormat="1" x14ac:dyDescent="0.2">
      <c r="A426" s="101"/>
      <c r="C426" s="103" t="s">
        <v>102</v>
      </c>
      <c r="D426" s="104" t="s">
        <v>0</v>
      </c>
      <c r="E426" s="105" t="s">
        <v>177</v>
      </c>
      <c r="G426" s="104" t="s">
        <v>0</v>
      </c>
      <c r="K426" s="101"/>
      <c r="L426" s="106"/>
      <c r="M426" s="107"/>
      <c r="N426" s="107"/>
      <c r="O426" s="107"/>
      <c r="P426" s="107"/>
      <c r="Q426" s="107"/>
      <c r="R426" s="107"/>
      <c r="S426" s="108"/>
      <c r="AS426" s="104" t="s">
        <v>102</v>
      </c>
      <c r="AT426" s="104" t="s">
        <v>73</v>
      </c>
      <c r="AU426" s="102" t="s">
        <v>51</v>
      </c>
      <c r="AV426" s="102" t="s">
        <v>16</v>
      </c>
      <c r="AW426" s="102" t="s">
        <v>47</v>
      </c>
      <c r="AX426" s="104" t="s">
        <v>89</v>
      </c>
    </row>
    <row r="427" spans="1:50" s="110" customFormat="1" x14ac:dyDescent="0.2">
      <c r="A427" s="109"/>
      <c r="C427" s="103" t="s">
        <v>102</v>
      </c>
      <c r="D427" s="111" t="s">
        <v>0</v>
      </c>
      <c r="E427" s="112" t="s">
        <v>848</v>
      </c>
      <c r="G427" s="113">
        <v>-0.91200000000000003</v>
      </c>
      <c r="K427" s="109"/>
      <c r="L427" s="114"/>
      <c r="M427" s="115"/>
      <c r="N427" s="115"/>
      <c r="O427" s="115"/>
      <c r="P427" s="115"/>
      <c r="Q427" s="115"/>
      <c r="R427" s="115"/>
      <c r="S427" s="116"/>
      <c r="AS427" s="111" t="s">
        <v>102</v>
      </c>
      <c r="AT427" s="111" t="s">
        <v>73</v>
      </c>
      <c r="AU427" s="110" t="s">
        <v>73</v>
      </c>
      <c r="AV427" s="110" t="s">
        <v>16</v>
      </c>
      <c r="AW427" s="110" t="s">
        <v>47</v>
      </c>
      <c r="AX427" s="111" t="s">
        <v>89</v>
      </c>
    </row>
    <row r="428" spans="1:50" s="110" customFormat="1" x14ac:dyDescent="0.2">
      <c r="A428" s="109"/>
      <c r="C428" s="103" t="s">
        <v>102</v>
      </c>
      <c r="D428" s="111" t="s">
        <v>0</v>
      </c>
      <c r="E428" s="112" t="s">
        <v>849</v>
      </c>
      <c r="G428" s="113">
        <v>-1.08</v>
      </c>
      <c r="K428" s="109"/>
      <c r="L428" s="114"/>
      <c r="M428" s="115"/>
      <c r="N428" s="115"/>
      <c r="O428" s="115"/>
      <c r="P428" s="115"/>
      <c r="Q428" s="115"/>
      <c r="R428" s="115"/>
      <c r="S428" s="116"/>
      <c r="AS428" s="111" t="s">
        <v>102</v>
      </c>
      <c r="AT428" s="111" t="s">
        <v>73</v>
      </c>
      <c r="AU428" s="110" t="s">
        <v>73</v>
      </c>
      <c r="AV428" s="110" t="s">
        <v>16</v>
      </c>
      <c r="AW428" s="110" t="s">
        <v>47</v>
      </c>
      <c r="AX428" s="111" t="s">
        <v>89</v>
      </c>
    </row>
    <row r="429" spans="1:50" s="110" customFormat="1" x14ac:dyDescent="0.2">
      <c r="A429" s="109"/>
      <c r="C429" s="103" t="s">
        <v>102</v>
      </c>
      <c r="D429" s="111" t="s">
        <v>0</v>
      </c>
      <c r="E429" s="112" t="s">
        <v>760</v>
      </c>
      <c r="G429" s="113">
        <v>-0.83799999999999997</v>
      </c>
      <c r="K429" s="109"/>
      <c r="L429" s="114"/>
      <c r="M429" s="115"/>
      <c r="N429" s="115"/>
      <c r="O429" s="115"/>
      <c r="P429" s="115"/>
      <c r="Q429" s="115"/>
      <c r="R429" s="115"/>
      <c r="S429" s="116"/>
      <c r="AS429" s="111" t="s">
        <v>102</v>
      </c>
      <c r="AT429" s="111" t="s">
        <v>73</v>
      </c>
      <c r="AU429" s="110" t="s">
        <v>73</v>
      </c>
      <c r="AV429" s="110" t="s">
        <v>16</v>
      </c>
      <c r="AW429" s="110" t="s">
        <v>47</v>
      </c>
      <c r="AX429" s="111" t="s">
        <v>89</v>
      </c>
    </row>
    <row r="430" spans="1:50" s="110" customFormat="1" x14ac:dyDescent="0.2">
      <c r="A430" s="109"/>
      <c r="C430" s="103" t="s">
        <v>102</v>
      </c>
      <c r="D430" s="111" t="s">
        <v>0</v>
      </c>
      <c r="E430" s="112" t="s">
        <v>850</v>
      </c>
      <c r="G430" s="113">
        <v>-0.42199999999999999</v>
      </c>
      <c r="K430" s="109"/>
      <c r="L430" s="114"/>
      <c r="M430" s="115"/>
      <c r="N430" s="115"/>
      <c r="O430" s="115"/>
      <c r="P430" s="115"/>
      <c r="Q430" s="115"/>
      <c r="R430" s="115"/>
      <c r="S430" s="116"/>
      <c r="AS430" s="111" t="s">
        <v>102</v>
      </c>
      <c r="AT430" s="111" t="s">
        <v>73</v>
      </c>
      <c r="AU430" s="110" t="s">
        <v>73</v>
      </c>
      <c r="AV430" s="110" t="s">
        <v>16</v>
      </c>
      <c r="AW430" s="110" t="s">
        <v>47</v>
      </c>
      <c r="AX430" s="111" t="s">
        <v>89</v>
      </c>
    </row>
    <row r="431" spans="1:50" s="126" customFormat="1" x14ac:dyDescent="0.2">
      <c r="A431" s="125"/>
      <c r="C431" s="103" t="s">
        <v>102</v>
      </c>
      <c r="D431" s="127" t="s">
        <v>0</v>
      </c>
      <c r="E431" s="128" t="s">
        <v>105</v>
      </c>
      <c r="G431" s="129">
        <v>44.111000000000004</v>
      </c>
      <c r="K431" s="125"/>
      <c r="L431" s="130"/>
      <c r="M431" s="131"/>
      <c r="N431" s="131"/>
      <c r="O431" s="131"/>
      <c r="P431" s="131"/>
      <c r="Q431" s="131"/>
      <c r="R431" s="131"/>
      <c r="S431" s="132"/>
      <c r="AS431" s="127" t="s">
        <v>102</v>
      </c>
      <c r="AT431" s="127" t="s">
        <v>73</v>
      </c>
      <c r="AU431" s="126" t="s">
        <v>106</v>
      </c>
      <c r="AV431" s="126" t="s">
        <v>16</v>
      </c>
      <c r="AW431" s="126" t="s">
        <v>47</v>
      </c>
      <c r="AX431" s="127" t="s">
        <v>89</v>
      </c>
    </row>
    <row r="432" spans="1:50" s="118" customFormat="1" x14ac:dyDescent="0.2">
      <c r="A432" s="117"/>
      <c r="C432" s="103" t="s">
        <v>102</v>
      </c>
      <c r="D432" s="119" t="s">
        <v>0</v>
      </c>
      <c r="E432" s="120" t="s">
        <v>109</v>
      </c>
      <c r="G432" s="121">
        <v>268.30699999999996</v>
      </c>
      <c r="K432" s="117"/>
      <c r="L432" s="122"/>
      <c r="M432" s="123"/>
      <c r="N432" s="123"/>
      <c r="O432" s="123"/>
      <c r="P432" s="123"/>
      <c r="Q432" s="123"/>
      <c r="R432" s="123"/>
      <c r="S432" s="124"/>
      <c r="AS432" s="119" t="s">
        <v>102</v>
      </c>
      <c r="AT432" s="119" t="s">
        <v>73</v>
      </c>
      <c r="AU432" s="118" t="s">
        <v>96</v>
      </c>
      <c r="AV432" s="118" t="s">
        <v>16</v>
      </c>
      <c r="AW432" s="118" t="s">
        <v>51</v>
      </c>
      <c r="AX432" s="119" t="s">
        <v>89</v>
      </c>
    </row>
    <row r="433" spans="1:64" s="16" customFormat="1" ht="24" x14ac:dyDescent="0.2">
      <c r="A433" s="13"/>
      <c r="B433" s="87" t="s">
        <v>273</v>
      </c>
      <c r="C433" s="87" t="s">
        <v>92</v>
      </c>
      <c r="D433" s="88" t="s">
        <v>952</v>
      </c>
      <c r="E433" s="89" t="s">
        <v>953</v>
      </c>
      <c r="F433" s="90" t="s">
        <v>100</v>
      </c>
      <c r="G433" s="91">
        <v>0.65400000000000003</v>
      </c>
      <c r="H433" s="1"/>
      <c r="I433" s="91">
        <f>ROUND(H433*G433,3)</f>
        <v>0</v>
      </c>
      <c r="J433" s="92"/>
      <c r="K433" s="13"/>
      <c r="L433" s="93" t="s">
        <v>0</v>
      </c>
      <c r="M433" s="94" t="s">
        <v>23</v>
      </c>
      <c r="N433" s="95"/>
      <c r="O433" s="96">
        <f>N433*G433</f>
        <v>0</v>
      </c>
      <c r="P433" s="96">
        <v>2.19407</v>
      </c>
      <c r="Q433" s="96">
        <f>P433*G433</f>
        <v>1.43492178</v>
      </c>
      <c r="R433" s="96">
        <v>0</v>
      </c>
      <c r="S433" s="97">
        <f>R433*G433</f>
        <v>0</v>
      </c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Q433" s="98" t="s">
        <v>96</v>
      </c>
      <c r="AS433" s="98" t="s">
        <v>92</v>
      </c>
      <c r="AT433" s="98" t="s">
        <v>73</v>
      </c>
      <c r="AX433" s="7" t="s">
        <v>89</v>
      </c>
      <c r="BD433" s="99">
        <f>IF(M433="základná",I433,0)</f>
        <v>0</v>
      </c>
      <c r="BE433" s="99">
        <f>IF(M433="znížená",I433,0)</f>
        <v>0</v>
      </c>
      <c r="BF433" s="99">
        <f>IF(M433="zákl. prenesená",I433,0)</f>
        <v>0</v>
      </c>
      <c r="BG433" s="99">
        <f>IF(M433="zníž. prenesená",I433,0)</f>
        <v>0</v>
      </c>
      <c r="BH433" s="99">
        <f>IF(M433="nulová",I433,0)</f>
        <v>0</v>
      </c>
      <c r="BI433" s="7" t="s">
        <v>73</v>
      </c>
      <c r="BJ433" s="100">
        <f>ROUND(H433*G433,3)</f>
        <v>0</v>
      </c>
      <c r="BK433" s="7" t="s">
        <v>96</v>
      </c>
      <c r="BL433" s="98" t="s">
        <v>954</v>
      </c>
    </row>
    <row r="434" spans="1:64" s="102" customFormat="1" x14ac:dyDescent="0.2">
      <c r="A434" s="101"/>
      <c r="C434" s="103" t="s">
        <v>102</v>
      </c>
      <c r="D434" s="104" t="s">
        <v>0</v>
      </c>
      <c r="E434" s="105" t="s">
        <v>955</v>
      </c>
      <c r="G434" s="104" t="s">
        <v>0</v>
      </c>
      <c r="K434" s="101"/>
      <c r="L434" s="106"/>
      <c r="M434" s="107"/>
      <c r="N434" s="107"/>
      <c r="O434" s="107"/>
      <c r="P434" s="107"/>
      <c r="Q434" s="107"/>
      <c r="R434" s="107"/>
      <c r="S434" s="108"/>
      <c r="AS434" s="104" t="s">
        <v>102</v>
      </c>
      <c r="AT434" s="104" t="s">
        <v>73</v>
      </c>
      <c r="AU434" s="102" t="s">
        <v>51</v>
      </c>
      <c r="AV434" s="102" t="s">
        <v>16</v>
      </c>
      <c r="AW434" s="102" t="s">
        <v>47</v>
      </c>
      <c r="AX434" s="104" t="s">
        <v>89</v>
      </c>
    </row>
    <row r="435" spans="1:64" s="110" customFormat="1" x14ac:dyDescent="0.2">
      <c r="A435" s="109"/>
      <c r="C435" s="103" t="s">
        <v>102</v>
      </c>
      <c r="D435" s="111" t="s">
        <v>0</v>
      </c>
      <c r="E435" s="112" t="s">
        <v>956</v>
      </c>
      <c r="G435" s="113">
        <v>0.249</v>
      </c>
      <c r="K435" s="109"/>
      <c r="L435" s="114"/>
      <c r="M435" s="115"/>
      <c r="N435" s="115"/>
      <c r="O435" s="115"/>
      <c r="P435" s="115"/>
      <c r="Q435" s="115"/>
      <c r="R435" s="115"/>
      <c r="S435" s="116"/>
      <c r="AS435" s="111" t="s">
        <v>102</v>
      </c>
      <c r="AT435" s="111" t="s">
        <v>73</v>
      </c>
      <c r="AU435" s="110" t="s">
        <v>73</v>
      </c>
      <c r="AV435" s="110" t="s">
        <v>16</v>
      </c>
      <c r="AW435" s="110" t="s">
        <v>47</v>
      </c>
      <c r="AX435" s="111" t="s">
        <v>89</v>
      </c>
    </row>
    <row r="436" spans="1:64" s="126" customFormat="1" x14ac:dyDescent="0.2">
      <c r="A436" s="125"/>
      <c r="C436" s="103" t="s">
        <v>102</v>
      </c>
      <c r="D436" s="127" t="s">
        <v>0</v>
      </c>
      <c r="E436" s="128" t="s">
        <v>105</v>
      </c>
      <c r="G436" s="129">
        <v>0.249</v>
      </c>
      <c r="K436" s="125"/>
      <c r="L436" s="130"/>
      <c r="M436" s="131"/>
      <c r="N436" s="131"/>
      <c r="O436" s="131"/>
      <c r="P436" s="131"/>
      <c r="Q436" s="131"/>
      <c r="R436" s="131"/>
      <c r="S436" s="132"/>
      <c r="AS436" s="127" t="s">
        <v>102</v>
      </c>
      <c r="AT436" s="127" t="s">
        <v>73</v>
      </c>
      <c r="AU436" s="126" t="s">
        <v>106</v>
      </c>
      <c r="AV436" s="126" t="s">
        <v>16</v>
      </c>
      <c r="AW436" s="126" t="s">
        <v>47</v>
      </c>
      <c r="AX436" s="127" t="s">
        <v>89</v>
      </c>
    </row>
    <row r="437" spans="1:64" s="102" customFormat="1" x14ac:dyDescent="0.2">
      <c r="A437" s="101"/>
      <c r="C437" s="103" t="s">
        <v>102</v>
      </c>
      <c r="D437" s="104" t="s">
        <v>0</v>
      </c>
      <c r="E437" s="105" t="s">
        <v>957</v>
      </c>
      <c r="G437" s="104" t="s">
        <v>0</v>
      </c>
      <c r="K437" s="101"/>
      <c r="L437" s="106"/>
      <c r="M437" s="107"/>
      <c r="N437" s="107"/>
      <c r="O437" s="107"/>
      <c r="P437" s="107"/>
      <c r="Q437" s="107"/>
      <c r="R437" s="107"/>
      <c r="S437" s="108"/>
      <c r="AS437" s="104" t="s">
        <v>102</v>
      </c>
      <c r="AT437" s="104" t="s">
        <v>73</v>
      </c>
      <c r="AU437" s="102" t="s">
        <v>51</v>
      </c>
      <c r="AV437" s="102" t="s">
        <v>16</v>
      </c>
      <c r="AW437" s="102" t="s">
        <v>47</v>
      </c>
      <c r="AX437" s="104" t="s">
        <v>89</v>
      </c>
    </row>
    <row r="438" spans="1:64" s="110" customFormat="1" x14ac:dyDescent="0.2">
      <c r="A438" s="109"/>
      <c r="C438" s="103" t="s">
        <v>102</v>
      </c>
      <c r="D438" s="111" t="s">
        <v>0</v>
      </c>
      <c r="E438" s="112" t="s">
        <v>958</v>
      </c>
      <c r="G438" s="113">
        <v>0.308</v>
      </c>
      <c r="K438" s="109"/>
      <c r="L438" s="114"/>
      <c r="M438" s="115"/>
      <c r="N438" s="115"/>
      <c r="O438" s="115"/>
      <c r="P438" s="115"/>
      <c r="Q438" s="115"/>
      <c r="R438" s="115"/>
      <c r="S438" s="116"/>
      <c r="AS438" s="111" t="s">
        <v>102</v>
      </c>
      <c r="AT438" s="111" t="s">
        <v>73</v>
      </c>
      <c r="AU438" s="110" t="s">
        <v>73</v>
      </c>
      <c r="AV438" s="110" t="s">
        <v>16</v>
      </c>
      <c r="AW438" s="110" t="s">
        <v>47</v>
      </c>
      <c r="AX438" s="111" t="s">
        <v>89</v>
      </c>
    </row>
    <row r="439" spans="1:64" s="126" customFormat="1" x14ac:dyDescent="0.2">
      <c r="A439" s="125"/>
      <c r="C439" s="103" t="s">
        <v>102</v>
      </c>
      <c r="D439" s="127" t="s">
        <v>0</v>
      </c>
      <c r="E439" s="128" t="s">
        <v>105</v>
      </c>
      <c r="G439" s="129">
        <v>0.308</v>
      </c>
      <c r="K439" s="125"/>
      <c r="L439" s="130"/>
      <c r="M439" s="131"/>
      <c r="N439" s="131"/>
      <c r="O439" s="131"/>
      <c r="P439" s="131"/>
      <c r="Q439" s="131"/>
      <c r="R439" s="131"/>
      <c r="S439" s="132"/>
      <c r="AS439" s="127" t="s">
        <v>102</v>
      </c>
      <c r="AT439" s="127" t="s">
        <v>73</v>
      </c>
      <c r="AU439" s="126" t="s">
        <v>106</v>
      </c>
      <c r="AV439" s="126" t="s">
        <v>16</v>
      </c>
      <c r="AW439" s="126" t="s">
        <v>47</v>
      </c>
      <c r="AX439" s="127" t="s">
        <v>89</v>
      </c>
    </row>
    <row r="440" spans="1:64" s="102" customFormat="1" x14ac:dyDescent="0.2">
      <c r="A440" s="101"/>
      <c r="C440" s="103" t="s">
        <v>102</v>
      </c>
      <c r="D440" s="104" t="s">
        <v>0</v>
      </c>
      <c r="E440" s="105" t="s">
        <v>959</v>
      </c>
      <c r="G440" s="104" t="s">
        <v>0</v>
      </c>
      <c r="K440" s="101"/>
      <c r="L440" s="106"/>
      <c r="M440" s="107"/>
      <c r="N440" s="107"/>
      <c r="O440" s="107"/>
      <c r="P440" s="107"/>
      <c r="Q440" s="107"/>
      <c r="R440" s="107"/>
      <c r="S440" s="108"/>
      <c r="AS440" s="104" t="s">
        <v>102</v>
      </c>
      <c r="AT440" s="104" t="s">
        <v>73</v>
      </c>
      <c r="AU440" s="102" t="s">
        <v>51</v>
      </c>
      <c r="AV440" s="102" t="s">
        <v>16</v>
      </c>
      <c r="AW440" s="102" t="s">
        <v>47</v>
      </c>
      <c r="AX440" s="104" t="s">
        <v>89</v>
      </c>
    </row>
    <row r="441" spans="1:64" s="110" customFormat="1" x14ac:dyDescent="0.2">
      <c r="A441" s="109"/>
      <c r="C441" s="103" t="s">
        <v>102</v>
      </c>
      <c r="D441" s="111" t="s">
        <v>0</v>
      </c>
      <c r="E441" s="112" t="s">
        <v>960</v>
      </c>
      <c r="G441" s="113">
        <v>1.7000000000000001E-2</v>
      </c>
      <c r="K441" s="109"/>
      <c r="L441" s="114"/>
      <c r="M441" s="115"/>
      <c r="N441" s="115"/>
      <c r="O441" s="115"/>
      <c r="P441" s="115"/>
      <c r="Q441" s="115"/>
      <c r="R441" s="115"/>
      <c r="S441" s="116"/>
      <c r="AS441" s="111" t="s">
        <v>102</v>
      </c>
      <c r="AT441" s="111" t="s">
        <v>73</v>
      </c>
      <c r="AU441" s="110" t="s">
        <v>73</v>
      </c>
      <c r="AV441" s="110" t="s">
        <v>16</v>
      </c>
      <c r="AW441" s="110" t="s">
        <v>47</v>
      </c>
      <c r="AX441" s="111" t="s">
        <v>89</v>
      </c>
    </row>
    <row r="442" spans="1:64" s="110" customFormat="1" x14ac:dyDescent="0.2">
      <c r="A442" s="109"/>
      <c r="C442" s="103" t="s">
        <v>102</v>
      </c>
      <c r="D442" s="111" t="s">
        <v>0</v>
      </c>
      <c r="E442" s="112" t="s">
        <v>961</v>
      </c>
      <c r="G442" s="113">
        <v>8.0000000000000002E-3</v>
      </c>
      <c r="K442" s="109"/>
      <c r="L442" s="114"/>
      <c r="M442" s="115"/>
      <c r="N442" s="115"/>
      <c r="O442" s="115"/>
      <c r="P442" s="115"/>
      <c r="Q442" s="115"/>
      <c r="R442" s="115"/>
      <c r="S442" s="116"/>
      <c r="AS442" s="111" t="s">
        <v>102</v>
      </c>
      <c r="AT442" s="111" t="s">
        <v>73</v>
      </c>
      <c r="AU442" s="110" t="s">
        <v>73</v>
      </c>
      <c r="AV442" s="110" t="s">
        <v>16</v>
      </c>
      <c r="AW442" s="110" t="s">
        <v>47</v>
      </c>
      <c r="AX442" s="111" t="s">
        <v>89</v>
      </c>
    </row>
    <row r="443" spans="1:64" s="110" customFormat="1" x14ac:dyDescent="0.2">
      <c r="A443" s="109"/>
      <c r="C443" s="103" t="s">
        <v>102</v>
      </c>
      <c r="D443" s="111" t="s">
        <v>0</v>
      </c>
      <c r="E443" s="112" t="s">
        <v>962</v>
      </c>
      <c r="G443" s="113">
        <v>7.1999999999999995E-2</v>
      </c>
      <c r="K443" s="109"/>
      <c r="L443" s="114"/>
      <c r="M443" s="115"/>
      <c r="N443" s="115"/>
      <c r="O443" s="115"/>
      <c r="P443" s="115"/>
      <c r="Q443" s="115"/>
      <c r="R443" s="115"/>
      <c r="S443" s="116"/>
      <c r="AS443" s="111" t="s">
        <v>102</v>
      </c>
      <c r="AT443" s="111" t="s">
        <v>73</v>
      </c>
      <c r="AU443" s="110" t="s">
        <v>73</v>
      </c>
      <c r="AV443" s="110" t="s">
        <v>16</v>
      </c>
      <c r="AW443" s="110" t="s">
        <v>47</v>
      </c>
      <c r="AX443" s="111" t="s">
        <v>89</v>
      </c>
    </row>
    <row r="444" spans="1:64" s="126" customFormat="1" x14ac:dyDescent="0.2">
      <c r="A444" s="125"/>
      <c r="C444" s="103" t="s">
        <v>102</v>
      </c>
      <c r="D444" s="127" t="s">
        <v>0</v>
      </c>
      <c r="E444" s="128" t="s">
        <v>105</v>
      </c>
      <c r="G444" s="129">
        <v>9.7000000000000003E-2</v>
      </c>
      <c r="K444" s="125"/>
      <c r="L444" s="130"/>
      <c r="M444" s="131"/>
      <c r="N444" s="131"/>
      <c r="O444" s="131"/>
      <c r="P444" s="131"/>
      <c r="Q444" s="131"/>
      <c r="R444" s="131"/>
      <c r="S444" s="132"/>
      <c r="AS444" s="127" t="s">
        <v>102</v>
      </c>
      <c r="AT444" s="127" t="s">
        <v>73</v>
      </c>
      <c r="AU444" s="126" t="s">
        <v>106</v>
      </c>
      <c r="AV444" s="126" t="s">
        <v>16</v>
      </c>
      <c r="AW444" s="126" t="s">
        <v>47</v>
      </c>
      <c r="AX444" s="127" t="s">
        <v>89</v>
      </c>
    </row>
    <row r="445" spans="1:64" s="118" customFormat="1" x14ac:dyDescent="0.2">
      <c r="A445" s="117"/>
      <c r="C445" s="103" t="s">
        <v>102</v>
      </c>
      <c r="D445" s="119" t="s">
        <v>0</v>
      </c>
      <c r="E445" s="120" t="s">
        <v>109</v>
      </c>
      <c r="G445" s="121">
        <v>0.65399999999999991</v>
      </c>
      <c r="K445" s="117"/>
      <c r="L445" s="122"/>
      <c r="M445" s="123"/>
      <c r="N445" s="123"/>
      <c r="O445" s="123"/>
      <c r="P445" s="123"/>
      <c r="Q445" s="123"/>
      <c r="R445" s="123"/>
      <c r="S445" s="124"/>
      <c r="AS445" s="119" t="s">
        <v>102</v>
      </c>
      <c r="AT445" s="119" t="s">
        <v>73</v>
      </c>
      <c r="AU445" s="118" t="s">
        <v>96</v>
      </c>
      <c r="AV445" s="118" t="s">
        <v>16</v>
      </c>
      <c r="AW445" s="118" t="s">
        <v>51</v>
      </c>
      <c r="AX445" s="119" t="s">
        <v>89</v>
      </c>
    </row>
    <row r="446" spans="1:64" s="16" customFormat="1" ht="24" x14ac:dyDescent="0.2">
      <c r="A446" s="13"/>
      <c r="B446" s="87" t="s">
        <v>282</v>
      </c>
      <c r="C446" s="87" t="s">
        <v>92</v>
      </c>
      <c r="D446" s="88" t="s">
        <v>963</v>
      </c>
      <c r="E446" s="89" t="s">
        <v>964</v>
      </c>
      <c r="F446" s="90" t="s">
        <v>100</v>
      </c>
      <c r="G446" s="91">
        <v>0.91300000000000003</v>
      </c>
      <c r="H446" s="1"/>
      <c r="I446" s="91">
        <f>ROUND(H446*G446,3)</f>
        <v>0</v>
      </c>
      <c r="J446" s="92"/>
      <c r="K446" s="13"/>
      <c r="L446" s="93" t="s">
        <v>0</v>
      </c>
      <c r="M446" s="94" t="s">
        <v>23</v>
      </c>
      <c r="N446" s="95"/>
      <c r="O446" s="96">
        <f>N446*G446</f>
        <v>0</v>
      </c>
      <c r="P446" s="96">
        <v>2.19407</v>
      </c>
      <c r="Q446" s="96">
        <f>P446*G446</f>
        <v>2.00318591</v>
      </c>
      <c r="R446" s="96">
        <v>0</v>
      </c>
      <c r="S446" s="97">
        <f>R446*G446</f>
        <v>0</v>
      </c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Q446" s="98" t="s">
        <v>96</v>
      </c>
      <c r="AS446" s="98" t="s">
        <v>92</v>
      </c>
      <c r="AT446" s="98" t="s">
        <v>73</v>
      </c>
      <c r="AX446" s="7" t="s">
        <v>89</v>
      </c>
      <c r="BD446" s="99">
        <f>IF(M446="základná",I446,0)</f>
        <v>0</v>
      </c>
      <c r="BE446" s="99">
        <f>IF(M446="znížená",I446,0)</f>
        <v>0</v>
      </c>
      <c r="BF446" s="99">
        <f>IF(M446="zákl. prenesená",I446,0)</f>
        <v>0</v>
      </c>
      <c r="BG446" s="99">
        <f>IF(M446="zníž. prenesená",I446,0)</f>
        <v>0</v>
      </c>
      <c r="BH446" s="99">
        <f>IF(M446="nulová",I446,0)</f>
        <v>0</v>
      </c>
      <c r="BI446" s="7" t="s">
        <v>73</v>
      </c>
      <c r="BJ446" s="100">
        <f>ROUND(H446*G446,3)</f>
        <v>0</v>
      </c>
      <c r="BK446" s="7" t="s">
        <v>96</v>
      </c>
      <c r="BL446" s="98" t="s">
        <v>965</v>
      </c>
    </row>
    <row r="447" spans="1:64" s="102" customFormat="1" x14ac:dyDescent="0.2">
      <c r="A447" s="101"/>
      <c r="C447" s="103" t="s">
        <v>102</v>
      </c>
      <c r="D447" s="104" t="s">
        <v>0</v>
      </c>
      <c r="E447" s="105" t="s">
        <v>966</v>
      </c>
      <c r="G447" s="104" t="s">
        <v>0</v>
      </c>
      <c r="K447" s="101"/>
      <c r="L447" s="106"/>
      <c r="M447" s="107"/>
      <c r="N447" s="107"/>
      <c r="O447" s="107"/>
      <c r="P447" s="107"/>
      <c r="Q447" s="107"/>
      <c r="R447" s="107"/>
      <c r="S447" s="108"/>
      <c r="AS447" s="104" t="s">
        <v>102</v>
      </c>
      <c r="AT447" s="104" t="s">
        <v>73</v>
      </c>
      <c r="AU447" s="102" t="s">
        <v>51</v>
      </c>
      <c r="AV447" s="102" t="s">
        <v>16</v>
      </c>
      <c r="AW447" s="102" t="s">
        <v>47</v>
      </c>
      <c r="AX447" s="104" t="s">
        <v>89</v>
      </c>
    </row>
    <row r="448" spans="1:64" s="110" customFormat="1" x14ac:dyDescent="0.2">
      <c r="A448" s="109"/>
      <c r="C448" s="103" t="s">
        <v>102</v>
      </c>
      <c r="D448" s="111" t="s">
        <v>0</v>
      </c>
      <c r="E448" s="112" t="s">
        <v>967</v>
      </c>
      <c r="G448" s="113">
        <v>0.13300000000000001</v>
      </c>
      <c r="K448" s="109"/>
      <c r="L448" s="114"/>
      <c r="M448" s="115"/>
      <c r="N448" s="115"/>
      <c r="O448" s="115"/>
      <c r="P448" s="115"/>
      <c r="Q448" s="115"/>
      <c r="R448" s="115"/>
      <c r="S448" s="116"/>
      <c r="AS448" s="111" t="s">
        <v>102</v>
      </c>
      <c r="AT448" s="111" t="s">
        <v>73</v>
      </c>
      <c r="AU448" s="110" t="s">
        <v>73</v>
      </c>
      <c r="AV448" s="110" t="s">
        <v>16</v>
      </c>
      <c r="AW448" s="110" t="s">
        <v>47</v>
      </c>
      <c r="AX448" s="111" t="s">
        <v>89</v>
      </c>
    </row>
    <row r="449" spans="1:64" s="126" customFormat="1" x14ac:dyDescent="0.2">
      <c r="A449" s="125"/>
      <c r="C449" s="103" t="s">
        <v>102</v>
      </c>
      <c r="D449" s="127" t="s">
        <v>0</v>
      </c>
      <c r="E449" s="128" t="s">
        <v>105</v>
      </c>
      <c r="G449" s="129">
        <v>0.13300000000000001</v>
      </c>
      <c r="K449" s="125"/>
      <c r="L449" s="130"/>
      <c r="M449" s="131"/>
      <c r="N449" s="131"/>
      <c r="O449" s="131"/>
      <c r="P449" s="131"/>
      <c r="Q449" s="131"/>
      <c r="R449" s="131"/>
      <c r="S449" s="132"/>
      <c r="AS449" s="127" t="s">
        <v>102</v>
      </c>
      <c r="AT449" s="127" t="s">
        <v>73</v>
      </c>
      <c r="AU449" s="126" t="s">
        <v>106</v>
      </c>
      <c r="AV449" s="126" t="s">
        <v>16</v>
      </c>
      <c r="AW449" s="126" t="s">
        <v>47</v>
      </c>
      <c r="AX449" s="127" t="s">
        <v>89</v>
      </c>
    </row>
    <row r="450" spans="1:64" s="102" customFormat="1" x14ac:dyDescent="0.2">
      <c r="A450" s="101"/>
      <c r="C450" s="103" t="s">
        <v>102</v>
      </c>
      <c r="D450" s="104" t="s">
        <v>0</v>
      </c>
      <c r="E450" s="105" t="s">
        <v>968</v>
      </c>
      <c r="G450" s="104" t="s">
        <v>0</v>
      </c>
      <c r="K450" s="101"/>
      <c r="L450" s="106"/>
      <c r="M450" s="107"/>
      <c r="N450" s="107"/>
      <c r="O450" s="107"/>
      <c r="P450" s="107"/>
      <c r="Q450" s="107"/>
      <c r="R450" s="107"/>
      <c r="S450" s="108"/>
      <c r="AS450" s="104" t="s">
        <v>102</v>
      </c>
      <c r="AT450" s="104" t="s">
        <v>73</v>
      </c>
      <c r="AU450" s="102" t="s">
        <v>51</v>
      </c>
      <c r="AV450" s="102" t="s">
        <v>16</v>
      </c>
      <c r="AW450" s="102" t="s">
        <v>47</v>
      </c>
      <c r="AX450" s="104" t="s">
        <v>89</v>
      </c>
    </row>
    <row r="451" spans="1:64" s="110" customFormat="1" x14ac:dyDescent="0.2">
      <c r="A451" s="109"/>
      <c r="C451" s="103" t="s">
        <v>102</v>
      </c>
      <c r="D451" s="111" t="s">
        <v>0</v>
      </c>
      <c r="E451" s="112" t="s">
        <v>969</v>
      </c>
      <c r="G451" s="113">
        <v>0.25800000000000001</v>
      </c>
      <c r="K451" s="109"/>
      <c r="L451" s="114"/>
      <c r="M451" s="115"/>
      <c r="N451" s="115"/>
      <c r="O451" s="115"/>
      <c r="P451" s="115"/>
      <c r="Q451" s="115"/>
      <c r="R451" s="115"/>
      <c r="S451" s="116"/>
      <c r="AS451" s="111" t="s">
        <v>102</v>
      </c>
      <c r="AT451" s="111" t="s">
        <v>73</v>
      </c>
      <c r="AU451" s="110" t="s">
        <v>73</v>
      </c>
      <c r="AV451" s="110" t="s">
        <v>16</v>
      </c>
      <c r="AW451" s="110" t="s">
        <v>47</v>
      </c>
      <c r="AX451" s="111" t="s">
        <v>89</v>
      </c>
    </row>
    <row r="452" spans="1:64" s="126" customFormat="1" x14ac:dyDescent="0.2">
      <c r="A452" s="125"/>
      <c r="C452" s="103" t="s">
        <v>102</v>
      </c>
      <c r="D452" s="127" t="s">
        <v>0</v>
      </c>
      <c r="E452" s="128" t="s">
        <v>105</v>
      </c>
      <c r="G452" s="129">
        <v>0.25800000000000001</v>
      </c>
      <c r="K452" s="125"/>
      <c r="L452" s="130"/>
      <c r="M452" s="131"/>
      <c r="N452" s="131"/>
      <c r="O452" s="131"/>
      <c r="P452" s="131"/>
      <c r="Q452" s="131"/>
      <c r="R452" s="131"/>
      <c r="S452" s="132"/>
      <c r="AS452" s="127" t="s">
        <v>102</v>
      </c>
      <c r="AT452" s="127" t="s">
        <v>73</v>
      </c>
      <c r="AU452" s="126" t="s">
        <v>106</v>
      </c>
      <c r="AV452" s="126" t="s">
        <v>16</v>
      </c>
      <c r="AW452" s="126" t="s">
        <v>47</v>
      </c>
      <c r="AX452" s="127" t="s">
        <v>89</v>
      </c>
    </row>
    <row r="453" spans="1:64" s="102" customFormat="1" x14ac:dyDescent="0.2">
      <c r="A453" s="101"/>
      <c r="C453" s="103" t="s">
        <v>102</v>
      </c>
      <c r="D453" s="104" t="s">
        <v>0</v>
      </c>
      <c r="E453" s="105" t="s">
        <v>754</v>
      </c>
      <c r="G453" s="104" t="s">
        <v>0</v>
      </c>
      <c r="K453" s="101"/>
      <c r="L453" s="106"/>
      <c r="M453" s="107"/>
      <c r="N453" s="107"/>
      <c r="O453" s="107"/>
      <c r="P453" s="107"/>
      <c r="Q453" s="107"/>
      <c r="R453" s="107"/>
      <c r="S453" s="108"/>
      <c r="AS453" s="104" t="s">
        <v>102</v>
      </c>
      <c r="AT453" s="104" t="s">
        <v>73</v>
      </c>
      <c r="AU453" s="102" t="s">
        <v>51</v>
      </c>
      <c r="AV453" s="102" t="s">
        <v>16</v>
      </c>
      <c r="AW453" s="102" t="s">
        <v>47</v>
      </c>
      <c r="AX453" s="104" t="s">
        <v>89</v>
      </c>
    </row>
    <row r="454" spans="1:64" s="110" customFormat="1" x14ac:dyDescent="0.2">
      <c r="A454" s="109"/>
      <c r="C454" s="103" t="s">
        <v>102</v>
      </c>
      <c r="D454" s="111" t="s">
        <v>0</v>
      </c>
      <c r="E454" s="112" t="s">
        <v>970</v>
      </c>
      <c r="G454" s="113">
        <v>0.52200000000000002</v>
      </c>
      <c r="K454" s="109"/>
      <c r="L454" s="114"/>
      <c r="M454" s="115"/>
      <c r="N454" s="115"/>
      <c r="O454" s="115"/>
      <c r="P454" s="115"/>
      <c r="Q454" s="115"/>
      <c r="R454" s="115"/>
      <c r="S454" s="116"/>
      <c r="AS454" s="111" t="s">
        <v>102</v>
      </c>
      <c r="AT454" s="111" t="s">
        <v>73</v>
      </c>
      <c r="AU454" s="110" t="s">
        <v>73</v>
      </c>
      <c r="AV454" s="110" t="s">
        <v>16</v>
      </c>
      <c r="AW454" s="110" t="s">
        <v>47</v>
      </c>
      <c r="AX454" s="111" t="s">
        <v>89</v>
      </c>
    </row>
    <row r="455" spans="1:64" s="126" customFormat="1" x14ac:dyDescent="0.2">
      <c r="A455" s="125"/>
      <c r="C455" s="103" t="s">
        <v>102</v>
      </c>
      <c r="D455" s="127" t="s">
        <v>0</v>
      </c>
      <c r="E455" s="128" t="s">
        <v>105</v>
      </c>
      <c r="G455" s="129">
        <v>0.52200000000000002</v>
      </c>
      <c r="K455" s="125"/>
      <c r="L455" s="130"/>
      <c r="M455" s="131"/>
      <c r="N455" s="131"/>
      <c r="O455" s="131"/>
      <c r="P455" s="131"/>
      <c r="Q455" s="131"/>
      <c r="R455" s="131"/>
      <c r="S455" s="132"/>
      <c r="AS455" s="127" t="s">
        <v>102</v>
      </c>
      <c r="AT455" s="127" t="s">
        <v>73</v>
      </c>
      <c r="AU455" s="126" t="s">
        <v>106</v>
      </c>
      <c r="AV455" s="126" t="s">
        <v>16</v>
      </c>
      <c r="AW455" s="126" t="s">
        <v>47</v>
      </c>
      <c r="AX455" s="127" t="s">
        <v>89</v>
      </c>
    </row>
    <row r="456" spans="1:64" s="118" customFormat="1" x14ac:dyDescent="0.2">
      <c r="A456" s="117"/>
      <c r="C456" s="103" t="s">
        <v>102</v>
      </c>
      <c r="D456" s="119" t="s">
        <v>0</v>
      </c>
      <c r="E456" s="120" t="s">
        <v>109</v>
      </c>
      <c r="G456" s="121">
        <v>0.91300000000000003</v>
      </c>
      <c r="K456" s="117"/>
      <c r="L456" s="122"/>
      <c r="M456" s="123"/>
      <c r="N456" s="123"/>
      <c r="O456" s="123"/>
      <c r="P456" s="123"/>
      <c r="Q456" s="123"/>
      <c r="R456" s="123"/>
      <c r="S456" s="124"/>
      <c r="AS456" s="119" t="s">
        <v>102</v>
      </c>
      <c r="AT456" s="119" t="s">
        <v>73</v>
      </c>
      <c r="AU456" s="118" t="s">
        <v>96</v>
      </c>
      <c r="AV456" s="118" t="s">
        <v>16</v>
      </c>
      <c r="AW456" s="118" t="s">
        <v>51</v>
      </c>
      <c r="AX456" s="119" t="s">
        <v>89</v>
      </c>
    </row>
    <row r="457" spans="1:64" s="16" customFormat="1" ht="36" x14ac:dyDescent="0.2">
      <c r="A457" s="13"/>
      <c r="B457" s="87" t="s">
        <v>317</v>
      </c>
      <c r="C457" s="87" t="s">
        <v>92</v>
      </c>
      <c r="D457" s="88" t="s">
        <v>971</v>
      </c>
      <c r="E457" s="89" t="s">
        <v>972</v>
      </c>
      <c r="F457" s="90" t="s">
        <v>121</v>
      </c>
      <c r="G457" s="91">
        <v>18.251999999999999</v>
      </c>
      <c r="H457" s="1"/>
      <c r="I457" s="91">
        <f>ROUND(H457*G457,3)</f>
        <v>0</v>
      </c>
      <c r="J457" s="92"/>
      <c r="K457" s="13"/>
      <c r="L457" s="93" t="s">
        <v>0</v>
      </c>
      <c r="M457" s="94" t="s">
        <v>23</v>
      </c>
      <c r="N457" s="95"/>
      <c r="O457" s="96">
        <f>N457*G457</f>
        <v>0</v>
      </c>
      <c r="P457" s="96">
        <v>1.58E-3</v>
      </c>
      <c r="Q457" s="96">
        <f>P457*G457</f>
        <v>2.8838159999999998E-2</v>
      </c>
      <c r="R457" s="96">
        <v>0</v>
      </c>
      <c r="S457" s="97">
        <f>R457*G457</f>
        <v>0</v>
      </c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Q457" s="98" t="s">
        <v>96</v>
      </c>
      <c r="AS457" s="98" t="s">
        <v>92</v>
      </c>
      <c r="AT457" s="98" t="s">
        <v>73</v>
      </c>
      <c r="AX457" s="7" t="s">
        <v>89</v>
      </c>
      <c r="BD457" s="99">
        <f>IF(M457="základná",I457,0)</f>
        <v>0</v>
      </c>
      <c r="BE457" s="99">
        <f>IF(M457="znížená",I457,0)</f>
        <v>0</v>
      </c>
      <c r="BF457" s="99">
        <f>IF(M457="zákl. prenesená",I457,0)</f>
        <v>0</v>
      </c>
      <c r="BG457" s="99">
        <f>IF(M457="zníž. prenesená",I457,0)</f>
        <v>0</v>
      </c>
      <c r="BH457" s="99">
        <f>IF(M457="nulová",I457,0)</f>
        <v>0</v>
      </c>
      <c r="BI457" s="7" t="s">
        <v>73</v>
      </c>
      <c r="BJ457" s="100">
        <f>ROUND(H457*G457,3)</f>
        <v>0</v>
      </c>
      <c r="BK457" s="7" t="s">
        <v>96</v>
      </c>
      <c r="BL457" s="98" t="s">
        <v>973</v>
      </c>
    </row>
    <row r="458" spans="1:64" s="102" customFormat="1" x14ac:dyDescent="0.2">
      <c r="A458" s="101"/>
      <c r="C458" s="103" t="s">
        <v>102</v>
      </c>
      <c r="D458" s="104" t="s">
        <v>0</v>
      </c>
      <c r="E458" s="105" t="s">
        <v>966</v>
      </c>
      <c r="G458" s="104" t="s">
        <v>0</v>
      </c>
      <c r="K458" s="101"/>
      <c r="L458" s="106"/>
      <c r="M458" s="107"/>
      <c r="N458" s="107"/>
      <c r="O458" s="107"/>
      <c r="P458" s="107"/>
      <c r="Q458" s="107"/>
      <c r="R458" s="107"/>
      <c r="S458" s="108"/>
      <c r="AS458" s="104" t="s">
        <v>102</v>
      </c>
      <c r="AT458" s="104" t="s">
        <v>73</v>
      </c>
      <c r="AU458" s="102" t="s">
        <v>51</v>
      </c>
      <c r="AV458" s="102" t="s">
        <v>16</v>
      </c>
      <c r="AW458" s="102" t="s">
        <v>47</v>
      </c>
      <c r="AX458" s="104" t="s">
        <v>89</v>
      </c>
    </row>
    <row r="459" spans="1:64" s="110" customFormat="1" x14ac:dyDescent="0.2">
      <c r="A459" s="109"/>
      <c r="C459" s="103" t="s">
        <v>102</v>
      </c>
      <c r="D459" s="111" t="s">
        <v>0</v>
      </c>
      <c r="E459" s="112" t="s">
        <v>974</v>
      </c>
      <c r="G459" s="113">
        <v>1.62</v>
      </c>
      <c r="K459" s="109"/>
      <c r="L459" s="114"/>
      <c r="M459" s="115"/>
      <c r="N459" s="115"/>
      <c r="O459" s="115"/>
      <c r="P459" s="115"/>
      <c r="Q459" s="115"/>
      <c r="R459" s="115"/>
      <c r="S459" s="116"/>
      <c r="AS459" s="111" t="s">
        <v>102</v>
      </c>
      <c r="AT459" s="111" t="s">
        <v>73</v>
      </c>
      <c r="AU459" s="110" t="s">
        <v>73</v>
      </c>
      <c r="AV459" s="110" t="s">
        <v>16</v>
      </c>
      <c r="AW459" s="110" t="s">
        <v>47</v>
      </c>
      <c r="AX459" s="111" t="s">
        <v>89</v>
      </c>
    </row>
    <row r="460" spans="1:64" s="126" customFormat="1" x14ac:dyDescent="0.2">
      <c r="A460" s="125"/>
      <c r="C460" s="103" t="s">
        <v>102</v>
      </c>
      <c r="D460" s="127" t="s">
        <v>0</v>
      </c>
      <c r="E460" s="128" t="s">
        <v>105</v>
      </c>
      <c r="G460" s="129">
        <v>1.62</v>
      </c>
      <c r="K460" s="125"/>
      <c r="L460" s="130"/>
      <c r="M460" s="131"/>
      <c r="N460" s="131"/>
      <c r="O460" s="131"/>
      <c r="P460" s="131"/>
      <c r="Q460" s="131"/>
      <c r="R460" s="131"/>
      <c r="S460" s="132"/>
      <c r="AS460" s="127" t="s">
        <v>102</v>
      </c>
      <c r="AT460" s="127" t="s">
        <v>73</v>
      </c>
      <c r="AU460" s="126" t="s">
        <v>106</v>
      </c>
      <c r="AV460" s="126" t="s">
        <v>16</v>
      </c>
      <c r="AW460" s="126" t="s">
        <v>47</v>
      </c>
      <c r="AX460" s="127" t="s">
        <v>89</v>
      </c>
    </row>
    <row r="461" spans="1:64" s="102" customFormat="1" x14ac:dyDescent="0.2">
      <c r="A461" s="101"/>
      <c r="C461" s="103" t="s">
        <v>102</v>
      </c>
      <c r="D461" s="104" t="s">
        <v>0</v>
      </c>
      <c r="E461" s="105" t="s">
        <v>968</v>
      </c>
      <c r="G461" s="104" t="s">
        <v>0</v>
      </c>
      <c r="K461" s="101"/>
      <c r="L461" s="106"/>
      <c r="M461" s="107"/>
      <c r="N461" s="107"/>
      <c r="O461" s="107"/>
      <c r="P461" s="107"/>
      <c r="Q461" s="107"/>
      <c r="R461" s="107"/>
      <c r="S461" s="108"/>
      <c r="AS461" s="104" t="s">
        <v>102</v>
      </c>
      <c r="AT461" s="104" t="s">
        <v>73</v>
      </c>
      <c r="AU461" s="102" t="s">
        <v>51</v>
      </c>
      <c r="AV461" s="102" t="s">
        <v>16</v>
      </c>
      <c r="AW461" s="102" t="s">
        <v>47</v>
      </c>
      <c r="AX461" s="104" t="s">
        <v>89</v>
      </c>
    </row>
    <row r="462" spans="1:64" s="110" customFormat="1" x14ac:dyDescent="0.2">
      <c r="A462" s="109"/>
      <c r="C462" s="103" t="s">
        <v>102</v>
      </c>
      <c r="D462" s="111" t="s">
        <v>0</v>
      </c>
      <c r="E462" s="112" t="s">
        <v>975</v>
      </c>
      <c r="G462" s="113">
        <v>3.15</v>
      </c>
      <c r="K462" s="109"/>
      <c r="L462" s="114"/>
      <c r="M462" s="115"/>
      <c r="N462" s="115"/>
      <c r="O462" s="115"/>
      <c r="P462" s="115"/>
      <c r="Q462" s="115"/>
      <c r="R462" s="115"/>
      <c r="S462" s="116"/>
      <c r="AS462" s="111" t="s">
        <v>102</v>
      </c>
      <c r="AT462" s="111" t="s">
        <v>73</v>
      </c>
      <c r="AU462" s="110" t="s">
        <v>73</v>
      </c>
      <c r="AV462" s="110" t="s">
        <v>16</v>
      </c>
      <c r="AW462" s="110" t="s">
        <v>47</v>
      </c>
      <c r="AX462" s="111" t="s">
        <v>89</v>
      </c>
    </row>
    <row r="463" spans="1:64" s="126" customFormat="1" x14ac:dyDescent="0.2">
      <c r="A463" s="125"/>
      <c r="C463" s="103" t="s">
        <v>102</v>
      </c>
      <c r="D463" s="127" t="s">
        <v>0</v>
      </c>
      <c r="E463" s="128" t="s">
        <v>105</v>
      </c>
      <c r="G463" s="129">
        <v>3.15</v>
      </c>
      <c r="K463" s="125"/>
      <c r="L463" s="130"/>
      <c r="M463" s="131"/>
      <c r="N463" s="131"/>
      <c r="O463" s="131"/>
      <c r="P463" s="131"/>
      <c r="Q463" s="131"/>
      <c r="R463" s="131"/>
      <c r="S463" s="132"/>
      <c r="AS463" s="127" t="s">
        <v>102</v>
      </c>
      <c r="AT463" s="127" t="s">
        <v>73</v>
      </c>
      <c r="AU463" s="126" t="s">
        <v>106</v>
      </c>
      <c r="AV463" s="126" t="s">
        <v>16</v>
      </c>
      <c r="AW463" s="126" t="s">
        <v>47</v>
      </c>
      <c r="AX463" s="127" t="s">
        <v>89</v>
      </c>
    </row>
    <row r="464" spans="1:64" s="102" customFormat="1" x14ac:dyDescent="0.2">
      <c r="A464" s="101"/>
      <c r="C464" s="103" t="s">
        <v>102</v>
      </c>
      <c r="D464" s="104" t="s">
        <v>0</v>
      </c>
      <c r="E464" s="105" t="s">
        <v>955</v>
      </c>
      <c r="G464" s="104" t="s">
        <v>0</v>
      </c>
      <c r="K464" s="101"/>
      <c r="L464" s="106"/>
      <c r="M464" s="107"/>
      <c r="N464" s="107"/>
      <c r="O464" s="107"/>
      <c r="P464" s="107"/>
      <c r="Q464" s="107"/>
      <c r="R464" s="107"/>
      <c r="S464" s="108"/>
      <c r="AS464" s="104" t="s">
        <v>102</v>
      </c>
      <c r="AT464" s="104" t="s">
        <v>73</v>
      </c>
      <c r="AU464" s="102" t="s">
        <v>51</v>
      </c>
      <c r="AV464" s="102" t="s">
        <v>16</v>
      </c>
      <c r="AW464" s="102" t="s">
        <v>47</v>
      </c>
      <c r="AX464" s="104" t="s">
        <v>89</v>
      </c>
    </row>
    <row r="465" spans="1:64" s="110" customFormat="1" x14ac:dyDescent="0.2">
      <c r="A465" s="109"/>
      <c r="C465" s="103" t="s">
        <v>102</v>
      </c>
      <c r="D465" s="111" t="s">
        <v>0</v>
      </c>
      <c r="E465" s="112" t="s">
        <v>976</v>
      </c>
      <c r="G465" s="113">
        <v>4.37</v>
      </c>
      <c r="K465" s="109"/>
      <c r="L465" s="114"/>
      <c r="M465" s="115"/>
      <c r="N465" s="115"/>
      <c r="O465" s="115"/>
      <c r="P465" s="115"/>
      <c r="Q465" s="115"/>
      <c r="R465" s="115"/>
      <c r="S465" s="116"/>
      <c r="AS465" s="111" t="s">
        <v>102</v>
      </c>
      <c r="AT465" s="111" t="s">
        <v>73</v>
      </c>
      <c r="AU465" s="110" t="s">
        <v>73</v>
      </c>
      <c r="AV465" s="110" t="s">
        <v>16</v>
      </c>
      <c r="AW465" s="110" t="s">
        <v>47</v>
      </c>
      <c r="AX465" s="111" t="s">
        <v>89</v>
      </c>
    </row>
    <row r="466" spans="1:64" s="126" customFormat="1" x14ac:dyDescent="0.2">
      <c r="A466" s="125"/>
      <c r="C466" s="103" t="s">
        <v>102</v>
      </c>
      <c r="D466" s="127" t="s">
        <v>0</v>
      </c>
      <c r="E466" s="128" t="s">
        <v>105</v>
      </c>
      <c r="G466" s="129">
        <v>4.37</v>
      </c>
      <c r="K466" s="125"/>
      <c r="L466" s="130"/>
      <c r="M466" s="131"/>
      <c r="N466" s="131"/>
      <c r="O466" s="131"/>
      <c r="P466" s="131"/>
      <c r="Q466" s="131"/>
      <c r="R466" s="131"/>
      <c r="S466" s="132"/>
      <c r="AS466" s="127" t="s">
        <v>102</v>
      </c>
      <c r="AT466" s="127" t="s">
        <v>73</v>
      </c>
      <c r="AU466" s="126" t="s">
        <v>106</v>
      </c>
      <c r="AV466" s="126" t="s">
        <v>16</v>
      </c>
      <c r="AW466" s="126" t="s">
        <v>47</v>
      </c>
      <c r="AX466" s="127" t="s">
        <v>89</v>
      </c>
    </row>
    <row r="467" spans="1:64" s="102" customFormat="1" x14ac:dyDescent="0.2">
      <c r="A467" s="101"/>
      <c r="C467" s="103" t="s">
        <v>102</v>
      </c>
      <c r="D467" s="104" t="s">
        <v>0</v>
      </c>
      <c r="E467" s="105" t="s">
        <v>957</v>
      </c>
      <c r="G467" s="104" t="s">
        <v>0</v>
      </c>
      <c r="K467" s="101"/>
      <c r="L467" s="106"/>
      <c r="M467" s="107"/>
      <c r="N467" s="107"/>
      <c r="O467" s="107"/>
      <c r="P467" s="107"/>
      <c r="Q467" s="107"/>
      <c r="R467" s="107"/>
      <c r="S467" s="108"/>
      <c r="AS467" s="104" t="s">
        <v>102</v>
      </c>
      <c r="AT467" s="104" t="s">
        <v>73</v>
      </c>
      <c r="AU467" s="102" t="s">
        <v>51</v>
      </c>
      <c r="AV467" s="102" t="s">
        <v>16</v>
      </c>
      <c r="AW467" s="102" t="s">
        <v>47</v>
      </c>
      <c r="AX467" s="104" t="s">
        <v>89</v>
      </c>
    </row>
    <row r="468" spans="1:64" s="110" customFormat="1" x14ac:dyDescent="0.2">
      <c r="A468" s="109"/>
      <c r="C468" s="103" t="s">
        <v>102</v>
      </c>
      <c r="D468" s="111" t="s">
        <v>0</v>
      </c>
      <c r="E468" s="112" t="s">
        <v>977</v>
      </c>
      <c r="G468" s="113">
        <v>5.4</v>
      </c>
      <c r="K468" s="109"/>
      <c r="L468" s="114"/>
      <c r="M468" s="115"/>
      <c r="N468" s="115"/>
      <c r="O468" s="115"/>
      <c r="P468" s="115"/>
      <c r="Q468" s="115"/>
      <c r="R468" s="115"/>
      <c r="S468" s="116"/>
      <c r="AS468" s="111" t="s">
        <v>102</v>
      </c>
      <c r="AT468" s="111" t="s">
        <v>73</v>
      </c>
      <c r="AU468" s="110" t="s">
        <v>73</v>
      </c>
      <c r="AV468" s="110" t="s">
        <v>16</v>
      </c>
      <c r="AW468" s="110" t="s">
        <v>47</v>
      </c>
      <c r="AX468" s="111" t="s">
        <v>89</v>
      </c>
    </row>
    <row r="469" spans="1:64" s="102" customFormat="1" x14ac:dyDescent="0.2">
      <c r="A469" s="101"/>
      <c r="C469" s="103" t="s">
        <v>102</v>
      </c>
      <c r="D469" s="104" t="s">
        <v>0</v>
      </c>
      <c r="E469" s="105" t="s">
        <v>959</v>
      </c>
      <c r="G469" s="104" t="s">
        <v>0</v>
      </c>
      <c r="K469" s="101"/>
      <c r="L469" s="106"/>
      <c r="M469" s="107"/>
      <c r="N469" s="107"/>
      <c r="O469" s="107"/>
      <c r="P469" s="107"/>
      <c r="Q469" s="107"/>
      <c r="R469" s="107"/>
      <c r="S469" s="108"/>
      <c r="AS469" s="104" t="s">
        <v>102</v>
      </c>
      <c r="AT469" s="104" t="s">
        <v>73</v>
      </c>
      <c r="AU469" s="102" t="s">
        <v>51</v>
      </c>
      <c r="AV469" s="102" t="s">
        <v>16</v>
      </c>
      <c r="AW469" s="102" t="s">
        <v>47</v>
      </c>
      <c r="AX469" s="104" t="s">
        <v>89</v>
      </c>
    </row>
    <row r="470" spans="1:64" s="110" customFormat="1" x14ac:dyDescent="0.2">
      <c r="A470" s="109"/>
      <c r="C470" s="103" t="s">
        <v>102</v>
      </c>
      <c r="D470" s="111" t="s">
        <v>0</v>
      </c>
      <c r="E470" s="112" t="s">
        <v>978</v>
      </c>
      <c r="G470" s="113">
        <v>0.36</v>
      </c>
      <c r="K470" s="109"/>
      <c r="L470" s="114"/>
      <c r="M470" s="115"/>
      <c r="N470" s="115"/>
      <c r="O470" s="115"/>
      <c r="P470" s="115"/>
      <c r="Q470" s="115"/>
      <c r="R470" s="115"/>
      <c r="S470" s="116"/>
      <c r="AS470" s="111" t="s">
        <v>102</v>
      </c>
      <c r="AT470" s="111" t="s">
        <v>73</v>
      </c>
      <c r="AU470" s="110" t="s">
        <v>73</v>
      </c>
      <c r="AV470" s="110" t="s">
        <v>16</v>
      </c>
      <c r="AW470" s="110" t="s">
        <v>47</v>
      </c>
      <c r="AX470" s="111" t="s">
        <v>89</v>
      </c>
    </row>
    <row r="471" spans="1:64" s="110" customFormat="1" x14ac:dyDescent="0.2">
      <c r="A471" s="109"/>
      <c r="C471" s="103" t="s">
        <v>102</v>
      </c>
      <c r="D471" s="111" t="s">
        <v>0</v>
      </c>
      <c r="E471" s="112" t="s">
        <v>979</v>
      </c>
      <c r="G471" s="113">
        <v>0.16</v>
      </c>
      <c r="K471" s="109"/>
      <c r="L471" s="114"/>
      <c r="M471" s="115"/>
      <c r="N471" s="115"/>
      <c r="O471" s="115"/>
      <c r="P471" s="115"/>
      <c r="Q471" s="115"/>
      <c r="R471" s="115"/>
      <c r="S471" s="116"/>
      <c r="AS471" s="111" t="s">
        <v>102</v>
      </c>
      <c r="AT471" s="111" t="s">
        <v>73</v>
      </c>
      <c r="AU471" s="110" t="s">
        <v>73</v>
      </c>
      <c r="AV471" s="110" t="s">
        <v>16</v>
      </c>
      <c r="AW471" s="110" t="s">
        <v>47</v>
      </c>
      <c r="AX471" s="111" t="s">
        <v>89</v>
      </c>
    </row>
    <row r="472" spans="1:64" s="110" customFormat="1" x14ac:dyDescent="0.2">
      <c r="A472" s="109"/>
      <c r="C472" s="103" t="s">
        <v>102</v>
      </c>
      <c r="D472" s="111" t="s">
        <v>0</v>
      </c>
      <c r="E472" s="112" t="s">
        <v>980</v>
      </c>
      <c r="G472" s="113">
        <v>1.5329999999999999</v>
      </c>
      <c r="K472" s="109"/>
      <c r="L472" s="114"/>
      <c r="M472" s="115"/>
      <c r="N472" s="115"/>
      <c r="O472" s="115"/>
      <c r="P472" s="115"/>
      <c r="Q472" s="115"/>
      <c r="R472" s="115"/>
      <c r="S472" s="116"/>
      <c r="AS472" s="111" t="s">
        <v>102</v>
      </c>
      <c r="AT472" s="111" t="s">
        <v>73</v>
      </c>
      <c r="AU472" s="110" t="s">
        <v>73</v>
      </c>
      <c r="AV472" s="110" t="s">
        <v>16</v>
      </c>
      <c r="AW472" s="110" t="s">
        <v>47</v>
      </c>
      <c r="AX472" s="111" t="s">
        <v>89</v>
      </c>
    </row>
    <row r="473" spans="1:64" s="126" customFormat="1" x14ac:dyDescent="0.2">
      <c r="A473" s="125"/>
      <c r="C473" s="103" t="s">
        <v>102</v>
      </c>
      <c r="D473" s="127" t="s">
        <v>0</v>
      </c>
      <c r="E473" s="128" t="s">
        <v>105</v>
      </c>
      <c r="G473" s="129">
        <v>7.4530000000000012</v>
      </c>
      <c r="K473" s="125"/>
      <c r="L473" s="130"/>
      <c r="M473" s="131"/>
      <c r="N473" s="131"/>
      <c r="O473" s="131"/>
      <c r="P473" s="131"/>
      <c r="Q473" s="131"/>
      <c r="R473" s="131"/>
      <c r="S473" s="132"/>
      <c r="AS473" s="127" t="s">
        <v>102</v>
      </c>
      <c r="AT473" s="127" t="s">
        <v>73</v>
      </c>
      <c r="AU473" s="126" t="s">
        <v>106</v>
      </c>
      <c r="AV473" s="126" t="s">
        <v>16</v>
      </c>
      <c r="AW473" s="126" t="s">
        <v>47</v>
      </c>
      <c r="AX473" s="127" t="s">
        <v>89</v>
      </c>
    </row>
    <row r="474" spans="1:64" s="118" customFormat="1" x14ac:dyDescent="0.2">
      <c r="A474" s="117"/>
      <c r="C474" s="103" t="s">
        <v>102</v>
      </c>
      <c r="D474" s="119" t="s">
        <v>0</v>
      </c>
      <c r="E474" s="120" t="s">
        <v>109</v>
      </c>
      <c r="G474" s="121">
        <v>16.593</v>
      </c>
      <c r="K474" s="117"/>
      <c r="L474" s="122"/>
      <c r="M474" s="123"/>
      <c r="N474" s="123"/>
      <c r="O474" s="123"/>
      <c r="P474" s="123"/>
      <c r="Q474" s="123"/>
      <c r="R474" s="123"/>
      <c r="S474" s="124"/>
      <c r="AS474" s="119" t="s">
        <v>102</v>
      </c>
      <c r="AT474" s="119" t="s">
        <v>73</v>
      </c>
      <c r="AU474" s="118" t="s">
        <v>96</v>
      </c>
      <c r="AV474" s="118" t="s">
        <v>16</v>
      </c>
      <c r="AW474" s="118" t="s">
        <v>51</v>
      </c>
      <c r="AX474" s="119" t="s">
        <v>89</v>
      </c>
    </row>
    <row r="475" spans="1:64" s="110" customFormat="1" x14ac:dyDescent="0.2">
      <c r="A475" s="109"/>
      <c r="C475" s="103" t="s">
        <v>102</v>
      </c>
      <c r="E475" s="112" t="s">
        <v>981</v>
      </c>
      <c r="G475" s="113">
        <v>18.251999999999999</v>
      </c>
      <c r="K475" s="109"/>
      <c r="L475" s="114"/>
      <c r="M475" s="115"/>
      <c r="N475" s="115"/>
      <c r="O475" s="115"/>
      <c r="P475" s="115"/>
      <c r="Q475" s="115"/>
      <c r="R475" s="115"/>
      <c r="S475" s="116"/>
      <c r="AS475" s="111" t="s">
        <v>102</v>
      </c>
      <c r="AT475" s="111" t="s">
        <v>73</v>
      </c>
      <c r="AU475" s="110" t="s">
        <v>73</v>
      </c>
      <c r="AV475" s="110" t="s">
        <v>2</v>
      </c>
      <c r="AW475" s="110" t="s">
        <v>51</v>
      </c>
      <c r="AX475" s="111" t="s">
        <v>89</v>
      </c>
    </row>
    <row r="476" spans="1:64" s="16" customFormat="1" ht="36" x14ac:dyDescent="0.2">
      <c r="A476" s="13"/>
      <c r="B476" s="87" t="s">
        <v>329</v>
      </c>
      <c r="C476" s="87" t="s">
        <v>92</v>
      </c>
      <c r="D476" s="88" t="s">
        <v>982</v>
      </c>
      <c r="E476" s="89" t="s">
        <v>983</v>
      </c>
      <c r="F476" s="90" t="s">
        <v>121</v>
      </c>
      <c r="G476" s="91">
        <v>5.6890000000000001</v>
      </c>
      <c r="H476" s="1"/>
      <c r="I476" s="91">
        <f>ROUND(H476*G476,3)</f>
        <v>0</v>
      </c>
      <c r="J476" s="92"/>
      <c r="K476" s="13"/>
      <c r="L476" s="93" t="s">
        <v>0</v>
      </c>
      <c r="M476" s="94" t="s">
        <v>23</v>
      </c>
      <c r="N476" s="95"/>
      <c r="O476" s="96">
        <f>N476*G476</f>
        <v>0</v>
      </c>
      <c r="P476" s="96">
        <v>6.2700000000000004E-3</v>
      </c>
      <c r="Q476" s="96">
        <f>P476*G476</f>
        <v>3.5670030000000005E-2</v>
      </c>
      <c r="R476" s="96">
        <v>0</v>
      </c>
      <c r="S476" s="97">
        <f>R476*G476</f>
        <v>0</v>
      </c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Q476" s="98" t="s">
        <v>96</v>
      </c>
      <c r="AS476" s="98" t="s">
        <v>92</v>
      </c>
      <c r="AT476" s="98" t="s">
        <v>73</v>
      </c>
      <c r="AX476" s="7" t="s">
        <v>89</v>
      </c>
      <c r="BD476" s="99">
        <f>IF(M476="základná",I476,0)</f>
        <v>0</v>
      </c>
      <c r="BE476" s="99">
        <f>IF(M476="znížená",I476,0)</f>
        <v>0</v>
      </c>
      <c r="BF476" s="99">
        <f>IF(M476="zákl. prenesená",I476,0)</f>
        <v>0</v>
      </c>
      <c r="BG476" s="99">
        <f>IF(M476="zníž. prenesená",I476,0)</f>
        <v>0</v>
      </c>
      <c r="BH476" s="99">
        <f>IF(M476="nulová",I476,0)</f>
        <v>0</v>
      </c>
      <c r="BI476" s="7" t="s">
        <v>73</v>
      </c>
      <c r="BJ476" s="100">
        <f>ROUND(H476*G476,3)</f>
        <v>0</v>
      </c>
      <c r="BK476" s="7" t="s">
        <v>96</v>
      </c>
      <c r="BL476" s="98" t="s">
        <v>984</v>
      </c>
    </row>
    <row r="477" spans="1:64" s="102" customFormat="1" x14ac:dyDescent="0.2">
      <c r="A477" s="101"/>
      <c r="C477" s="103" t="s">
        <v>102</v>
      </c>
      <c r="D477" s="104" t="s">
        <v>0</v>
      </c>
      <c r="E477" s="105" t="s">
        <v>754</v>
      </c>
      <c r="G477" s="104" t="s">
        <v>0</v>
      </c>
      <c r="K477" s="101"/>
      <c r="L477" s="106"/>
      <c r="M477" s="107"/>
      <c r="N477" s="107"/>
      <c r="O477" s="107"/>
      <c r="P477" s="107"/>
      <c r="Q477" s="107"/>
      <c r="R477" s="107"/>
      <c r="S477" s="108"/>
      <c r="AS477" s="104" t="s">
        <v>102</v>
      </c>
      <c r="AT477" s="104" t="s">
        <v>73</v>
      </c>
      <c r="AU477" s="102" t="s">
        <v>51</v>
      </c>
      <c r="AV477" s="102" t="s">
        <v>16</v>
      </c>
      <c r="AW477" s="102" t="s">
        <v>47</v>
      </c>
      <c r="AX477" s="104" t="s">
        <v>89</v>
      </c>
    </row>
    <row r="478" spans="1:64" s="110" customFormat="1" x14ac:dyDescent="0.2">
      <c r="A478" s="109"/>
      <c r="C478" s="103" t="s">
        <v>102</v>
      </c>
      <c r="D478" s="111" t="s">
        <v>0</v>
      </c>
      <c r="E478" s="112" t="s">
        <v>985</v>
      </c>
      <c r="G478" s="113">
        <v>5.1719999999999997</v>
      </c>
      <c r="K478" s="109"/>
      <c r="L478" s="114"/>
      <c r="M478" s="115"/>
      <c r="N478" s="115"/>
      <c r="O478" s="115"/>
      <c r="P478" s="115"/>
      <c r="Q478" s="115"/>
      <c r="R478" s="115"/>
      <c r="S478" s="116"/>
      <c r="AS478" s="111" t="s">
        <v>102</v>
      </c>
      <c r="AT478" s="111" t="s">
        <v>73</v>
      </c>
      <c r="AU478" s="110" t="s">
        <v>73</v>
      </c>
      <c r="AV478" s="110" t="s">
        <v>16</v>
      </c>
      <c r="AW478" s="110" t="s">
        <v>47</v>
      </c>
      <c r="AX478" s="111" t="s">
        <v>89</v>
      </c>
    </row>
    <row r="479" spans="1:64" s="118" customFormat="1" x14ac:dyDescent="0.2">
      <c r="A479" s="117"/>
      <c r="C479" s="103" t="s">
        <v>102</v>
      </c>
      <c r="D479" s="119" t="s">
        <v>0</v>
      </c>
      <c r="E479" s="120" t="s">
        <v>109</v>
      </c>
      <c r="G479" s="121">
        <v>5.1719999999999997</v>
      </c>
      <c r="K479" s="117"/>
      <c r="L479" s="122"/>
      <c r="M479" s="123"/>
      <c r="N479" s="123"/>
      <c r="O479" s="123"/>
      <c r="P479" s="123"/>
      <c r="Q479" s="123"/>
      <c r="R479" s="123"/>
      <c r="S479" s="124"/>
      <c r="AS479" s="119" t="s">
        <v>102</v>
      </c>
      <c r="AT479" s="119" t="s">
        <v>73</v>
      </c>
      <c r="AU479" s="118" t="s">
        <v>96</v>
      </c>
      <c r="AV479" s="118" t="s">
        <v>16</v>
      </c>
      <c r="AW479" s="118" t="s">
        <v>51</v>
      </c>
      <c r="AX479" s="119" t="s">
        <v>89</v>
      </c>
    </row>
    <row r="480" spans="1:64" s="110" customFormat="1" x14ac:dyDescent="0.2">
      <c r="A480" s="109"/>
      <c r="C480" s="103" t="s">
        <v>102</v>
      </c>
      <c r="E480" s="112" t="s">
        <v>986</v>
      </c>
      <c r="G480" s="113">
        <v>5.6890000000000001</v>
      </c>
      <c r="K480" s="109"/>
      <c r="L480" s="114"/>
      <c r="M480" s="115"/>
      <c r="N480" s="115"/>
      <c r="O480" s="115"/>
      <c r="P480" s="115"/>
      <c r="Q480" s="115"/>
      <c r="R480" s="115"/>
      <c r="S480" s="116"/>
      <c r="AS480" s="111" t="s">
        <v>102</v>
      </c>
      <c r="AT480" s="111" t="s">
        <v>73</v>
      </c>
      <c r="AU480" s="110" t="s">
        <v>73</v>
      </c>
      <c r="AV480" s="110" t="s">
        <v>2</v>
      </c>
      <c r="AW480" s="110" t="s">
        <v>51</v>
      </c>
      <c r="AX480" s="111" t="s">
        <v>89</v>
      </c>
    </row>
    <row r="481" spans="1:64" s="16" customFormat="1" ht="24" x14ac:dyDescent="0.2">
      <c r="A481" s="13"/>
      <c r="B481" s="87" t="s">
        <v>337</v>
      </c>
      <c r="C481" s="87" t="s">
        <v>92</v>
      </c>
      <c r="D481" s="88" t="s">
        <v>987</v>
      </c>
      <c r="E481" s="89" t="s">
        <v>988</v>
      </c>
      <c r="F481" s="90" t="s">
        <v>121</v>
      </c>
      <c r="G481" s="91">
        <v>15.06</v>
      </c>
      <c r="H481" s="1"/>
      <c r="I481" s="91">
        <f>ROUND(H481*G481,3)</f>
        <v>0</v>
      </c>
      <c r="J481" s="92"/>
      <c r="K481" s="13"/>
      <c r="L481" s="93" t="s">
        <v>0</v>
      </c>
      <c r="M481" s="94" t="s">
        <v>23</v>
      </c>
      <c r="N481" s="95"/>
      <c r="O481" s="96">
        <f>N481*G481</f>
        <v>0</v>
      </c>
      <c r="P481" s="96">
        <v>0</v>
      </c>
      <c r="Q481" s="96">
        <f>P481*G481</f>
        <v>0</v>
      </c>
      <c r="R481" s="96">
        <v>0</v>
      </c>
      <c r="S481" s="97">
        <f>R481*G481</f>
        <v>0</v>
      </c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Q481" s="98" t="s">
        <v>96</v>
      </c>
      <c r="AS481" s="98" t="s">
        <v>92</v>
      </c>
      <c r="AT481" s="98" t="s">
        <v>73</v>
      </c>
      <c r="AX481" s="7" t="s">
        <v>89</v>
      </c>
      <c r="BD481" s="99">
        <f>IF(M481="základná",I481,0)</f>
        <v>0</v>
      </c>
      <c r="BE481" s="99">
        <f>IF(M481="znížená",I481,0)</f>
        <v>0</v>
      </c>
      <c r="BF481" s="99">
        <f>IF(M481="zákl. prenesená",I481,0)</f>
        <v>0</v>
      </c>
      <c r="BG481" s="99">
        <f>IF(M481="zníž. prenesená",I481,0)</f>
        <v>0</v>
      </c>
      <c r="BH481" s="99">
        <f>IF(M481="nulová",I481,0)</f>
        <v>0</v>
      </c>
      <c r="BI481" s="7" t="s">
        <v>73</v>
      </c>
      <c r="BJ481" s="100">
        <f>ROUND(H481*G481,3)</f>
        <v>0</v>
      </c>
      <c r="BK481" s="7" t="s">
        <v>96</v>
      </c>
      <c r="BL481" s="98" t="s">
        <v>989</v>
      </c>
    </row>
    <row r="482" spans="1:64" s="102" customFormat="1" x14ac:dyDescent="0.2">
      <c r="A482" s="101"/>
      <c r="C482" s="103" t="s">
        <v>102</v>
      </c>
      <c r="D482" s="104" t="s">
        <v>0</v>
      </c>
      <c r="E482" s="105" t="s">
        <v>966</v>
      </c>
      <c r="G482" s="104" t="s">
        <v>0</v>
      </c>
      <c r="K482" s="101"/>
      <c r="L482" s="106"/>
      <c r="M482" s="107"/>
      <c r="N482" s="107"/>
      <c r="O482" s="107"/>
      <c r="P482" s="107"/>
      <c r="Q482" s="107"/>
      <c r="R482" s="107"/>
      <c r="S482" s="108"/>
      <c r="AS482" s="104" t="s">
        <v>102</v>
      </c>
      <c r="AT482" s="104" t="s">
        <v>73</v>
      </c>
      <c r="AU482" s="102" t="s">
        <v>51</v>
      </c>
      <c r="AV482" s="102" t="s">
        <v>16</v>
      </c>
      <c r="AW482" s="102" t="s">
        <v>47</v>
      </c>
      <c r="AX482" s="104" t="s">
        <v>89</v>
      </c>
    </row>
    <row r="483" spans="1:64" s="110" customFormat="1" x14ac:dyDescent="0.2">
      <c r="A483" s="109"/>
      <c r="C483" s="103" t="s">
        <v>102</v>
      </c>
      <c r="D483" s="111" t="s">
        <v>0</v>
      </c>
      <c r="E483" s="112" t="s">
        <v>974</v>
      </c>
      <c r="G483" s="113">
        <v>1.62</v>
      </c>
      <c r="K483" s="109"/>
      <c r="L483" s="114"/>
      <c r="M483" s="115"/>
      <c r="N483" s="115"/>
      <c r="O483" s="115"/>
      <c r="P483" s="115"/>
      <c r="Q483" s="115"/>
      <c r="R483" s="115"/>
      <c r="S483" s="116"/>
      <c r="AS483" s="111" t="s">
        <v>102</v>
      </c>
      <c r="AT483" s="111" t="s">
        <v>73</v>
      </c>
      <c r="AU483" s="110" t="s">
        <v>73</v>
      </c>
      <c r="AV483" s="110" t="s">
        <v>16</v>
      </c>
      <c r="AW483" s="110" t="s">
        <v>47</v>
      </c>
      <c r="AX483" s="111" t="s">
        <v>89</v>
      </c>
    </row>
    <row r="484" spans="1:64" s="126" customFormat="1" x14ac:dyDescent="0.2">
      <c r="A484" s="125"/>
      <c r="C484" s="103" t="s">
        <v>102</v>
      </c>
      <c r="D484" s="127" t="s">
        <v>0</v>
      </c>
      <c r="E484" s="128" t="s">
        <v>105</v>
      </c>
      <c r="G484" s="129">
        <v>1.62</v>
      </c>
      <c r="K484" s="125"/>
      <c r="L484" s="130"/>
      <c r="M484" s="131"/>
      <c r="N484" s="131"/>
      <c r="O484" s="131"/>
      <c r="P484" s="131"/>
      <c r="Q484" s="131"/>
      <c r="R484" s="131"/>
      <c r="S484" s="132"/>
      <c r="AS484" s="127" t="s">
        <v>102</v>
      </c>
      <c r="AT484" s="127" t="s">
        <v>73</v>
      </c>
      <c r="AU484" s="126" t="s">
        <v>106</v>
      </c>
      <c r="AV484" s="126" t="s">
        <v>16</v>
      </c>
      <c r="AW484" s="126" t="s">
        <v>47</v>
      </c>
      <c r="AX484" s="127" t="s">
        <v>89</v>
      </c>
    </row>
    <row r="485" spans="1:64" s="102" customFormat="1" x14ac:dyDescent="0.2">
      <c r="A485" s="101"/>
      <c r="C485" s="103" t="s">
        <v>102</v>
      </c>
      <c r="D485" s="104" t="s">
        <v>0</v>
      </c>
      <c r="E485" s="105" t="s">
        <v>968</v>
      </c>
      <c r="G485" s="104" t="s">
        <v>0</v>
      </c>
      <c r="K485" s="101"/>
      <c r="L485" s="106"/>
      <c r="M485" s="107"/>
      <c r="N485" s="107"/>
      <c r="O485" s="107"/>
      <c r="P485" s="107"/>
      <c r="Q485" s="107"/>
      <c r="R485" s="107"/>
      <c r="S485" s="108"/>
      <c r="AS485" s="104" t="s">
        <v>102</v>
      </c>
      <c r="AT485" s="104" t="s">
        <v>73</v>
      </c>
      <c r="AU485" s="102" t="s">
        <v>51</v>
      </c>
      <c r="AV485" s="102" t="s">
        <v>16</v>
      </c>
      <c r="AW485" s="102" t="s">
        <v>47</v>
      </c>
      <c r="AX485" s="104" t="s">
        <v>89</v>
      </c>
    </row>
    <row r="486" spans="1:64" s="110" customFormat="1" x14ac:dyDescent="0.2">
      <c r="A486" s="109"/>
      <c r="C486" s="103" t="s">
        <v>102</v>
      </c>
      <c r="D486" s="111" t="s">
        <v>0</v>
      </c>
      <c r="E486" s="112" t="s">
        <v>975</v>
      </c>
      <c r="G486" s="113">
        <v>3.15</v>
      </c>
      <c r="K486" s="109"/>
      <c r="L486" s="114"/>
      <c r="M486" s="115"/>
      <c r="N486" s="115"/>
      <c r="O486" s="115"/>
      <c r="P486" s="115"/>
      <c r="Q486" s="115"/>
      <c r="R486" s="115"/>
      <c r="S486" s="116"/>
      <c r="AS486" s="111" t="s">
        <v>102</v>
      </c>
      <c r="AT486" s="111" t="s">
        <v>73</v>
      </c>
      <c r="AU486" s="110" t="s">
        <v>73</v>
      </c>
      <c r="AV486" s="110" t="s">
        <v>16</v>
      </c>
      <c r="AW486" s="110" t="s">
        <v>47</v>
      </c>
      <c r="AX486" s="111" t="s">
        <v>89</v>
      </c>
    </row>
    <row r="487" spans="1:64" s="126" customFormat="1" x14ac:dyDescent="0.2">
      <c r="A487" s="125"/>
      <c r="C487" s="103" t="s">
        <v>102</v>
      </c>
      <c r="D487" s="127" t="s">
        <v>0</v>
      </c>
      <c r="E487" s="128" t="s">
        <v>105</v>
      </c>
      <c r="G487" s="129">
        <v>3.15</v>
      </c>
      <c r="K487" s="125"/>
      <c r="L487" s="130"/>
      <c r="M487" s="131"/>
      <c r="N487" s="131"/>
      <c r="O487" s="131"/>
      <c r="P487" s="131"/>
      <c r="Q487" s="131"/>
      <c r="R487" s="131"/>
      <c r="S487" s="132"/>
      <c r="AS487" s="127" t="s">
        <v>102</v>
      </c>
      <c r="AT487" s="127" t="s">
        <v>73</v>
      </c>
      <c r="AU487" s="126" t="s">
        <v>106</v>
      </c>
      <c r="AV487" s="126" t="s">
        <v>16</v>
      </c>
      <c r="AW487" s="126" t="s">
        <v>47</v>
      </c>
      <c r="AX487" s="127" t="s">
        <v>89</v>
      </c>
    </row>
    <row r="488" spans="1:64" s="102" customFormat="1" x14ac:dyDescent="0.2">
      <c r="A488" s="101"/>
      <c r="C488" s="103" t="s">
        <v>102</v>
      </c>
      <c r="D488" s="104" t="s">
        <v>0</v>
      </c>
      <c r="E488" s="105" t="s">
        <v>955</v>
      </c>
      <c r="G488" s="104" t="s">
        <v>0</v>
      </c>
      <c r="K488" s="101"/>
      <c r="L488" s="106"/>
      <c r="M488" s="107"/>
      <c r="N488" s="107"/>
      <c r="O488" s="107"/>
      <c r="P488" s="107"/>
      <c r="Q488" s="107"/>
      <c r="R488" s="107"/>
      <c r="S488" s="108"/>
      <c r="AS488" s="104" t="s">
        <v>102</v>
      </c>
      <c r="AT488" s="104" t="s">
        <v>73</v>
      </c>
      <c r="AU488" s="102" t="s">
        <v>51</v>
      </c>
      <c r="AV488" s="102" t="s">
        <v>16</v>
      </c>
      <c r="AW488" s="102" t="s">
        <v>47</v>
      </c>
      <c r="AX488" s="104" t="s">
        <v>89</v>
      </c>
    </row>
    <row r="489" spans="1:64" s="110" customFormat="1" x14ac:dyDescent="0.2">
      <c r="A489" s="109"/>
      <c r="C489" s="103" t="s">
        <v>102</v>
      </c>
      <c r="D489" s="111" t="s">
        <v>0</v>
      </c>
      <c r="E489" s="112" t="s">
        <v>976</v>
      </c>
      <c r="G489" s="113">
        <v>4.37</v>
      </c>
      <c r="K489" s="109"/>
      <c r="L489" s="114"/>
      <c r="M489" s="115"/>
      <c r="N489" s="115"/>
      <c r="O489" s="115"/>
      <c r="P489" s="115"/>
      <c r="Q489" s="115"/>
      <c r="R489" s="115"/>
      <c r="S489" s="116"/>
      <c r="AS489" s="111" t="s">
        <v>102</v>
      </c>
      <c r="AT489" s="111" t="s">
        <v>73</v>
      </c>
      <c r="AU489" s="110" t="s">
        <v>73</v>
      </c>
      <c r="AV489" s="110" t="s">
        <v>16</v>
      </c>
      <c r="AW489" s="110" t="s">
        <v>47</v>
      </c>
      <c r="AX489" s="111" t="s">
        <v>89</v>
      </c>
    </row>
    <row r="490" spans="1:64" s="126" customFormat="1" x14ac:dyDescent="0.2">
      <c r="A490" s="125"/>
      <c r="C490" s="103" t="s">
        <v>102</v>
      </c>
      <c r="D490" s="127" t="s">
        <v>0</v>
      </c>
      <c r="E490" s="128" t="s">
        <v>105</v>
      </c>
      <c r="G490" s="129">
        <v>4.37</v>
      </c>
      <c r="K490" s="125"/>
      <c r="L490" s="130"/>
      <c r="M490" s="131"/>
      <c r="N490" s="131"/>
      <c r="O490" s="131"/>
      <c r="P490" s="131"/>
      <c r="Q490" s="131"/>
      <c r="R490" s="131"/>
      <c r="S490" s="132"/>
      <c r="AS490" s="127" t="s">
        <v>102</v>
      </c>
      <c r="AT490" s="127" t="s">
        <v>73</v>
      </c>
      <c r="AU490" s="126" t="s">
        <v>106</v>
      </c>
      <c r="AV490" s="126" t="s">
        <v>16</v>
      </c>
      <c r="AW490" s="126" t="s">
        <v>47</v>
      </c>
      <c r="AX490" s="127" t="s">
        <v>89</v>
      </c>
    </row>
    <row r="491" spans="1:64" s="102" customFormat="1" x14ac:dyDescent="0.2">
      <c r="A491" s="101"/>
      <c r="C491" s="103" t="s">
        <v>102</v>
      </c>
      <c r="D491" s="104" t="s">
        <v>0</v>
      </c>
      <c r="E491" s="105" t="s">
        <v>957</v>
      </c>
      <c r="G491" s="104" t="s">
        <v>0</v>
      </c>
      <c r="K491" s="101"/>
      <c r="L491" s="106"/>
      <c r="M491" s="107"/>
      <c r="N491" s="107"/>
      <c r="O491" s="107"/>
      <c r="P491" s="107"/>
      <c r="Q491" s="107"/>
      <c r="R491" s="107"/>
      <c r="S491" s="108"/>
      <c r="AS491" s="104" t="s">
        <v>102</v>
      </c>
      <c r="AT491" s="104" t="s">
        <v>73</v>
      </c>
      <c r="AU491" s="102" t="s">
        <v>51</v>
      </c>
      <c r="AV491" s="102" t="s">
        <v>16</v>
      </c>
      <c r="AW491" s="102" t="s">
        <v>47</v>
      </c>
      <c r="AX491" s="104" t="s">
        <v>89</v>
      </c>
    </row>
    <row r="492" spans="1:64" s="110" customFormat="1" x14ac:dyDescent="0.2">
      <c r="A492" s="109"/>
      <c r="C492" s="103" t="s">
        <v>102</v>
      </c>
      <c r="D492" s="111" t="s">
        <v>0</v>
      </c>
      <c r="E492" s="112" t="s">
        <v>977</v>
      </c>
      <c r="G492" s="113">
        <v>5.4</v>
      </c>
      <c r="K492" s="109"/>
      <c r="L492" s="114"/>
      <c r="M492" s="115"/>
      <c r="N492" s="115"/>
      <c r="O492" s="115"/>
      <c r="P492" s="115"/>
      <c r="Q492" s="115"/>
      <c r="R492" s="115"/>
      <c r="S492" s="116"/>
      <c r="AS492" s="111" t="s">
        <v>102</v>
      </c>
      <c r="AT492" s="111" t="s">
        <v>73</v>
      </c>
      <c r="AU492" s="110" t="s">
        <v>73</v>
      </c>
      <c r="AV492" s="110" t="s">
        <v>16</v>
      </c>
      <c r="AW492" s="110" t="s">
        <v>47</v>
      </c>
      <c r="AX492" s="111" t="s">
        <v>89</v>
      </c>
    </row>
    <row r="493" spans="1:64" s="126" customFormat="1" x14ac:dyDescent="0.2">
      <c r="A493" s="125"/>
      <c r="C493" s="103" t="s">
        <v>102</v>
      </c>
      <c r="D493" s="127" t="s">
        <v>0</v>
      </c>
      <c r="E493" s="128" t="s">
        <v>105</v>
      </c>
      <c r="G493" s="129">
        <v>5.4</v>
      </c>
      <c r="K493" s="125"/>
      <c r="L493" s="130"/>
      <c r="M493" s="131"/>
      <c r="N493" s="131"/>
      <c r="O493" s="131"/>
      <c r="P493" s="131"/>
      <c r="Q493" s="131"/>
      <c r="R493" s="131"/>
      <c r="S493" s="132"/>
      <c r="AS493" s="127" t="s">
        <v>102</v>
      </c>
      <c r="AT493" s="127" t="s">
        <v>73</v>
      </c>
      <c r="AU493" s="126" t="s">
        <v>106</v>
      </c>
      <c r="AV493" s="126" t="s">
        <v>16</v>
      </c>
      <c r="AW493" s="126" t="s">
        <v>47</v>
      </c>
      <c r="AX493" s="127" t="s">
        <v>89</v>
      </c>
    </row>
    <row r="494" spans="1:64" s="102" customFormat="1" x14ac:dyDescent="0.2">
      <c r="A494" s="101"/>
      <c r="C494" s="103" t="s">
        <v>102</v>
      </c>
      <c r="D494" s="104" t="s">
        <v>0</v>
      </c>
      <c r="E494" s="105" t="s">
        <v>959</v>
      </c>
      <c r="G494" s="104" t="s">
        <v>0</v>
      </c>
      <c r="K494" s="101"/>
      <c r="L494" s="106"/>
      <c r="M494" s="107"/>
      <c r="N494" s="107"/>
      <c r="O494" s="107"/>
      <c r="P494" s="107"/>
      <c r="Q494" s="107"/>
      <c r="R494" s="107"/>
      <c r="S494" s="108"/>
      <c r="AS494" s="104" t="s">
        <v>102</v>
      </c>
      <c r="AT494" s="104" t="s">
        <v>73</v>
      </c>
      <c r="AU494" s="102" t="s">
        <v>51</v>
      </c>
      <c r="AV494" s="102" t="s">
        <v>16</v>
      </c>
      <c r="AW494" s="102" t="s">
        <v>47</v>
      </c>
      <c r="AX494" s="104" t="s">
        <v>89</v>
      </c>
    </row>
    <row r="495" spans="1:64" s="110" customFormat="1" x14ac:dyDescent="0.2">
      <c r="A495" s="109"/>
      <c r="C495" s="103" t="s">
        <v>102</v>
      </c>
      <c r="D495" s="111" t="s">
        <v>0</v>
      </c>
      <c r="E495" s="112" t="s">
        <v>978</v>
      </c>
      <c r="G495" s="113">
        <v>0.36</v>
      </c>
      <c r="K495" s="109"/>
      <c r="L495" s="114"/>
      <c r="M495" s="115"/>
      <c r="N495" s="115"/>
      <c r="O495" s="115"/>
      <c r="P495" s="115"/>
      <c r="Q495" s="115"/>
      <c r="R495" s="115"/>
      <c r="S495" s="116"/>
      <c r="AS495" s="111" t="s">
        <v>102</v>
      </c>
      <c r="AT495" s="111" t="s">
        <v>73</v>
      </c>
      <c r="AU495" s="110" t="s">
        <v>73</v>
      </c>
      <c r="AV495" s="110" t="s">
        <v>16</v>
      </c>
      <c r="AW495" s="110" t="s">
        <v>47</v>
      </c>
      <c r="AX495" s="111" t="s">
        <v>89</v>
      </c>
    </row>
    <row r="496" spans="1:64" s="110" customFormat="1" x14ac:dyDescent="0.2">
      <c r="A496" s="109"/>
      <c r="C496" s="103" t="s">
        <v>102</v>
      </c>
      <c r="D496" s="111" t="s">
        <v>0</v>
      </c>
      <c r="E496" s="112" t="s">
        <v>979</v>
      </c>
      <c r="G496" s="113">
        <v>0.16</v>
      </c>
      <c r="K496" s="109"/>
      <c r="L496" s="114"/>
      <c r="M496" s="115"/>
      <c r="N496" s="115"/>
      <c r="O496" s="115"/>
      <c r="P496" s="115"/>
      <c r="Q496" s="115"/>
      <c r="R496" s="115"/>
      <c r="S496" s="116"/>
      <c r="AS496" s="111" t="s">
        <v>102</v>
      </c>
      <c r="AT496" s="111" t="s">
        <v>73</v>
      </c>
      <c r="AU496" s="110" t="s">
        <v>73</v>
      </c>
      <c r="AV496" s="110" t="s">
        <v>16</v>
      </c>
      <c r="AW496" s="110" t="s">
        <v>47</v>
      </c>
      <c r="AX496" s="111" t="s">
        <v>89</v>
      </c>
    </row>
    <row r="497" spans="1:64" s="126" customFormat="1" x14ac:dyDescent="0.2">
      <c r="A497" s="125"/>
      <c r="C497" s="103" t="s">
        <v>102</v>
      </c>
      <c r="D497" s="127" t="s">
        <v>0</v>
      </c>
      <c r="E497" s="128" t="s">
        <v>105</v>
      </c>
      <c r="G497" s="129">
        <v>0.52</v>
      </c>
      <c r="K497" s="125"/>
      <c r="L497" s="130"/>
      <c r="M497" s="131"/>
      <c r="N497" s="131"/>
      <c r="O497" s="131"/>
      <c r="P497" s="131"/>
      <c r="Q497" s="131"/>
      <c r="R497" s="131"/>
      <c r="S497" s="132"/>
      <c r="AS497" s="127" t="s">
        <v>102</v>
      </c>
      <c r="AT497" s="127" t="s">
        <v>73</v>
      </c>
      <c r="AU497" s="126" t="s">
        <v>106</v>
      </c>
      <c r="AV497" s="126" t="s">
        <v>16</v>
      </c>
      <c r="AW497" s="126" t="s">
        <v>47</v>
      </c>
      <c r="AX497" s="127" t="s">
        <v>89</v>
      </c>
    </row>
    <row r="498" spans="1:64" s="118" customFormat="1" x14ac:dyDescent="0.2">
      <c r="A498" s="117"/>
      <c r="C498" s="103" t="s">
        <v>102</v>
      </c>
      <c r="D498" s="119" t="s">
        <v>0</v>
      </c>
      <c r="E498" s="120" t="s">
        <v>109</v>
      </c>
      <c r="G498" s="121">
        <v>15.06</v>
      </c>
      <c r="K498" s="117"/>
      <c r="L498" s="122"/>
      <c r="M498" s="123"/>
      <c r="N498" s="123"/>
      <c r="O498" s="123"/>
      <c r="P498" s="123"/>
      <c r="Q498" s="123"/>
      <c r="R498" s="123"/>
      <c r="S498" s="124"/>
      <c r="AS498" s="119" t="s">
        <v>102</v>
      </c>
      <c r="AT498" s="119" t="s">
        <v>73</v>
      </c>
      <c r="AU498" s="118" t="s">
        <v>96</v>
      </c>
      <c r="AV498" s="118" t="s">
        <v>16</v>
      </c>
      <c r="AW498" s="118" t="s">
        <v>51</v>
      </c>
      <c r="AX498" s="119" t="s">
        <v>89</v>
      </c>
    </row>
    <row r="499" spans="1:64" s="16" customFormat="1" ht="12" x14ac:dyDescent="0.2">
      <c r="A499" s="13"/>
      <c r="B499" s="133" t="s">
        <v>344</v>
      </c>
      <c r="C499" s="133" t="s">
        <v>786</v>
      </c>
      <c r="D499" s="134" t="s">
        <v>990</v>
      </c>
      <c r="E499" s="135" t="s">
        <v>991</v>
      </c>
      <c r="F499" s="136" t="s">
        <v>121</v>
      </c>
      <c r="G499" s="137">
        <v>17.318999999999999</v>
      </c>
      <c r="H499" s="1"/>
      <c r="I499" s="137">
        <f>ROUND(H499*G499,3)</f>
        <v>0</v>
      </c>
      <c r="J499" s="138"/>
      <c r="K499" s="139"/>
      <c r="L499" s="140" t="s">
        <v>0</v>
      </c>
      <c r="M499" s="141" t="s">
        <v>23</v>
      </c>
      <c r="N499" s="95"/>
      <c r="O499" s="96">
        <f>N499*G499</f>
        <v>0</v>
      </c>
      <c r="P499" s="96">
        <v>1E-4</v>
      </c>
      <c r="Q499" s="96">
        <f>P499*G499</f>
        <v>1.7319E-3</v>
      </c>
      <c r="R499" s="96">
        <v>0</v>
      </c>
      <c r="S499" s="97">
        <f>R499*G499</f>
        <v>0</v>
      </c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Q499" s="98" t="s">
        <v>166</v>
      </c>
      <c r="AS499" s="98" t="s">
        <v>786</v>
      </c>
      <c r="AT499" s="98" t="s">
        <v>73</v>
      </c>
      <c r="AX499" s="7" t="s">
        <v>89</v>
      </c>
      <c r="BD499" s="99">
        <f>IF(M499="základná",I499,0)</f>
        <v>0</v>
      </c>
      <c r="BE499" s="99">
        <f>IF(M499="znížená",I499,0)</f>
        <v>0</v>
      </c>
      <c r="BF499" s="99">
        <f>IF(M499="zákl. prenesená",I499,0)</f>
        <v>0</v>
      </c>
      <c r="BG499" s="99">
        <f>IF(M499="zníž. prenesená",I499,0)</f>
        <v>0</v>
      </c>
      <c r="BH499" s="99">
        <f>IF(M499="nulová",I499,0)</f>
        <v>0</v>
      </c>
      <c r="BI499" s="7" t="s">
        <v>73</v>
      </c>
      <c r="BJ499" s="100">
        <f>ROUND(H499*G499,3)</f>
        <v>0</v>
      </c>
      <c r="BK499" s="7" t="s">
        <v>96</v>
      </c>
      <c r="BL499" s="98" t="s">
        <v>992</v>
      </c>
    </row>
    <row r="500" spans="1:64" s="16" customFormat="1" ht="24" x14ac:dyDescent="0.2">
      <c r="A500" s="13"/>
      <c r="B500" s="87" t="s">
        <v>349</v>
      </c>
      <c r="C500" s="87" t="s">
        <v>92</v>
      </c>
      <c r="D500" s="88" t="s">
        <v>993</v>
      </c>
      <c r="E500" s="89" t="s">
        <v>994</v>
      </c>
      <c r="F500" s="90" t="s">
        <v>121</v>
      </c>
      <c r="G500" s="91">
        <v>62.939</v>
      </c>
      <c r="H500" s="1"/>
      <c r="I500" s="91">
        <f>ROUND(H500*G500,3)</f>
        <v>0</v>
      </c>
      <c r="J500" s="92"/>
      <c r="K500" s="13"/>
      <c r="L500" s="93" t="s">
        <v>0</v>
      </c>
      <c r="M500" s="94" t="s">
        <v>23</v>
      </c>
      <c r="N500" s="95"/>
      <c r="O500" s="96">
        <f>N500*G500</f>
        <v>0</v>
      </c>
      <c r="P500" s="96">
        <v>0</v>
      </c>
      <c r="Q500" s="96">
        <f>P500*G500</f>
        <v>0</v>
      </c>
      <c r="R500" s="96">
        <v>0</v>
      </c>
      <c r="S500" s="97">
        <f>R500*G500</f>
        <v>0</v>
      </c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Q500" s="98" t="s">
        <v>96</v>
      </c>
      <c r="AS500" s="98" t="s">
        <v>92</v>
      </c>
      <c r="AT500" s="98" t="s">
        <v>73</v>
      </c>
      <c r="AX500" s="7" t="s">
        <v>89</v>
      </c>
      <c r="BD500" s="99">
        <f>IF(M500="základná",I500,0)</f>
        <v>0</v>
      </c>
      <c r="BE500" s="99">
        <f>IF(M500="znížená",I500,0)</f>
        <v>0</v>
      </c>
      <c r="BF500" s="99">
        <f>IF(M500="zákl. prenesená",I500,0)</f>
        <v>0</v>
      </c>
      <c r="BG500" s="99">
        <f>IF(M500="zníž. prenesená",I500,0)</f>
        <v>0</v>
      </c>
      <c r="BH500" s="99">
        <f>IF(M500="nulová",I500,0)</f>
        <v>0</v>
      </c>
      <c r="BI500" s="7" t="s">
        <v>73</v>
      </c>
      <c r="BJ500" s="100">
        <f>ROUND(H500*G500,3)</f>
        <v>0</v>
      </c>
      <c r="BK500" s="7" t="s">
        <v>96</v>
      </c>
      <c r="BL500" s="98" t="s">
        <v>995</v>
      </c>
    </row>
    <row r="501" spans="1:64" s="16" customFormat="1" ht="24" x14ac:dyDescent="0.2">
      <c r="A501" s="13"/>
      <c r="B501" s="133" t="s">
        <v>354</v>
      </c>
      <c r="C501" s="133" t="s">
        <v>786</v>
      </c>
      <c r="D501" s="134" t="s">
        <v>996</v>
      </c>
      <c r="E501" s="135" t="s">
        <v>997</v>
      </c>
      <c r="F501" s="136" t="s">
        <v>634</v>
      </c>
      <c r="G501" s="137">
        <v>9.7240000000000002</v>
      </c>
      <c r="H501" s="1"/>
      <c r="I501" s="137">
        <f>ROUND(H501*G501,3)</f>
        <v>0</v>
      </c>
      <c r="J501" s="138"/>
      <c r="K501" s="139"/>
      <c r="L501" s="140" t="s">
        <v>0</v>
      </c>
      <c r="M501" s="141" t="s">
        <v>23</v>
      </c>
      <c r="N501" s="95"/>
      <c r="O501" s="96">
        <f>N501*G501</f>
        <v>0</v>
      </c>
      <c r="P501" s="96">
        <v>1E-3</v>
      </c>
      <c r="Q501" s="96">
        <f>P501*G501</f>
        <v>9.724E-3</v>
      </c>
      <c r="R501" s="96">
        <v>0</v>
      </c>
      <c r="S501" s="97">
        <f>R501*G501</f>
        <v>0</v>
      </c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Q501" s="98" t="s">
        <v>166</v>
      </c>
      <c r="AS501" s="98" t="s">
        <v>786</v>
      </c>
      <c r="AT501" s="98" t="s">
        <v>73</v>
      </c>
      <c r="AX501" s="7" t="s">
        <v>89</v>
      </c>
      <c r="BD501" s="99">
        <f>IF(M501="základná",I501,0)</f>
        <v>0</v>
      </c>
      <c r="BE501" s="99">
        <f>IF(M501="znížená",I501,0)</f>
        <v>0</v>
      </c>
      <c r="BF501" s="99">
        <f>IF(M501="zákl. prenesená",I501,0)</f>
        <v>0</v>
      </c>
      <c r="BG501" s="99">
        <f>IF(M501="zníž. prenesená",I501,0)</f>
        <v>0</v>
      </c>
      <c r="BH501" s="99">
        <f>IF(M501="nulová",I501,0)</f>
        <v>0</v>
      </c>
      <c r="BI501" s="7" t="s">
        <v>73</v>
      </c>
      <c r="BJ501" s="100">
        <f>ROUND(H501*G501,3)</f>
        <v>0</v>
      </c>
      <c r="BK501" s="7" t="s">
        <v>96</v>
      </c>
      <c r="BL501" s="98" t="s">
        <v>998</v>
      </c>
    </row>
    <row r="502" spans="1:64" s="16" customFormat="1" ht="24" x14ac:dyDescent="0.2">
      <c r="A502" s="13"/>
      <c r="B502" s="87" t="s">
        <v>365</v>
      </c>
      <c r="C502" s="87" t="s">
        <v>92</v>
      </c>
      <c r="D502" s="88" t="s">
        <v>999</v>
      </c>
      <c r="E502" s="89" t="s">
        <v>1000</v>
      </c>
      <c r="F502" s="90" t="s">
        <v>121</v>
      </c>
      <c r="G502" s="91">
        <v>43.15</v>
      </c>
      <c r="H502" s="1"/>
      <c r="I502" s="91">
        <f>ROUND(H502*G502,3)</f>
        <v>0</v>
      </c>
      <c r="J502" s="92"/>
      <c r="K502" s="13"/>
      <c r="L502" s="93" t="s">
        <v>0</v>
      </c>
      <c r="M502" s="94" t="s">
        <v>23</v>
      </c>
      <c r="N502" s="95"/>
      <c r="O502" s="96">
        <f>N502*G502</f>
        <v>0</v>
      </c>
      <c r="P502" s="96">
        <v>3.47E-3</v>
      </c>
      <c r="Q502" s="96">
        <f>P502*G502</f>
        <v>0.14973049999999999</v>
      </c>
      <c r="R502" s="96">
        <v>0</v>
      </c>
      <c r="S502" s="97">
        <f>R502*G502</f>
        <v>0</v>
      </c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Q502" s="98" t="s">
        <v>96</v>
      </c>
      <c r="AS502" s="98" t="s">
        <v>92</v>
      </c>
      <c r="AT502" s="98" t="s">
        <v>73</v>
      </c>
      <c r="AX502" s="7" t="s">
        <v>89</v>
      </c>
      <c r="BD502" s="99">
        <f>IF(M502="základná",I502,0)</f>
        <v>0</v>
      </c>
      <c r="BE502" s="99">
        <f>IF(M502="znížená",I502,0)</f>
        <v>0</v>
      </c>
      <c r="BF502" s="99">
        <f>IF(M502="zákl. prenesená",I502,0)</f>
        <v>0</v>
      </c>
      <c r="BG502" s="99">
        <f>IF(M502="zníž. prenesená",I502,0)</f>
        <v>0</v>
      </c>
      <c r="BH502" s="99">
        <f>IF(M502="nulová",I502,0)</f>
        <v>0</v>
      </c>
      <c r="BI502" s="7" t="s">
        <v>73</v>
      </c>
      <c r="BJ502" s="100">
        <f>ROUND(H502*G502,3)</f>
        <v>0</v>
      </c>
      <c r="BK502" s="7" t="s">
        <v>96</v>
      </c>
      <c r="BL502" s="98" t="s">
        <v>1001</v>
      </c>
    </row>
    <row r="503" spans="1:64" s="102" customFormat="1" x14ac:dyDescent="0.2">
      <c r="A503" s="101"/>
      <c r="C503" s="103" t="s">
        <v>102</v>
      </c>
      <c r="D503" s="104" t="s">
        <v>0</v>
      </c>
      <c r="E503" s="105" t="s">
        <v>1002</v>
      </c>
      <c r="G503" s="104" t="s">
        <v>0</v>
      </c>
      <c r="K503" s="101"/>
      <c r="L503" s="106"/>
      <c r="M503" s="107"/>
      <c r="N503" s="107"/>
      <c r="O503" s="107"/>
      <c r="P503" s="107"/>
      <c r="Q503" s="107"/>
      <c r="R503" s="107"/>
      <c r="S503" s="108"/>
      <c r="AS503" s="104" t="s">
        <v>102</v>
      </c>
      <c r="AT503" s="104" t="s">
        <v>73</v>
      </c>
      <c r="AU503" s="102" t="s">
        <v>51</v>
      </c>
      <c r="AV503" s="102" t="s">
        <v>16</v>
      </c>
      <c r="AW503" s="102" t="s">
        <v>47</v>
      </c>
      <c r="AX503" s="104" t="s">
        <v>89</v>
      </c>
    </row>
    <row r="504" spans="1:64" s="110" customFormat="1" x14ac:dyDescent="0.2">
      <c r="A504" s="109"/>
      <c r="C504" s="103" t="s">
        <v>102</v>
      </c>
      <c r="D504" s="111" t="s">
        <v>0</v>
      </c>
      <c r="E504" s="112" t="s">
        <v>1003</v>
      </c>
      <c r="G504" s="113">
        <v>19.48</v>
      </c>
      <c r="K504" s="109"/>
      <c r="L504" s="114"/>
      <c r="M504" s="115"/>
      <c r="N504" s="115"/>
      <c r="O504" s="115"/>
      <c r="P504" s="115"/>
      <c r="Q504" s="115"/>
      <c r="R504" s="115"/>
      <c r="S504" s="116"/>
      <c r="AS504" s="111" t="s">
        <v>102</v>
      </c>
      <c r="AT504" s="111" t="s">
        <v>73</v>
      </c>
      <c r="AU504" s="110" t="s">
        <v>73</v>
      </c>
      <c r="AV504" s="110" t="s">
        <v>16</v>
      </c>
      <c r="AW504" s="110" t="s">
        <v>47</v>
      </c>
      <c r="AX504" s="111" t="s">
        <v>89</v>
      </c>
    </row>
    <row r="505" spans="1:64" s="126" customFormat="1" x14ac:dyDescent="0.2">
      <c r="A505" s="125"/>
      <c r="C505" s="103" t="s">
        <v>102</v>
      </c>
      <c r="D505" s="127" t="s">
        <v>0</v>
      </c>
      <c r="E505" s="128" t="s">
        <v>105</v>
      </c>
      <c r="G505" s="129">
        <v>19.48</v>
      </c>
      <c r="K505" s="125"/>
      <c r="L505" s="130"/>
      <c r="M505" s="131"/>
      <c r="N505" s="131"/>
      <c r="O505" s="131"/>
      <c r="P505" s="131"/>
      <c r="Q505" s="131"/>
      <c r="R505" s="131"/>
      <c r="S505" s="132"/>
      <c r="AS505" s="127" t="s">
        <v>102</v>
      </c>
      <c r="AT505" s="127" t="s">
        <v>73</v>
      </c>
      <c r="AU505" s="126" t="s">
        <v>106</v>
      </c>
      <c r="AV505" s="126" t="s">
        <v>16</v>
      </c>
      <c r="AW505" s="126" t="s">
        <v>47</v>
      </c>
      <c r="AX505" s="127" t="s">
        <v>89</v>
      </c>
    </row>
    <row r="506" spans="1:64" s="102" customFormat="1" x14ac:dyDescent="0.2">
      <c r="A506" s="101"/>
      <c r="C506" s="103" t="s">
        <v>102</v>
      </c>
      <c r="D506" s="104" t="s">
        <v>0</v>
      </c>
      <c r="E506" s="105" t="s">
        <v>1004</v>
      </c>
      <c r="G506" s="104" t="s">
        <v>0</v>
      </c>
      <c r="K506" s="101"/>
      <c r="L506" s="106"/>
      <c r="M506" s="107"/>
      <c r="N506" s="107"/>
      <c r="O506" s="107"/>
      <c r="P506" s="107"/>
      <c r="Q506" s="107"/>
      <c r="R506" s="107"/>
      <c r="S506" s="108"/>
      <c r="AS506" s="104" t="s">
        <v>102</v>
      </c>
      <c r="AT506" s="104" t="s">
        <v>73</v>
      </c>
      <c r="AU506" s="102" t="s">
        <v>51</v>
      </c>
      <c r="AV506" s="102" t="s">
        <v>16</v>
      </c>
      <c r="AW506" s="102" t="s">
        <v>47</v>
      </c>
      <c r="AX506" s="104" t="s">
        <v>89</v>
      </c>
    </row>
    <row r="507" spans="1:64" s="110" customFormat="1" x14ac:dyDescent="0.2">
      <c r="A507" s="109"/>
      <c r="C507" s="103" t="s">
        <v>102</v>
      </c>
      <c r="D507" s="111" t="s">
        <v>0</v>
      </c>
      <c r="E507" s="112" t="s">
        <v>603</v>
      </c>
      <c r="G507" s="113">
        <v>15.22</v>
      </c>
      <c r="K507" s="109"/>
      <c r="L507" s="114"/>
      <c r="M507" s="115"/>
      <c r="N507" s="115"/>
      <c r="O507" s="115"/>
      <c r="P507" s="115"/>
      <c r="Q507" s="115"/>
      <c r="R507" s="115"/>
      <c r="S507" s="116"/>
      <c r="AS507" s="111" t="s">
        <v>102</v>
      </c>
      <c r="AT507" s="111" t="s">
        <v>73</v>
      </c>
      <c r="AU507" s="110" t="s">
        <v>73</v>
      </c>
      <c r="AV507" s="110" t="s">
        <v>16</v>
      </c>
      <c r="AW507" s="110" t="s">
        <v>47</v>
      </c>
      <c r="AX507" s="111" t="s">
        <v>89</v>
      </c>
    </row>
    <row r="508" spans="1:64" s="110" customFormat="1" x14ac:dyDescent="0.2">
      <c r="A508" s="109"/>
      <c r="C508" s="103" t="s">
        <v>102</v>
      </c>
      <c r="D508" s="111" t="s">
        <v>0</v>
      </c>
      <c r="E508" s="112" t="s">
        <v>605</v>
      </c>
      <c r="G508" s="113">
        <v>8.4499999999999993</v>
      </c>
      <c r="K508" s="109"/>
      <c r="L508" s="114"/>
      <c r="M508" s="115"/>
      <c r="N508" s="115"/>
      <c r="O508" s="115"/>
      <c r="P508" s="115"/>
      <c r="Q508" s="115"/>
      <c r="R508" s="115"/>
      <c r="S508" s="116"/>
      <c r="AS508" s="111" t="s">
        <v>102</v>
      </c>
      <c r="AT508" s="111" t="s">
        <v>73</v>
      </c>
      <c r="AU508" s="110" t="s">
        <v>73</v>
      </c>
      <c r="AV508" s="110" t="s">
        <v>16</v>
      </c>
      <c r="AW508" s="110" t="s">
        <v>47</v>
      </c>
      <c r="AX508" s="111" t="s">
        <v>89</v>
      </c>
    </row>
    <row r="509" spans="1:64" s="126" customFormat="1" x14ac:dyDescent="0.2">
      <c r="A509" s="125"/>
      <c r="C509" s="103" t="s">
        <v>102</v>
      </c>
      <c r="D509" s="127" t="s">
        <v>0</v>
      </c>
      <c r="E509" s="128" t="s">
        <v>105</v>
      </c>
      <c r="G509" s="129">
        <v>23.67</v>
      </c>
      <c r="K509" s="125"/>
      <c r="L509" s="130"/>
      <c r="M509" s="131"/>
      <c r="N509" s="131"/>
      <c r="O509" s="131"/>
      <c r="P509" s="131"/>
      <c r="Q509" s="131"/>
      <c r="R509" s="131"/>
      <c r="S509" s="132"/>
      <c r="AS509" s="127" t="s">
        <v>102</v>
      </c>
      <c r="AT509" s="127" t="s">
        <v>73</v>
      </c>
      <c r="AU509" s="126" t="s">
        <v>106</v>
      </c>
      <c r="AV509" s="126" t="s">
        <v>16</v>
      </c>
      <c r="AW509" s="126" t="s">
        <v>47</v>
      </c>
      <c r="AX509" s="127" t="s">
        <v>89</v>
      </c>
    </row>
    <row r="510" spans="1:64" s="118" customFormat="1" x14ac:dyDescent="0.2">
      <c r="A510" s="117"/>
      <c r="C510" s="103" t="s">
        <v>102</v>
      </c>
      <c r="D510" s="119" t="s">
        <v>0</v>
      </c>
      <c r="E510" s="120" t="s">
        <v>109</v>
      </c>
      <c r="G510" s="121">
        <v>43.150000000000006</v>
      </c>
      <c r="K510" s="117"/>
      <c r="L510" s="122"/>
      <c r="M510" s="123"/>
      <c r="N510" s="123"/>
      <c r="O510" s="123"/>
      <c r="P510" s="123"/>
      <c r="Q510" s="123"/>
      <c r="R510" s="123"/>
      <c r="S510" s="124"/>
      <c r="AS510" s="119" t="s">
        <v>102</v>
      </c>
      <c r="AT510" s="119" t="s">
        <v>73</v>
      </c>
      <c r="AU510" s="118" t="s">
        <v>96</v>
      </c>
      <c r="AV510" s="118" t="s">
        <v>16</v>
      </c>
      <c r="AW510" s="118" t="s">
        <v>51</v>
      </c>
      <c r="AX510" s="119" t="s">
        <v>89</v>
      </c>
    </row>
    <row r="511" spans="1:64" s="16" customFormat="1" ht="24" x14ac:dyDescent="0.2">
      <c r="A511" s="13"/>
      <c r="B511" s="87" t="s">
        <v>374</v>
      </c>
      <c r="C511" s="87" t="s">
        <v>92</v>
      </c>
      <c r="D511" s="88" t="s">
        <v>1005</v>
      </c>
      <c r="E511" s="89" t="s">
        <v>1006</v>
      </c>
      <c r="F511" s="90" t="s">
        <v>121</v>
      </c>
      <c r="G511" s="91">
        <v>566.07000000000005</v>
      </c>
      <c r="H511" s="1"/>
      <c r="I511" s="91">
        <f>ROUND(H511*G511,3)</f>
        <v>0</v>
      </c>
      <c r="J511" s="92"/>
      <c r="K511" s="13"/>
      <c r="L511" s="93" t="s">
        <v>0</v>
      </c>
      <c r="M511" s="94" t="s">
        <v>23</v>
      </c>
      <c r="N511" s="95"/>
      <c r="O511" s="96">
        <f>N511*G511</f>
        <v>0</v>
      </c>
      <c r="P511" s="96">
        <v>8.6700000000000006E-3</v>
      </c>
      <c r="Q511" s="96">
        <f>P511*G511</f>
        <v>4.9078269000000008</v>
      </c>
      <c r="R511" s="96">
        <v>0</v>
      </c>
      <c r="S511" s="97">
        <f>R511*G511</f>
        <v>0</v>
      </c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Q511" s="98" t="s">
        <v>96</v>
      </c>
      <c r="AS511" s="98" t="s">
        <v>92</v>
      </c>
      <c r="AT511" s="98" t="s">
        <v>73</v>
      </c>
      <c r="AX511" s="7" t="s">
        <v>89</v>
      </c>
      <c r="BD511" s="99">
        <f>IF(M511="základná",I511,0)</f>
        <v>0</v>
      </c>
      <c r="BE511" s="99">
        <f>IF(M511="znížená",I511,0)</f>
        <v>0</v>
      </c>
      <c r="BF511" s="99">
        <f>IF(M511="zákl. prenesená",I511,0)</f>
        <v>0</v>
      </c>
      <c r="BG511" s="99">
        <f>IF(M511="zníž. prenesená",I511,0)</f>
        <v>0</v>
      </c>
      <c r="BH511" s="99">
        <f>IF(M511="nulová",I511,0)</f>
        <v>0</v>
      </c>
      <c r="BI511" s="7" t="s">
        <v>73</v>
      </c>
      <c r="BJ511" s="100">
        <f>ROUND(H511*G511,3)</f>
        <v>0</v>
      </c>
      <c r="BK511" s="7" t="s">
        <v>96</v>
      </c>
      <c r="BL511" s="98" t="s">
        <v>1007</v>
      </c>
    </row>
    <row r="512" spans="1:64" s="102" customFormat="1" x14ac:dyDescent="0.2">
      <c r="A512" s="101"/>
      <c r="C512" s="103" t="s">
        <v>102</v>
      </c>
      <c r="D512" s="104" t="s">
        <v>0</v>
      </c>
      <c r="E512" s="105" t="s">
        <v>1008</v>
      </c>
      <c r="G512" s="104" t="s">
        <v>0</v>
      </c>
      <c r="K512" s="101"/>
      <c r="L512" s="106"/>
      <c r="M512" s="107"/>
      <c r="N512" s="107"/>
      <c r="O512" s="107"/>
      <c r="P512" s="107"/>
      <c r="Q512" s="107"/>
      <c r="R512" s="107"/>
      <c r="S512" s="108"/>
      <c r="AS512" s="104" t="s">
        <v>102</v>
      </c>
      <c r="AT512" s="104" t="s">
        <v>73</v>
      </c>
      <c r="AU512" s="102" t="s">
        <v>51</v>
      </c>
      <c r="AV512" s="102" t="s">
        <v>16</v>
      </c>
      <c r="AW512" s="102" t="s">
        <v>47</v>
      </c>
      <c r="AX512" s="104" t="s">
        <v>89</v>
      </c>
    </row>
    <row r="513" spans="1:50" s="110" customFormat="1" x14ac:dyDescent="0.2">
      <c r="A513" s="109"/>
      <c r="C513" s="103" t="s">
        <v>102</v>
      </c>
      <c r="D513" s="111" t="s">
        <v>0</v>
      </c>
      <c r="E513" s="112" t="s">
        <v>1009</v>
      </c>
      <c r="G513" s="113">
        <v>133.15</v>
      </c>
      <c r="K513" s="109"/>
      <c r="L513" s="114"/>
      <c r="M513" s="115"/>
      <c r="N513" s="115"/>
      <c r="O513" s="115"/>
      <c r="P513" s="115"/>
      <c r="Q513" s="115"/>
      <c r="R513" s="115"/>
      <c r="S513" s="116"/>
      <c r="AS513" s="111" t="s">
        <v>102</v>
      </c>
      <c r="AT513" s="111" t="s">
        <v>73</v>
      </c>
      <c r="AU513" s="110" t="s">
        <v>73</v>
      </c>
      <c r="AV513" s="110" t="s">
        <v>16</v>
      </c>
      <c r="AW513" s="110" t="s">
        <v>47</v>
      </c>
      <c r="AX513" s="111" t="s">
        <v>89</v>
      </c>
    </row>
    <row r="514" spans="1:50" s="126" customFormat="1" x14ac:dyDescent="0.2">
      <c r="A514" s="125"/>
      <c r="C514" s="103" t="s">
        <v>102</v>
      </c>
      <c r="D514" s="127" t="s">
        <v>0</v>
      </c>
      <c r="E514" s="128" t="s">
        <v>105</v>
      </c>
      <c r="G514" s="129">
        <v>133.15</v>
      </c>
      <c r="K514" s="125"/>
      <c r="L514" s="130"/>
      <c r="M514" s="131"/>
      <c r="N514" s="131"/>
      <c r="O514" s="131"/>
      <c r="P514" s="131"/>
      <c r="Q514" s="131"/>
      <c r="R514" s="131"/>
      <c r="S514" s="132"/>
      <c r="AS514" s="127" t="s">
        <v>102</v>
      </c>
      <c r="AT514" s="127" t="s">
        <v>73</v>
      </c>
      <c r="AU514" s="126" t="s">
        <v>106</v>
      </c>
      <c r="AV514" s="126" t="s">
        <v>16</v>
      </c>
      <c r="AW514" s="126" t="s">
        <v>47</v>
      </c>
      <c r="AX514" s="127" t="s">
        <v>89</v>
      </c>
    </row>
    <row r="515" spans="1:50" s="102" customFormat="1" x14ac:dyDescent="0.2">
      <c r="A515" s="101"/>
      <c r="C515" s="103" t="s">
        <v>102</v>
      </c>
      <c r="D515" s="104" t="s">
        <v>0</v>
      </c>
      <c r="E515" s="105" t="s">
        <v>1010</v>
      </c>
      <c r="G515" s="104" t="s">
        <v>0</v>
      </c>
      <c r="K515" s="101"/>
      <c r="L515" s="106"/>
      <c r="M515" s="107"/>
      <c r="N515" s="107"/>
      <c r="O515" s="107"/>
      <c r="P515" s="107"/>
      <c r="Q515" s="107"/>
      <c r="R515" s="107"/>
      <c r="S515" s="108"/>
      <c r="AS515" s="104" t="s">
        <v>102</v>
      </c>
      <c r="AT515" s="104" t="s">
        <v>73</v>
      </c>
      <c r="AU515" s="102" t="s">
        <v>51</v>
      </c>
      <c r="AV515" s="102" t="s">
        <v>16</v>
      </c>
      <c r="AW515" s="102" t="s">
        <v>47</v>
      </c>
      <c r="AX515" s="104" t="s">
        <v>89</v>
      </c>
    </row>
    <row r="516" spans="1:50" s="110" customFormat="1" x14ac:dyDescent="0.2">
      <c r="A516" s="109"/>
      <c r="C516" s="103" t="s">
        <v>102</v>
      </c>
      <c r="D516" s="111" t="s">
        <v>0</v>
      </c>
      <c r="E516" s="112" t="s">
        <v>1011</v>
      </c>
      <c r="G516" s="113">
        <v>40.25</v>
      </c>
      <c r="K516" s="109"/>
      <c r="L516" s="114"/>
      <c r="M516" s="115"/>
      <c r="N516" s="115"/>
      <c r="O516" s="115"/>
      <c r="P516" s="115"/>
      <c r="Q516" s="115"/>
      <c r="R516" s="115"/>
      <c r="S516" s="116"/>
      <c r="AS516" s="111" t="s">
        <v>102</v>
      </c>
      <c r="AT516" s="111" t="s">
        <v>73</v>
      </c>
      <c r="AU516" s="110" t="s">
        <v>73</v>
      </c>
      <c r="AV516" s="110" t="s">
        <v>16</v>
      </c>
      <c r="AW516" s="110" t="s">
        <v>47</v>
      </c>
      <c r="AX516" s="111" t="s">
        <v>89</v>
      </c>
    </row>
    <row r="517" spans="1:50" s="110" customFormat="1" x14ac:dyDescent="0.2">
      <c r="A517" s="109"/>
      <c r="C517" s="103" t="s">
        <v>102</v>
      </c>
      <c r="D517" s="111" t="s">
        <v>0</v>
      </c>
      <c r="E517" s="112" t="s">
        <v>1012</v>
      </c>
      <c r="G517" s="113">
        <v>24.44</v>
      </c>
      <c r="K517" s="109"/>
      <c r="L517" s="114"/>
      <c r="M517" s="115"/>
      <c r="N517" s="115"/>
      <c r="O517" s="115"/>
      <c r="P517" s="115"/>
      <c r="Q517" s="115"/>
      <c r="R517" s="115"/>
      <c r="S517" s="116"/>
      <c r="AS517" s="111" t="s">
        <v>102</v>
      </c>
      <c r="AT517" s="111" t="s">
        <v>73</v>
      </c>
      <c r="AU517" s="110" t="s">
        <v>73</v>
      </c>
      <c r="AV517" s="110" t="s">
        <v>16</v>
      </c>
      <c r="AW517" s="110" t="s">
        <v>47</v>
      </c>
      <c r="AX517" s="111" t="s">
        <v>89</v>
      </c>
    </row>
    <row r="518" spans="1:50" s="110" customFormat="1" x14ac:dyDescent="0.2">
      <c r="A518" s="109"/>
      <c r="C518" s="103" t="s">
        <v>102</v>
      </c>
      <c r="D518" s="111" t="s">
        <v>0</v>
      </c>
      <c r="E518" s="112" t="s">
        <v>1013</v>
      </c>
      <c r="G518" s="113">
        <v>35.479999999999997</v>
      </c>
      <c r="K518" s="109"/>
      <c r="L518" s="114"/>
      <c r="M518" s="115"/>
      <c r="N518" s="115"/>
      <c r="O518" s="115"/>
      <c r="P518" s="115"/>
      <c r="Q518" s="115"/>
      <c r="R518" s="115"/>
      <c r="S518" s="116"/>
      <c r="AS518" s="111" t="s">
        <v>102</v>
      </c>
      <c r="AT518" s="111" t="s">
        <v>73</v>
      </c>
      <c r="AU518" s="110" t="s">
        <v>73</v>
      </c>
      <c r="AV518" s="110" t="s">
        <v>16</v>
      </c>
      <c r="AW518" s="110" t="s">
        <v>47</v>
      </c>
      <c r="AX518" s="111" t="s">
        <v>89</v>
      </c>
    </row>
    <row r="519" spans="1:50" s="110" customFormat="1" x14ac:dyDescent="0.2">
      <c r="A519" s="109"/>
      <c r="C519" s="103" t="s">
        <v>102</v>
      </c>
      <c r="D519" s="111" t="s">
        <v>0</v>
      </c>
      <c r="E519" s="112" t="s">
        <v>1014</v>
      </c>
      <c r="G519" s="113">
        <v>36.74</v>
      </c>
      <c r="K519" s="109"/>
      <c r="L519" s="114"/>
      <c r="M519" s="115"/>
      <c r="N519" s="115"/>
      <c r="O519" s="115"/>
      <c r="P519" s="115"/>
      <c r="Q519" s="115"/>
      <c r="R519" s="115"/>
      <c r="S519" s="116"/>
      <c r="AS519" s="111" t="s">
        <v>102</v>
      </c>
      <c r="AT519" s="111" t="s">
        <v>73</v>
      </c>
      <c r="AU519" s="110" t="s">
        <v>73</v>
      </c>
      <c r="AV519" s="110" t="s">
        <v>16</v>
      </c>
      <c r="AW519" s="110" t="s">
        <v>47</v>
      </c>
      <c r="AX519" s="111" t="s">
        <v>89</v>
      </c>
    </row>
    <row r="520" spans="1:50" s="110" customFormat="1" x14ac:dyDescent="0.2">
      <c r="A520" s="109"/>
      <c r="C520" s="103" t="s">
        <v>102</v>
      </c>
      <c r="D520" s="111" t="s">
        <v>0</v>
      </c>
      <c r="E520" s="112" t="s">
        <v>1015</v>
      </c>
      <c r="G520" s="113">
        <v>25.62</v>
      </c>
      <c r="K520" s="109"/>
      <c r="L520" s="114"/>
      <c r="M520" s="115"/>
      <c r="N520" s="115"/>
      <c r="O520" s="115"/>
      <c r="P520" s="115"/>
      <c r="Q520" s="115"/>
      <c r="R520" s="115"/>
      <c r="S520" s="116"/>
      <c r="AS520" s="111" t="s">
        <v>102</v>
      </c>
      <c r="AT520" s="111" t="s">
        <v>73</v>
      </c>
      <c r="AU520" s="110" t="s">
        <v>73</v>
      </c>
      <c r="AV520" s="110" t="s">
        <v>16</v>
      </c>
      <c r="AW520" s="110" t="s">
        <v>47</v>
      </c>
      <c r="AX520" s="111" t="s">
        <v>89</v>
      </c>
    </row>
    <row r="521" spans="1:50" s="110" customFormat="1" x14ac:dyDescent="0.2">
      <c r="A521" s="109"/>
      <c r="C521" s="103" t="s">
        <v>102</v>
      </c>
      <c r="D521" s="111" t="s">
        <v>0</v>
      </c>
      <c r="E521" s="112" t="s">
        <v>1016</v>
      </c>
      <c r="G521" s="113">
        <v>2.09</v>
      </c>
      <c r="K521" s="109"/>
      <c r="L521" s="114"/>
      <c r="M521" s="115"/>
      <c r="N521" s="115"/>
      <c r="O521" s="115"/>
      <c r="P521" s="115"/>
      <c r="Q521" s="115"/>
      <c r="R521" s="115"/>
      <c r="S521" s="116"/>
      <c r="AS521" s="111" t="s">
        <v>102</v>
      </c>
      <c r="AT521" s="111" t="s">
        <v>73</v>
      </c>
      <c r="AU521" s="110" t="s">
        <v>73</v>
      </c>
      <c r="AV521" s="110" t="s">
        <v>16</v>
      </c>
      <c r="AW521" s="110" t="s">
        <v>47</v>
      </c>
      <c r="AX521" s="111" t="s">
        <v>89</v>
      </c>
    </row>
    <row r="522" spans="1:50" s="110" customFormat="1" x14ac:dyDescent="0.2">
      <c r="A522" s="109"/>
      <c r="C522" s="103" t="s">
        <v>102</v>
      </c>
      <c r="D522" s="111" t="s">
        <v>0</v>
      </c>
      <c r="E522" s="112" t="s">
        <v>1017</v>
      </c>
      <c r="G522" s="113">
        <v>15.42</v>
      </c>
      <c r="K522" s="109"/>
      <c r="L522" s="114"/>
      <c r="M522" s="115"/>
      <c r="N522" s="115"/>
      <c r="O522" s="115"/>
      <c r="P522" s="115"/>
      <c r="Q522" s="115"/>
      <c r="R522" s="115"/>
      <c r="S522" s="116"/>
      <c r="AS522" s="111" t="s">
        <v>102</v>
      </c>
      <c r="AT522" s="111" t="s">
        <v>73</v>
      </c>
      <c r="AU522" s="110" t="s">
        <v>73</v>
      </c>
      <c r="AV522" s="110" t="s">
        <v>16</v>
      </c>
      <c r="AW522" s="110" t="s">
        <v>47</v>
      </c>
      <c r="AX522" s="111" t="s">
        <v>89</v>
      </c>
    </row>
    <row r="523" spans="1:50" s="110" customFormat="1" x14ac:dyDescent="0.2">
      <c r="A523" s="109"/>
      <c r="C523" s="103" t="s">
        <v>102</v>
      </c>
      <c r="D523" s="111" t="s">
        <v>0</v>
      </c>
      <c r="E523" s="112" t="s">
        <v>1018</v>
      </c>
      <c r="G523" s="113">
        <v>12.92</v>
      </c>
      <c r="K523" s="109"/>
      <c r="L523" s="114"/>
      <c r="M523" s="115"/>
      <c r="N523" s="115"/>
      <c r="O523" s="115"/>
      <c r="P523" s="115"/>
      <c r="Q523" s="115"/>
      <c r="R523" s="115"/>
      <c r="S523" s="116"/>
      <c r="AS523" s="111" t="s">
        <v>102</v>
      </c>
      <c r="AT523" s="111" t="s">
        <v>73</v>
      </c>
      <c r="AU523" s="110" t="s">
        <v>73</v>
      </c>
      <c r="AV523" s="110" t="s">
        <v>16</v>
      </c>
      <c r="AW523" s="110" t="s">
        <v>47</v>
      </c>
      <c r="AX523" s="111" t="s">
        <v>89</v>
      </c>
    </row>
    <row r="524" spans="1:50" s="110" customFormat="1" x14ac:dyDescent="0.2">
      <c r="A524" s="109"/>
      <c r="C524" s="103" t="s">
        <v>102</v>
      </c>
      <c r="D524" s="111" t="s">
        <v>0</v>
      </c>
      <c r="E524" s="112" t="s">
        <v>1019</v>
      </c>
      <c r="G524" s="113">
        <v>19.579999999999998</v>
      </c>
      <c r="K524" s="109"/>
      <c r="L524" s="114"/>
      <c r="M524" s="115"/>
      <c r="N524" s="115"/>
      <c r="O524" s="115"/>
      <c r="P524" s="115"/>
      <c r="Q524" s="115"/>
      <c r="R524" s="115"/>
      <c r="S524" s="116"/>
      <c r="AS524" s="111" t="s">
        <v>102</v>
      </c>
      <c r="AT524" s="111" t="s">
        <v>73</v>
      </c>
      <c r="AU524" s="110" t="s">
        <v>73</v>
      </c>
      <c r="AV524" s="110" t="s">
        <v>16</v>
      </c>
      <c r="AW524" s="110" t="s">
        <v>47</v>
      </c>
      <c r="AX524" s="111" t="s">
        <v>89</v>
      </c>
    </row>
    <row r="525" spans="1:50" s="110" customFormat="1" x14ac:dyDescent="0.2">
      <c r="A525" s="109"/>
      <c r="C525" s="103" t="s">
        <v>102</v>
      </c>
      <c r="D525" s="111" t="s">
        <v>0</v>
      </c>
      <c r="E525" s="112" t="s">
        <v>1020</v>
      </c>
      <c r="G525" s="113">
        <v>6.05</v>
      </c>
      <c r="K525" s="109"/>
      <c r="L525" s="114"/>
      <c r="M525" s="115"/>
      <c r="N525" s="115"/>
      <c r="O525" s="115"/>
      <c r="P525" s="115"/>
      <c r="Q525" s="115"/>
      <c r="R525" s="115"/>
      <c r="S525" s="116"/>
      <c r="AS525" s="111" t="s">
        <v>102</v>
      </c>
      <c r="AT525" s="111" t="s">
        <v>73</v>
      </c>
      <c r="AU525" s="110" t="s">
        <v>73</v>
      </c>
      <c r="AV525" s="110" t="s">
        <v>16</v>
      </c>
      <c r="AW525" s="110" t="s">
        <v>47</v>
      </c>
      <c r="AX525" s="111" t="s">
        <v>89</v>
      </c>
    </row>
    <row r="526" spans="1:50" s="126" customFormat="1" x14ac:dyDescent="0.2">
      <c r="A526" s="125"/>
      <c r="C526" s="103" t="s">
        <v>102</v>
      </c>
      <c r="D526" s="127" t="s">
        <v>0</v>
      </c>
      <c r="E526" s="128" t="s">
        <v>105</v>
      </c>
      <c r="G526" s="129">
        <v>218.58999999999997</v>
      </c>
      <c r="K526" s="125"/>
      <c r="L526" s="130"/>
      <c r="M526" s="131"/>
      <c r="N526" s="131"/>
      <c r="O526" s="131"/>
      <c r="P526" s="131"/>
      <c r="Q526" s="131"/>
      <c r="R526" s="131"/>
      <c r="S526" s="132"/>
      <c r="AS526" s="127" t="s">
        <v>102</v>
      </c>
      <c r="AT526" s="127" t="s">
        <v>73</v>
      </c>
      <c r="AU526" s="126" t="s">
        <v>106</v>
      </c>
      <c r="AV526" s="126" t="s">
        <v>16</v>
      </c>
      <c r="AW526" s="126" t="s">
        <v>47</v>
      </c>
      <c r="AX526" s="127" t="s">
        <v>89</v>
      </c>
    </row>
    <row r="527" spans="1:50" s="102" customFormat="1" x14ac:dyDescent="0.2">
      <c r="A527" s="101"/>
      <c r="C527" s="103" t="s">
        <v>102</v>
      </c>
      <c r="D527" s="104" t="s">
        <v>0</v>
      </c>
      <c r="E527" s="105" t="s">
        <v>1021</v>
      </c>
      <c r="G527" s="104" t="s">
        <v>0</v>
      </c>
      <c r="K527" s="101"/>
      <c r="L527" s="106"/>
      <c r="M527" s="107"/>
      <c r="N527" s="107"/>
      <c r="O527" s="107"/>
      <c r="P527" s="107"/>
      <c r="Q527" s="107"/>
      <c r="R527" s="107"/>
      <c r="S527" s="108"/>
      <c r="AS527" s="104" t="s">
        <v>102</v>
      </c>
      <c r="AT527" s="104" t="s">
        <v>73</v>
      </c>
      <c r="AU527" s="102" t="s">
        <v>51</v>
      </c>
      <c r="AV527" s="102" t="s">
        <v>16</v>
      </c>
      <c r="AW527" s="102" t="s">
        <v>47</v>
      </c>
      <c r="AX527" s="104" t="s">
        <v>89</v>
      </c>
    </row>
    <row r="528" spans="1:50" s="110" customFormat="1" x14ac:dyDescent="0.2">
      <c r="A528" s="109"/>
      <c r="C528" s="103" t="s">
        <v>102</v>
      </c>
      <c r="D528" s="111" t="s">
        <v>0</v>
      </c>
      <c r="E528" s="112" t="s">
        <v>1022</v>
      </c>
      <c r="G528" s="113">
        <v>47.24</v>
      </c>
      <c r="K528" s="109"/>
      <c r="L528" s="114"/>
      <c r="M528" s="115"/>
      <c r="N528" s="115"/>
      <c r="O528" s="115"/>
      <c r="P528" s="115"/>
      <c r="Q528" s="115"/>
      <c r="R528" s="115"/>
      <c r="S528" s="116"/>
      <c r="AS528" s="111" t="s">
        <v>102</v>
      </c>
      <c r="AT528" s="111" t="s">
        <v>73</v>
      </c>
      <c r="AU528" s="110" t="s">
        <v>73</v>
      </c>
      <c r="AV528" s="110" t="s">
        <v>16</v>
      </c>
      <c r="AW528" s="110" t="s">
        <v>47</v>
      </c>
      <c r="AX528" s="111" t="s">
        <v>89</v>
      </c>
    </row>
    <row r="529" spans="1:50" s="110" customFormat="1" x14ac:dyDescent="0.2">
      <c r="A529" s="109"/>
      <c r="C529" s="103" t="s">
        <v>102</v>
      </c>
      <c r="D529" s="111" t="s">
        <v>0</v>
      </c>
      <c r="E529" s="112" t="s">
        <v>1023</v>
      </c>
      <c r="G529" s="113">
        <v>17.79</v>
      </c>
      <c r="K529" s="109"/>
      <c r="L529" s="114"/>
      <c r="M529" s="115"/>
      <c r="N529" s="115"/>
      <c r="O529" s="115"/>
      <c r="P529" s="115"/>
      <c r="Q529" s="115"/>
      <c r="R529" s="115"/>
      <c r="S529" s="116"/>
      <c r="AS529" s="111" t="s">
        <v>102</v>
      </c>
      <c r="AT529" s="111" t="s">
        <v>73</v>
      </c>
      <c r="AU529" s="110" t="s">
        <v>73</v>
      </c>
      <c r="AV529" s="110" t="s">
        <v>16</v>
      </c>
      <c r="AW529" s="110" t="s">
        <v>47</v>
      </c>
      <c r="AX529" s="111" t="s">
        <v>89</v>
      </c>
    </row>
    <row r="530" spans="1:50" s="110" customFormat="1" x14ac:dyDescent="0.2">
      <c r="A530" s="109"/>
      <c r="C530" s="103" t="s">
        <v>102</v>
      </c>
      <c r="D530" s="111" t="s">
        <v>0</v>
      </c>
      <c r="E530" s="112" t="s">
        <v>1024</v>
      </c>
      <c r="G530" s="113">
        <v>20.05</v>
      </c>
      <c r="K530" s="109"/>
      <c r="L530" s="114"/>
      <c r="M530" s="115"/>
      <c r="N530" s="115"/>
      <c r="O530" s="115"/>
      <c r="P530" s="115"/>
      <c r="Q530" s="115"/>
      <c r="R530" s="115"/>
      <c r="S530" s="116"/>
      <c r="AS530" s="111" t="s">
        <v>102</v>
      </c>
      <c r="AT530" s="111" t="s">
        <v>73</v>
      </c>
      <c r="AU530" s="110" t="s">
        <v>73</v>
      </c>
      <c r="AV530" s="110" t="s">
        <v>16</v>
      </c>
      <c r="AW530" s="110" t="s">
        <v>47</v>
      </c>
      <c r="AX530" s="111" t="s">
        <v>89</v>
      </c>
    </row>
    <row r="531" spans="1:50" s="110" customFormat="1" x14ac:dyDescent="0.2">
      <c r="A531" s="109"/>
      <c r="C531" s="103" t="s">
        <v>102</v>
      </c>
      <c r="D531" s="111" t="s">
        <v>0</v>
      </c>
      <c r="E531" s="112" t="s">
        <v>1025</v>
      </c>
      <c r="G531" s="113">
        <v>17.91</v>
      </c>
      <c r="K531" s="109"/>
      <c r="L531" s="114"/>
      <c r="M531" s="115"/>
      <c r="N531" s="115"/>
      <c r="O531" s="115"/>
      <c r="P531" s="115"/>
      <c r="Q531" s="115"/>
      <c r="R531" s="115"/>
      <c r="S531" s="116"/>
      <c r="AS531" s="111" t="s">
        <v>102</v>
      </c>
      <c r="AT531" s="111" t="s">
        <v>73</v>
      </c>
      <c r="AU531" s="110" t="s">
        <v>73</v>
      </c>
      <c r="AV531" s="110" t="s">
        <v>16</v>
      </c>
      <c r="AW531" s="110" t="s">
        <v>47</v>
      </c>
      <c r="AX531" s="111" t="s">
        <v>89</v>
      </c>
    </row>
    <row r="532" spans="1:50" s="126" customFormat="1" x14ac:dyDescent="0.2">
      <c r="A532" s="125"/>
      <c r="C532" s="103" t="s">
        <v>102</v>
      </c>
      <c r="D532" s="127" t="s">
        <v>0</v>
      </c>
      <c r="E532" s="128" t="s">
        <v>105</v>
      </c>
      <c r="G532" s="129">
        <v>102.99</v>
      </c>
      <c r="K532" s="125"/>
      <c r="L532" s="130"/>
      <c r="M532" s="131"/>
      <c r="N532" s="131"/>
      <c r="O532" s="131"/>
      <c r="P532" s="131"/>
      <c r="Q532" s="131"/>
      <c r="R532" s="131"/>
      <c r="S532" s="132"/>
      <c r="AS532" s="127" t="s">
        <v>102</v>
      </c>
      <c r="AT532" s="127" t="s">
        <v>73</v>
      </c>
      <c r="AU532" s="126" t="s">
        <v>106</v>
      </c>
      <c r="AV532" s="126" t="s">
        <v>16</v>
      </c>
      <c r="AW532" s="126" t="s">
        <v>47</v>
      </c>
      <c r="AX532" s="127" t="s">
        <v>89</v>
      </c>
    </row>
    <row r="533" spans="1:50" s="102" customFormat="1" x14ac:dyDescent="0.2">
      <c r="A533" s="101"/>
      <c r="C533" s="103" t="s">
        <v>102</v>
      </c>
      <c r="D533" s="104" t="s">
        <v>0</v>
      </c>
      <c r="E533" s="105" t="s">
        <v>1026</v>
      </c>
      <c r="G533" s="104" t="s">
        <v>0</v>
      </c>
      <c r="K533" s="101"/>
      <c r="L533" s="106"/>
      <c r="M533" s="107"/>
      <c r="N533" s="107"/>
      <c r="O533" s="107"/>
      <c r="P533" s="107"/>
      <c r="Q533" s="107"/>
      <c r="R533" s="107"/>
      <c r="S533" s="108"/>
      <c r="AS533" s="104" t="s">
        <v>102</v>
      </c>
      <c r="AT533" s="104" t="s">
        <v>73</v>
      </c>
      <c r="AU533" s="102" t="s">
        <v>51</v>
      </c>
      <c r="AV533" s="102" t="s">
        <v>16</v>
      </c>
      <c r="AW533" s="102" t="s">
        <v>47</v>
      </c>
      <c r="AX533" s="104" t="s">
        <v>89</v>
      </c>
    </row>
    <row r="534" spans="1:50" s="110" customFormat="1" x14ac:dyDescent="0.2">
      <c r="A534" s="109"/>
      <c r="C534" s="103" t="s">
        <v>102</v>
      </c>
      <c r="D534" s="111" t="s">
        <v>0</v>
      </c>
      <c r="E534" s="112" t="s">
        <v>1027</v>
      </c>
      <c r="G534" s="113">
        <v>14.35</v>
      </c>
      <c r="K534" s="109"/>
      <c r="L534" s="114"/>
      <c r="M534" s="115"/>
      <c r="N534" s="115"/>
      <c r="O534" s="115"/>
      <c r="P534" s="115"/>
      <c r="Q534" s="115"/>
      <c r="R534" s="115"/>
      <c r="S534" s="116"/>
      <c r="AS534" s="111" t="s">
        <v>102</v>
      </c>
      <c r="AT534" s="111" t="s">
        <v>73</v>
      </c>
      <c r="AU534" s="110" t="s">
        <v>73</v>
      </c>
      <c r="AV534" s="110" t="s">
        <v>16</v>
      </c>
      <c r="AW534" s="110" t="s">
        <v>47</v>
      </c>
      <c r="AX534" s="111" t="s">
        <v>89</v>
      </c>
    </row>
    <row r="535" spans="1:50" s="110" customFormat="1" x14ac:dyDescent="0.2">
      <c r="A535" s="109"/>
      <c r="C535" s="103" t="s">
        <v>102</v>
      </c>
      <c r="D535" s="111" t="s">
        <v>0</v>
      </c>
      <c r="E535" s="112" t="s">
        <v>1028</v>
      </c>
      <c r="G535" s="113">
        <v>5.17</v>
      </c>
      <c r="K535" s="109"/>
      <c r="L535" s="114"/>
      <c r="M535" s="115"/>
      <c r="N535" s="115"/>
      <c r="O535" s="115"/>
      <c r="P535" s="115"/>
      <c r="Q535" s="115"/>
      <c r="R535" s="115"/>
      <c r="S535" s="116"/>
      <c r="AS535" s="111" t="s">
        <v>102</v>
      </c>
      <c r="AT535" s="111" t="s">
        <v>73</v>
      </c>
      <c r="AU535" s="110" t="s">
        <v>73</v>
      </c>
      <c r="AV535" s="110" t="s">
        <v>16</v>
      </c>
      <c r="AW535" s="110" t="s">
        <v>47</v>
      </c>
      <c r="AX535" s="111" t="s">
        <v>89</v>
      </c>
    </row>
    <row r="536" spans="1:50" s="126" customFormat="1" x14ac:dyDescent="0.2">
      <c r="A536" s="125"/>
      <c r="C536" s="103" t="s">
        <v>102</v>
      </c>
      <c r="D536" s="127" t="s">
        <v>0</v>
      </c>
      <c r="E536" s="128" t="s">
        <v>105</v>
      </c>
      <c r="G536" s="129">
        <v>19.52</v>
      </c>
      <c r="K536" s="125"/>
      <c r="L536" s="130"/>
      <c r="M536" s="131"/>
      <c r="N536" s="131"/>
      <c r="O536" s="131"/>
      <c r="P536" s="131"/>
      <c r="Q536" s="131"/>
      <c r="R536" s="131"/>
      <c r="S536" s="132"/>
      <c r="AS536" s="127" t="s">
        <v>102</v>
      </c>
      <c r="AT536" s="127" t="s">
        <v>73</v>
      </c>
      <c r="AU536" s="126" t="s">
        <v>106</v>
      </c>
      <c r="AV536" s="126" t="s">
        <v>16</v>
      </c>
      <c r="AW536" s="126" t="s">
        <v>47</v>
      </c>
      <c r="AX536" s="127" t="s">
        <v>89</v>
      </c>
    </row>
    <row r="537" spans="1:50" s="102" customFormat="1" x14ac:dyDescent="0.2">
      <c r="A537" s="101"/>
      <c r="C537" s="103" t="s">
        <v>102</v>
      </c>
      <c r="D537" s="104" t="s">
        <v>0</v>
      </c>
      <c r="E537" s="105" t="s">
        <v>1029</v>
      </c>
      <c r="G537" s="104" t="s">
        <v>0</v>
      </c>
      <c r="K537" s="101"/>
      <c r="L537" s="106"/>
      <c r="M537" s="107"/>
      <c r="N537" s="107"/>
      <c r="O537" s="107"/>
      <c r="P537" s="107"/>
      <c r="Q537" s="107"/>
      <c r="R537" s="107"/>
      <c r="S537" s="108"/>
      <c r="AS537" s="104" t="s">
        <v>102</v>
      </c>
      <c r="AT537" s="104" t="s">
        <v>73</v>
      </c>
      <c r="AU537" s="102" t="s">
        <v>51</v>
      </c>
      <c r="AV537" s="102" t="s">
        <v>16</v>
      </c>
      <c r="AW537" s="102" t="s">
        <v>47</v>
      </c>
      <c r="AX537" s="104" t="s">
        <v>89</v>
      </c>
    </row>
    <row r="538" spans="1:50" s="110" customFormat="1" x14ac:dyDescent="0.2">
      <c r="A538" s="109"/>
      <c r="C538" s="103" t="s">
        <v>102</v>
      </c>
      <c r="D538" s="111" t="s">
        <v>0</v>
      </c>
      <c r="E538" s="112" t="s">
        <v>1030</v>
      </c>
      <c r="G538" s="113">
        <v>4.49</v>
      </c>
      <c r="K538" s="109"/>
      <c r="L538" s="114"/>
      <c r="M538" s="115"/>
      <c r="N538" s="115"/>
      <c r="O538" s="115"/>
      <c r="P538" s="115"/>
      <c r="Q538" s="115"/>
      <c r="R538" s="115"/>
      <c r="S538" s="116"/>
      <c r="AS538" s="111" t="s">
        <v>102</v>
      </c>
      <c r="AT538" s="111" t="s">
        <v>73</v>
      </c>
      <c r="AU538" s="110" t="s">
        <v>73</v>
      </c>
      <c r="AV538" s="110" t="s">
        <v>16</v>
      </c>
      <c r="AW538" s="110" t="s">
        <v>47</v>
      </c>
      <c r="AX538" s="111" t="s">
        <v>89</v>
      </c>
    </row>
    <row r="539" spans="1:50" s="126" customFormat="1" x14ac:dyDescent="0.2">
      <c r="A539" s="125"/>
      <c r="C539" s="103" t="s">
        <v>102</v>
      </c>
      <c r="D539" s="127" t="s">
        <v>0</v>
      </c>
      <c r="E539" s="128" t="s">
        <v>105</v>
      </c>
      <c r="G539" s="129">
        <v>4.49</v>
      </c>
      <c r="K539" s="125"/>
      <c r="L539" s="130"/>
      <c r="M539" s="131"/>
      <c r="N539" s="131"/>
      <c r="O539" s="131"/>
      <c r="P539" s="131"/>
      <c r="Q539" s="131"/>
      <c r="R539" s="131"/>
      <c r="S539" s="132"/>
      <c r="AS539" s="127" t="s">
        <v>102</v>
      </c>
      <c r="AT539" s="127" t="s">
        <v>73</v>
      </c>
      <c r="AU539" s="126" t="s">
        <v>106</v>
      </c>
      <c r="AV539" s="126" t="s">
        <v>16</v>
      </c>
      <c r="AW539" s="126" t="s">
        <v>47</v>
      </c>
      <c r="AX539" s="127" t="s">
        <v>89</v>
      </c>
    </row>
    <row r="540" spans="1:50" s="102" customFormat="1" x14ac:dyDescent="0.2">
      <c r="A540" s="101"/>
      <c r="C540" s="103" t="s">
        <v>102</v>
      </c>
      <c r="D540" s="104" t="s">
        <v>0</v>
      </c>
      <c r="E540" s="105" t="s">
        <v>1031</v>
      </c>
      <c r="G540" s="104" t="s">
        <v>0</v>
      </c>
      <c r="K540" s="101"/>
      <c r="L540" s="106"/>
      <c r="M540" s="107"/>
      <c r="N540" s="107"/>
      <c r="O540" s="107"/>
      <c r="P540" s="107"/>
      <c r="Q540" s="107"/>
      <c r="R540" s="107"/>
      <c r="S540" s="108"/>
      <c r="AS540" s="104" t="s">
        <v>102</v>
      </c>
      <c r="AT540" s="104" t="s">
        <v>73</v>
      </c>
      <c r="AU540" s="102" t="s">
        <v>51</v>
      </c>
      <c r="AV540" s="102" t="s">
        <v>16</v>
      </c>
      <c r="AW540" s="102" t="s">
        <v>47</v>
      </c>
      <c r="AX540" s="104" t="s">
        <v>89</v>
      </c>
    </row>
    <row r="541" spans="1:50" s="110" customFormat="1" x14ac:dyDescent="0.2">
      <c r="A541" s="109"/>
      <c r="C541" s="103" t="s">
        <v>102</v>
      </c>
      <c r="D541" s="111" t="s">
        <v>0</v>
      </c>
      <c r="E541" s="112" t="s">
        <v>1032</v>
      </c>
      <c r="G541" s="113">
        <v>11.32</v>
      </c>
      <c r="K541" s="109"/>
      <c r="L541" s="114"/>
      <c r="M541" s="115"/>
      <c r="N541" s="115"/>
      <c r="O541" s="115"/>
      <c r="P541" s="115"/>
      <c r="Q541" s="115"/>
      <c r="R541" s="115"/>
      <c r="S541" s="116"/>
      <c r="AS541" s="111" t="s">
        <v>102</v>
      </c>
      <c r="AT541" s="111" t="s">
        <v>73</v>
      </c>
      <c r="AU541" s="110" t="s">
        <v>73</v>
      </c>
      <c r="AV541" s="110" t="s">
        <v>16</v>
      </c>
      <c r="AW541" s="110" t="s">
        <v>47</v>
      </c>
      <c r="AX541" s="111" t="s">
        <v>89</v>
      </c>
    </row>
    <row r="542" spans="1:50" s="110" customFormat="1" x14ac:dyDescent="0.2">
      <c r="A542" s="109"/>
      <c r="C542" s="103" t="s">
        <v>102</v>
      </c>
      <c r="D542" s="111" t="s">
        <v>0</v>
      </c>
      <c r="E542" s="112" t="s">
        <v>1033</v>
      </c>
      <c r="G542" s="113">
        <v>6.89</v>
      </c>
      <c r="K542" s="109"/>
      <c r="L542" s="114"/>
      <c r="M542" s="115"/>
      <c r="N542" s="115"/>
      <c r="O542" s="115"/>
      <c r="P542" s="115"/>
      <c r="Q542" s="115"/>
      <c r="R542" s="115"/>
      <c r="S542" s="116"/>
      <c r="AS542" s="111" t="s">
        <v>102</v>
      </c>
      <c r="AT542" s="111" t="s">
        <v>73</v>
      </c>
      <c r="AU542" s="110" t="s">
        <v>73</v>
      </c>
      <c r="AV542" s="110" t="s">
        <v>16</v>
      </c>
      <c r="AW542" s="110" t="s">
        <v>47</v>
      </c>
      <c r="AX542" s="111" t="s">
        <v>89</v>
      </c>
    </row>
    <row r="543" spans="1:50" s="110" customFormat="1" x14ac:dyDescent="0.2">
      <c r="A543" s="109"/>
      <c r="C543" s="103" t="s">
        <v>102</v>
      </c>
      <c r="D543" s="111" t="s">
        <v>0</v>
      </c>
      <c r="E543" s="112" t="s">
        <v>1003</v>
      </c>
      <c r="G543" s="113">
        <v>19.48</v>
      </c>
      <c r="K543" s="109"/>
      <c r="L543" s="114"/>
      <c r="M543" s="115"/>
      <c r="N543" s="115"/>
      <c r="O543" s="115"/>
      <c r="P543" s="115"/>
      <c r="Q543" s="115"/>
      <c r="R543" s="115"/>
      <c r="S543" s="116"/>
      <c r="AS543" s="111" t="s">
        <v>102</v>
      </c>
      <c r="AT543" s="111" t="s">
        <v>73</v>
      </c>
      <c r="AU543" s="110" t="s">
        <v>73</v>
      </c>
      <c r="AV543" s="110" t="s">
        <v>16</v>
      </c>
      <c r="AW543" s="110" t="s">
        <v>47</v>
      </c>
      <c r="AX543" s="111" t="s">
        <v>89</v>
      </c>
    </row>
    <row r="544" spans="1:50" s="110" customFormat="1" x14ac:dyDescent="0.2">
      <c r="A544" s="109"/>
      <c r="C544" s="103" t="s">
        <v>102</v>
      </c>
      <c r="D544" s="111" t="s">
        <v>0</v>
      </c>
      <c r="E544" s="112" t="s">
        <v>1034</v>
      </c>
      <c r="G544" s="113">
        <v>5.67</v>
      </c>
      <c r="K544" s="109"/>
      <c r="L544" s="114"/>
      <c r="M544" s="115"/>
      <c r="N544" s="115"/>
      <c r="O544" s="115"/>
      <c r="P544" s="115"/>
      <c r="Q544" s="115"/>
      <c r="R544" s="115"/>
      <c r="S544" s="116"/>
      <c r="AS544" s="111" t="s">
        <v>102</v>
      </c>
      <c r="AT544" s="111" t="s">
        <v>73</v>
      </c>
      <c r="AU544" s="110" t="s">
        <v>73</v>
      </c>
      <c r="AV544" s="110" t="s">
        <v>16</v>
      </c>
      <c r="AW544" s="110" t="s">
        <v>47</v>
      </c>
      <c r="AX544" s="111" t="s">
        <v>89</v>
      </c>
    </row>
    <row r="545" spans="1:50" s="126" customFormat="1" x14ac:dyDescent="0.2">
      <c r="A545" s="125"/>
      <c r="C545" s="103" t="s">
        <v>102</v>
      </c>
      <c r="D545" s="127" t="s">
        <v>0</v>
      </c>
      <c r="E545" s="128" t="s">
        <v>105</v>
      </c>
      <c r="G545" s="129">
        <v>43.36</v>
      </c>
      <c r="K545" s="125"/>
      <c r="L545" s="130"/>
      <c r="M545" s="131"/>
      <c r="N545" s="131"/>
      <c r="O545" s="131"/>
      <c r="P545" s="131"/>
      <c r="Q545" s="131"/>
      <c r="R545" s="131"/>
      <c r="S545" s="132"/>
      <c r="AS545" s="127" t="s">
        <v>102</v>
      </c>
      <c r="AT545" s="127" t="s">
        <v>73</v>
      </c>
      <c r="AU545" s="126" t="s">
        <v>106</v>
      </c>
      <c r="AV545" s="126" t="s">
        <v>16</v>
      </c>
      <c r="AW545" s="126" t="s">
        <v>47</v>
      </c>
      <c r="AX545" s="127" t="s">
        <v>89</v>
      </c>
    </row>
    <row r="546" spans="1:50" s="102" customFormat="1" x14ac:dyDescent="0.2">
      <c r="A546" s="101"/>
      <c r="C546" s="103" t="s">
        <v>102</v>
      </c>
      <c r="D546" s="104" t="s">
        <v>0</v>
      </c>
      <c r="E546" s="105" t="s">
        <v>1035</v>
      </c>
      <c r="G546" s="104" t="s">
        <v>0</v>
      </c>
      <c r="K546" s="101"/>
      <c r="L546" s="106"/>
      <c r="M546" s="107"/>
      <c r="N546" s="107"/>
      <c r="O546" s="107"/>
      <c r="P546" s="107"/>
      <c r="Q546" s="107"/>
      <c r="R546" s="107"/>
      <c r="S546" s="108"/>
      <c r="AS546" s="104" t="s">
        <v>102</v>
      </c>
      <c r="AT546" s="104" t="s">
        <v>73</v>
      </c>
      <c r="AU546" s="102" t="s">
        <v>51</v>
      </c>
      <c r="AV546" s="102" t="s">
        <v>16</v>
      </c>
      <c r="AW546" s="102" t="s">
        <v>47</v>
      </c>
      <c r="AX546" s="104" t="s">
        <v>89</v>
      </c>
    </row>
    <row r="547" spans="1:50" s="110" customFormat="1" x14ac:dyDescent="0.2">
      <c r="A547" s="109"/>
      <c r="C547" s="103" t="s">
        <v>102</v>
      </c>
      <c r="D547" s="111" t="s">
        <v>0</v>
      </c>
      <c r="E547" s="112" t="s">
        <v>1036</v>
      </c>
      <c r="G547" s="113">
        <v>10.51</v>
      </c>
      <c r="K547" s="109"/>
      <c r="L547" s="114"/>
      <c r="M547" s="115"/>
      <c r="N547" s="115"/>
      <c r="O547" s="115"/>
      <c r="P547" s="115"/>
      <c r="Q547" s="115"/>
      <c r="R547" s="115"/>
      <c r="S547" s="116"/>
      <c r="AS547" s="111" t="s">
        <v>102</v>
      </c>
      <c r="AT547" s="111" t="s">
        <v>73</v>
      </c>
      <c r="AU547" s="110" t="s">
        <v>73</v>
      </c>
      <c r="AV547" s="110" t="s">
        <v>16</v>
      </c>
      <c r="AW547" s="110" t="s">
        <v>47</v>
      </c>
      <c r="AX547" s="111" t="s">
        <v>89</v>
      </c>
    </row>
    <row r="548" spans="1:50" s="110" customFormat="1" x14ac:dyDescent="0.2">
      <c r="A548" s="109"/>
      <c r="C548" s="103" t="s">
        <v>102</v>
      </c>
      <c r="D548" s="111" t="s">
        <v>0</v>
      </c>
      <c r="E548" s="112" t="s">
        <v>1037</v>
      </c>
      <c r="G548" s="113">
        <v>2.34</v>
      </c>
      <c r="K548" s="109"/>
      <c r="L548" s="114"/>
      <c r="M548" s="115"/>
      <c r="N548" s="115"/>
      <c r="O548" s="115"/>
      <c r="P548" s="115"/>
      <c r="Q548" s="115"/>
      <c r="R548" s="115"/>
      <c r="S548" s="116"/>
      <c r="AS548" s="111" t="s">
        <v>102</v>
      </c>
      <c r="AT548" s="111" t="s">
        <v>73</v>
      </c>
      <c r="AU548" s="110" t="s">
        <v>73</v>
      </c>
      <c r="AV548" s="110" t="s">
        <v>16</v>
      </c>
      <c r="AW548" s="110" t="s">
        <v>47</v>
      </c>
      <c r="AX548" s="111" t="s">
        <v>89</v>
      </c>
    </row>
    <row r="549" spans="1:50" s="110" customFormat="1" x14ac:dyDescent="0.2">
      <c r="A549" s="109"/>
      <c r="C549" s="103" t="s">
        <v>102</v>
      </c>
      <c r="D549" s="111" t="s">
        <v>0</v>
      </c>
      <c r="E549" s="112" t="s">
        <v>1038</v>
      </c>
      <c r="G549" s="113">
        <v>1.35</v>
      </c>
      <c r="K549" s="109"/>
      <c r="L549" s="114"/>
      <c r="M549" s="115"/>
      <c r="N549" s="115"/>
      <c r="O549" s="115"/>
      <c r="P549" s="115"/>
      <c r="Q549" s="115"/>
      <c r="R549" s="115"/>
      <c r="S549" s="116"/>
      <c r="AS549" s="111" t="s">
        <v>102</v>
      </c>
      <c r="AT549" s="111" t="s">
        <v>73</v>
      </c>
      <c r="AU549" s="110" t="s">
        <v>73</v>
      </c>
      <c r="AV549" s="110" t="s">
        <v>16</v>
      </c>
      <c r="AW549" s="110" t="s">
        <v>47</v>
      </c>
      <c r="AX549" s="111" t="s">
        <v>89</v>
      </c>
    </row>
    <row r="550" spans="1:50" s="110" customFormat="1" x14ac:dyDescent="0.2">
      <c r="A550" s="109"/>
      <c r="C550" s="103" t="s">
        <v>102</v>
      </c>
      <c r="D550" s="111" t="s">
        <v>0</v>
      </c>
      <c r="E550" s="112" t="s">
        <v>1039</v>
      </c>
      <c r="G550" s="113">
        <v>1.31</v>
      </c>
      <c r="K550" s="109"/>
      <c r="L550" s="114"/>
      <c r="M550" s="115"/>
      <c r="N550" s="115"/>
      <c r="O550" s="115"/>
      <c r="P550" s="115"/>
      <c r="Q550" s="115"/>
      <c r="R550" s="115"/>
      <c r="S550" s="116"/>
      <c r="AS550" s="111" t="s">
        <v>102</v>
      </c>
      <c r="AT550" s="111" t="s">
        <v>73</v>
      </c>
      <c r="AU550" s="110" t="s">
        <v>73</v>
      </c>
      <c r="AV550" s="110" t="s">
        <v>16</v>
      </c>
      <c r="AW550" s="110" t="s">
        <v>47</v>
      </c>
      <c r="AX550" s="111" t="s">
        <v>89</v>
      </c>
    </row>
    <row r="551" spans="1:50" s="110" customFormat="1" x14ac:dyDescent="0.2">
      <c r="A551" s="109"/>
      <c r="C551" s="103" t="s">
        <v>102</v>
      </c>
      <c r="D551" s="111" t="s">
        <v>0</v>
      </c>
      <c r="E551" s="112" t="s">
        <v>1040</v>
      </c>
      <c r="G551" s="113">
        <v>1.35</v>
      </c>
      <c r="K551" s="109"/>
      <c r="L551" s="114"/>
      <c r="M551" s="115"/>
      <c r="N551" s="115"/>
      <c r="O551" s="115"/>
      <c r="P551" s="115"/>
      <c r="Q551" s="115"/>
      <c r="R551" s="115"/>
      <c r="S551" s="116"/>
      <c r="AS551" s="111" t="s">
        <v>102</v>
      </c>
      <c r="AT551" s="111" t="s">
        <v>73</v>
      </c>
      <c r="AU551" s="110" t="s">
        <v>73</v>
      </c>
      <c r="AV551" s="110" t="s">
        <v>16</v>
      </c>
      <c r="AW551" s="110" t="s">
        <v>47</v>
      </c>
      <c r="AX551" s="111" t="s">
        <v>89</v>
      </c>
    </row>
    <row r="552" spans="1:50" s="110" customFormat="1" x14ac:dyDescent="0.2">
      <c r="A552" s="109"/>
      <c r="C552" s="103" t="s">
        <v>102</v>
      </c>
      <c r="D552" s="111" t="s">
        <v>0</v>
      </c>
      <c r="E552" s="112" t="s">
        <v>1041</v>
      </c>
      <c r="G552" s="113">
        <v>6.82</v>
      </c>
      <c r="K552" s="109"/>
      <c r="L552" s="114"/>
      <c r="M552" s="115"/>
      <c r="N552" s="115"/>
      <c r="O552" s="115"/>
      <c r="P552" s="115"/>
      <c r="Q552" s="115"/>
      <c r="R552" s="115"/>
      <c r="S552" s="116"/>
      <c r="AS552" s="111" t="s">
        <v>102</v>
      </c>
      <c r="AT552" s="111" t="s">
        <v>73</v>
      </c>
      <c r="AU552" s="110" t="s">
        <v>73</v>
      </c>
      <c r="AV552" s="110" t="s">
        <v>16</v>
      </c>
      <c r="AW552" s="110" t="s">
        <v>47</v>
      </c>
      <c r="AX552" s="111" t="s">
        <v>89</v>
      </c>
    </row>
    <row r="553" spans="1:50" s="110" customFormat="1" x14ac:dyDescent="0.2">
      <c r="A553" s="109"/>
      <c r="C553" s="103" t="s">
        <v>102</v>
      </c>
      <c r="D553" s="111" t="s">
        <v>0</v>
      </c>
      <c r="E553" s="112" t="s">
        <v>1042</v>
      </c>
      <c r="G553" s="113">
        <v>8.48</v>
      </c>
      <c r="K553" s="109"/>
      <c r="L553" s="114"/>
      <c r="M553" s="115"/>
      <c r="N553" s="115"/>
      <c r="O553" s="115"/>
      <c r="P553" s="115"/>
      <c r="Q553" s="115"/>
      <c r="R553" s="115"/>
      <c r="S553" s="116"/>
      <c r="AS553" s="111" t="s">
        <v>102</v>
      </c>
      <c r="AT553" s="111" t="s">
        <v>73</v>
      </c>
      <c r="AU553" s="110" t="s">
        <v>73</v>
      </c>
      <c r="AV553" s="110" t="s">
        <v>16</v>
      </c>
      <c r="AW553" s="110" t="s">
        <v>47</v>
      </c>
      <c r="AX553" s="111" t="s">
        <v>89</v>
      </c>
    </row>
    <row r="554" spans="1:50" s="110" customFormat="1" x14ac:dyDescent="0.2">
      <c r="A554" s="109"/>
      <c r="C554" s="103" t="s">
        <v>102</v>
      </c>
      <c r="D554" s="111" t="s">
        <v>0</v>
      </c>
      <c r="E554" s="112" t="s">
        <v>1043</v>
      </c>
      <c r="G554" s="113">
        <v>1.19</v>
      </c>
      <c r="K554" s="109"/>
      <c r="L554" s="114"/>
      <c r="M554" s="115"/>
      <c r="N554" s="115"/>
      <c r="O554" s="115"/>
      <c r="P554" s="115"/>
      <c r="Q554" s="115"/>
      <c r="R554" s="115"/>
      <c r="S554" s="116"/>
      <c r="AS554" s="111" t="s">
        <v>102</v>
      </c>
      <c r="AT554" s="111" t="s">
        <v>73</v>
      </c>
      <c r="AU554" s="110" t="s">
        <v>73</v>
      </c>
      <c r="AV554" s="110" t="s">
        <v>16</v>
      </c>
      <c r="AW554" s="110" t="s">
        <v>47</v>
      </c>
      <c r="AX554" s="111" t="s">
        <v>89</v>
      </c>
    </row>
    <row r="555" spans="1:50" s="110" customFormat="1" x14ac:dyDescent="0.2">
      <c r="A555" s="109"/>
      <c r="C555" s="103" t="s">
        <v>102</v>
      </c>
      <c r="D555" s="111" t="s">
        <v>0</v>
      </c>
      <c r="E555" s="112" t="s">
        <v>1044</v>
      </c>
      <c r="G555" s="113">
        <v>1.23</v>
      </c>
      <c r="K555" s="109"/>
      <c r="L555" s="114"/>
      <c r="M555" s="115"/>
      <c r="N555" s="115"/>
      <c r="O555" s="115"/>
      <c r="P555" s="115"/>
      <c r="Q555" s="115"/>
      <c r="R555" s="115"/>
      <c r="S555" s="116"/>
      <c r="AS555" s="111" t="s">
        <v>102</v>
      </c>
      <c r="AT555" s="111" t="s">
        <v>73</v>
      </c>
      <c r="AU555" s="110" t="s">
        <v>73</v>
      </c>
      <c r="AV555" s="110" t="s">
        <v>16</v>
      </c>
      <c r="AW555" s="110" t="s">
        <v>47</v>
      </c>
      <c r="AX555" s="111" t="s">
        <v>89</v>
      </c>
    </row>
    <row r="556" spans="1:50" s="110" customFormat="1" x14ac:dyDescent="0.2">
      <c r="A556" s="109"/>
      <c r="C556" s="103" t="s">
        <v>102</v>
      </c>
      <c r="D556" s="111" t="s">
        <v>0</v>
      </c>
      <c r="E556" s="112" t="s">
        <v>1045</v>
      </c>
      <c r="G556" s="113">
        <v>2</v>
      </c>
      <c r="K556" s="109"/>
      <c r="L556" s="114"/>
      <c r="M556" s="115"/>
      <c r="N556" s="115"/>
      <c r="O556" s="115"/>
      <c r="P556" s="115"/>
      <c r="Q556" s="115"/>
      <c r="R556" s="115"/>
      <c r="S556" s="116"/>
      <c r="AS556" s="111" t="s">
        <v>102</v>
      </c>
      <c r="AT556" s="111" t="s">
        <v>73</v>
      </c>
      <c r="AU556" s="110" t="s">
        <v>73</v>
      </c>
      <c r="AV556" s="110" t="s">
        <v>16</v>
      </c>
      <c r="AW556" s="110" t="s">
        <v>47</v>
      </c>
      <c r="AX556" s="111" t="s">
        <v>89</v>
      </c>
    </row>
    <row r="557" spans="1:50" s="110" customFormat="1" x14ac:dyDescent="0.2">
      <c r="A557" s="109"/>
      <c r="C557" s="103" t="s">
        <v>102</v>
      </c>
      <c r="D557" s="111" t="s">
        <v>0</v>
      </c>
      <c r="E557" s="112" t="s">
        <v>1046</v>
      </c>
      <c r="G557" s="113">
        <v>1.1200000000000001</v>
      </c>
      <c r="K557" s="109"/>
      <c r="L557" s="114"/>
      <c r="M557" s="115"/>
      <c r="N557" s="115"/>
      <c r="O557" s="115"/>
      <c r="P557" s="115"/>
      <c r="Q557" s="115"/>
      <c r="R557" s="115"/>
      <c r="S557" s="116"/>
      <c r="AS557" s="111" t="s">
        <v>102</v>
      </c>
      <c r="AT557" s="111" t="s">
        <v>73</v>
      </c>
      <c r="AU557" s="110" t="s">
        <v>73</v>
      </c>
      <c r="AV557" s="110" t="s">
        <v>16</v>
      </c>
      <c r="AW557" s="110" t="s">
        <v>47</v>
      </c>
      <c r="AX557" s="111" t="s">
        <v>89</v>
      </c>
    </row>
    <row r="558" spans="1:50" s="110" customFormat="1" x14ac:dyDescent="0.2">
      <c r="A558" s="109"/>
      <c r="C558" s="103" t="s">
        <v>102</v>
      </c>
      <c r="D558" s="111" t="s">
        <v>0</v>
      </c>
      <c r="E558" s="112" t="s">
        <v>1047</v>
      </c>
      <c r="G558" s="113">
        <v>3.22</v>
      </c>
      <c r="K558" s="109"/>
      <c r="L558" s="114"/>
      <c r="M558" s="115"/>
      <c r="N558" s="115"/>
      <c r="O558" s="115"/>
      <c r="P558" s="115"/>
      <c r="Q558" s="115"/>
      <c r="R558" s="115"/>
      <c r="S558" s="116"/>
      <c r="AS558" s="111" t="s">
        <v>102</v>
      </c>
      <c r="AT558" s="111" t="s">
        <v>73</v>
      </c>
      <c r="AU558" s="110" t="s">
        <v>73</v>
      </c>
      <c r="AV558" s="110" t="s">
        <v>16</v>
      </c>
      <c r="AW558" s="110" t="s">
        <v>47</v>
      </c>
      <c r="AX558" s="111" t="s">
        <v>89</v>
      </c>
    </row>
    <row r="559" spans="1:50" s="110" customFormat="1" x14ac:dyDescent="0.2">
      <c r="A559" s="109"/>
      <c r="C559" s="103" t="s">
        <v>102</v>
      </c>
      <c r="D559" s="111" t="s">
        <v>0</v>
      </c>
      <c r="E559" s="112" t="s">
        <v>1048</v>
      </c>
      <c r="G559" s="113">
        <v>3.05</v>
      </c>
      <c r="K559" s="109"/>
      <c r="L559" s="114"/>
      <c r="M559" s="115"/>
      <c r="N559" s="115"/>
      <c r="O559" s="115"/>
      <c r="P559" s="115"/>
      <c r="Q559" s="115"/>
      <c r="R559" s="115"/>
      <c r="S559" s="116"/>
      <c r="AS559" s="111" t="s">
        <v>102</v>
      </c>
      <c r="AT559" s="111" t="s">
        <v>73</v>
      </c>
      <c r="AU559" s="110" t="s">
        <v>73</v>
      </c>
      <c r="AV559" s="110" t="s">
        <v>16</v>
      </c>
      <c r="AW559" s="110" t="s">
        <v>47</v>
      </c>
      <c r="AX559" s="111" t="s">
        <v>89</v>
      </c>
    </row>
    <row r="560" spans="1:50" s="126" customFormat="1" x14ac:dyDescent="0.2">
      <c r="A560" s="125"/>
      <c r="C560" s="103" t="s">
        <v>102</v>
      </c>
      <c r="D560" s="127" t="s">
        <v>0</v>
      </c>
      <c r="E560" s="128" t="s">
        <v>105</v>
      </c>
      <c r="G560" s="129">
        <v>43.969999999999985</v>
      </c>
      <c r="K560" s="125"/>
      <c r="L560" s="130"/>
      <c r="M560" s="131"/>
      <c r="N560" s="131"/>
      <c r="O560" s="131"/>
      <c r="P560" s="131"/>
      <c r="Q560" s="131"/>
      <c r="R560" s="131"/>
      <c r="S560" s="132"/>
      <c r="AS560" s="127" t="s">
        <v>102</v>
      </c>
      <c r="AT560" s="127" t="s">
        <v>73</v>
      </c>
      <c r="AU560" s="126" t="s">
        <v>106</v>
      </c>
      <c r="AV560" s="126" t="s">
        <v>16</v>
      </c>
      <c r="AW560" s="126" t="s">
        <v>47</v>
      </c>
      <c r="AX560" s="127" t="s">
        <v>89</v>
      </c>
    </row>
    <row r="561" spans="1:64" s="118" customFormat="1" x14ac:dyDescent="0.2">
      <c r="A561" s="117"/>
      <c r="C561" s="103" t="s">
        <v>102</v>
      </c>
      <c r="D561" s="119" t="s">
        <v>0</v>
      </c>
      <c r="E561" s="120" t="s">
        <v>109</v>
      </c>
      <c r="G561" s="121">
        <v>566.07000000000016</v>
      </c>
      <c r="K561" s="117"/>
      <c r="L561" s="122"/>
      <c r="M561" s="123"/>
      <c r="N561" s="123"/>
      <c r="O561" s="123"/>
      <c r="P561" s="123"/>
      <c r="Q561" s="123"/>
      <c r="R561" s="123"/>
      <c r="S561" s="124"/>
      <c r="AS561" s="119" t="s">
        <v>102</v>
      </c>
      <c r="AT561" s="119" t="s">
        <v>73</v>
      </c>
      <c r="AU561" s="118" t="s">
        <v>96</v>
      </c>
      <c r="AV561" s="118" t="s">
        <v>16</v>
      </c>
      <c r="AW561" s="118" t="s">
        <v>51</v>
      </c>
      <c r="AX561" s="119" t="s">
        <v>89</v>
      </c>
    </row>
    <row r="562" spans="1:64" s="16" customFormat="1" ht="24" x14ac:dyDescent="0.2">
      <c r="A562" s="13"/>
      <c r="B562" s="87" t="s">
        <v>379</v>
      </c>
      <c r="C562" s="87" t="s">
        <v>92</v>
      </c>
      <c r="D562" s="88" t="s">
        <v>1049</v>
      </c>
      <c r="E562" s="89" t="s">
        <v>1050</v>
      </c>
      <c r="F562" s="90" t="s">
        <v>220</v>
      </c>
      <c r="G562" s="91">
        <v>40</v>
      </c>
      <c r="H562" s="1"/>
      <c r="I562" s="91">
        <f>ROUND(H562*G562,3)</f>
        <v>0</v>
      </c>
      <c r="J562" s="92"/>
      <c r="K562" s="13"/>
      <c r="L562" s="93" t="s">
        <v>0</v>
      </c>
      <c r="M562" s="94" t="s">
        <v>23</v>
      </c>
      <c r="N562" s="95"/>
      <c r="O562" s="96">
        <f>N562*G562</f>
        <v>0</v>
      </c>
      <c r="P562" s="96">
        <v>3.9640000000000002E-2</v>
      </c>
      <c r="Q562" s="96">
        <f>P562*G562</f>
        <v>1.5856000000000001</v>
      </c>
      <c r="R562" s="96">
        <v>0</v>
      </c>
      <c r="S562" s="97">
        <f>R562*G562</f>
        <v>0</v>
      </c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Q562" s="98" t="s">
        <v>96</v>
      </c>
      <c r="AS562" s="98" t="s">
        <v>92</v>
      </c>
      <c r="AT562" s="98" t="s">
        <v>73</v>
      </c>
      <c r="AX562" s="7" t="s">
        <v>89</v>
      </c>
      <c r="BD562" s="99">
        <f>IF(M562="základná",I562,0)</f>
        <v>0</v>
      </c>
      <c r="BE562" s="99">
        <f>IF(M562="znížená",I562,0)</f>
        <v>0</v>
      </c>
      <c r="BF562" s="99">
        <f>IF(M562="zákl. prenesená",I562,0)</f>
        <v>0</v>
      </c>
      <c r="BG562" s="99">
        <f>IF(M562="zníž. prenesená",I562,0)</f>
        <v>0</v>
      </c>
      <c r="BH562" s="99">
        <f>IF(M562="nulová",I562,0)</f>
        <v>0</v>
      </c>
      <c r="BI562" s="7" t="s">
        <v>73</v>
      </c>
      <c r="BJ562" s="100">
        <f>ROUND(H562*G562,3)</f>
        <v>0</v>
      </c>
      <c r="BK562" s="7" t="s">
        <v>96</v>
      </c>
      <c r="BL562" s="98" t="s">
        <v>1051</v>
      </c>
    </row>
    <row r="563" spans="1:64" s="16" customFormat="1" ht="24" x14ac:dyDescent="0.2">
      <c r="A563" s="13"/>
      <c r="B563" s="133" t="s">
        <v>385</v>
      </c>
      <c r="C563" s="133" t="s">
        <v>786</v>
      </c>
      <c r="D563" s="134" t="s">
        <v>1052</v>
      </c>
      <c r="E563" s="135" t="s">
        <v>1053</v>
      </c>
      <c r="F563" s="136" t="s">
        <v>220</v>
      </c>
      <c r="G563" s="137">
        <v>40</v>
      </c>
      <c r="H563" s="1"/>
      <c r="I563" s="137">
        <f>ROUND(H563*G563,3)</f>
        <v>0</v>
      </c>
      <c r="J563" s="138"/>
      <c r="K563" s="139"/>
      <c r="L563" s="140" t="s">
        <v>0</v>
      </c>
      <c r="M563" s="141" t="s">
        <v>23</v>
      </c>
      <c r="N563" s="95"/>
      <c r="O563" s="96">
        <f>N563*G563</f>
        <v>0</v>
      </c>
      <c r="P563" s="96">
        <v>0.01</v>
      </c>
      <c r="Q563" s="96">
        <f>P563*G563</f>
        <v>0.4</v>
      </c>
      <c r="R563" s="96">
        <v>0</v>
      </c>
      <c r="S563" s="97">
        <f>R563*G563</f>
        <v>0</v>
      </c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Q563" s="98" t="s">
        <v>166</v>
      </c>
      <c r="AS563" s="98" t="s">
        <v>786</v>
      </c>
      <c r="AT563" s="98" t="s">
        <v>73</v>
      </c>
      <c r="AX563" s="7" t="s">
        <v>89</v>
      </c>
      <c r="BD563" s="99">
        <f>IF(M563="základná",I563,0)</f>
        <v>0</v>
      </c>
      <c r="BE563" s="99">
        <f>IF(M563="znížená",I563,0)</f>
        <v>0</v>
      </c>
      <c r="BF563" s="99">
        <f>IF(M563="zákl. prenesená",I563,0)</f>
        <v>0</v>
      </c>
      <c r="BG563" s="99">
        <f>IF(M563="zníž. prenesená",I563,0)</f>
        <v>0</v>
      </c>
      <c r="BH563" s="99">
        <f>IF(M563="nulová",I563,0)</f>
        <v>0</v>
      </c>
      <c r="BI563" s="7" t="s">
        <v>73</v>
      </c>
      <c r="BJ563" s="100">
        <f>ROUND(H563*G563,3)</f>
        <v>0</v>
      </c>
      <c r="BK563" s="7" t="s">
        <v>96</v>
      </c>
      <c r="BL563" s="98" t="s">
        <v>1054</v>
      </c>
    </row>
    <row r="564" spans="1:64" s="16" customFormat="1" ht="24" x14ac:dyDescent="0.2">
      <c r="A564" s="13"/>
      <c r="B564" s="87" t="s">
        <v>395</v>
      </c>
      <c r="C564" s="87" t="s">
        <v>92</v>
      </c>
      <c r="D564" s="88" t="s">
        <v>1055</v>
      </c>
      <c r="E564" s="89" t="s">
        <v>1056</v>
      </c>
      <c r="F564" s="90" t="s">
        <v>220</v>
      </c>
      <c r="G564" s="91">
        <v>1</v>
      </c>
      <c r="H564" s="1"/>
      <c r="I564" s="91">
        <f>ROUND(H564*G564,3)</f>
        <v>0</v>
      </c>
      <c r="J564" s="92"/>
      <c r="K564" s="13"/>
      <c r="L564" s="93" t="s">
        <v>0</v>
      </c>
      <c r="M564" s="94" t="s">
        <v>23</v>
      </c>
      <c r="N564" s="95"/>
      <c r="O564" s="96">
        <f>N564*G564</f>
        <v>0</v>
      </c>
      <c r="P564" s="96">
        <v>4.548E-2</v>
      </c>
      <c r="Q564" s="96">
        <f>P564*G564</f>
        <v>4.548E-2</v>
      </c>
      <c r="R564" s="96">
        <v>0</v>
      </c>
      <c r="S564" s="97">
        <f>R564*G564</f>
        <v>0</v>
      </c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Q564" s="98" t="s">
        <v>96</v>
      </c>
      <c r="AS564" s="98" t="s">
        <v>92</v>
      </c>
      <c r="AT564" s="98" t="s">
        <v>73</v>
      </c>
      <c r="AX564" s="7" t="s">
        <v>89</v>
      </c>
      <c r="BD564" s="99">
        <f>IF(M564="základná",I564,0)</f>
        <v>0</v>
      </c>
      <c r="BE564" s="99">
        <f>IF(M564="znížená",I564,0)</f>
        <v>0</v>
      </c>
      <c r="BF564" s="99">
        <f>IF(M564="zákl. prenesená",I564,0)</f>
        <v>0</v>
      </c>
      <c r="BG564" s="99">
        <f>IF(M564="zníž. prenesená",I564,0)</f>
        <v>0</v>
      </c>
      <c r="BH564" s="99">
        <f>IF(M564="nulová",I564,0)</f>
        <v>0</v>
      </c>
      <c r="BI564" s="7" t="s">
        <v>73</v>
      </c>
      <c r="BJ564" s="100">
        <f>ROUND(H564*G564,3)</f>
        <v>0</v>
      </c>
      <c r="BK564" s="7" t="s">
        <v>96</v>
      </c>
      <c r="BL564" s="98" t="s">
        <v>1057</v>
      </c>
    </row>
    <row r="565" spans="1:64" s="16" customFormat="1" ht="24" x14ac:dyDescent="0.2">
      <c r="A565" s="13"/>
      <c r="B565" s="133" t="s">
        <v>402</v>
      </c>
      <c r="C565" s="133" t="s">
        <v>786</v>
      </c>
      <c r="D565" s="134" t="s">
        <v>1058</v>
      </c>
      <c r="E565" s="135" t="s">
        <v>1059</v>
      </c>
      <c r="F565" s="136" t="s">
        <v>220</v>
      </c>
      <c r="G565" s="137">
        <v>1</v>
      </c>
      <c r="H565" s="1"/>
      <c r="I565" s="137">
        <f>ROUND(H565*G565,3)</f>
        <v>0</v>
      </c>
      <c r="J565" s="138"/>
      <c r="K565" s="139"/>
      <c r="L565" s="140" t="s">
        <v>0</v>
      </c>
      <c r="M565" s="141" t="s">
        <v>23</v>
      </c>
      <c r="N565" s="95"/>
      <c r="O565" s="96">
        <f>N565*G565</f>
        <v>0</v>
      </c>
      <c r="P565" s="96">
        <v>0.02</v>
      </c>
      <c r="Q565" s="96">
        <f>P565*G565</f>
        <v>0.02</v>
      </c>
      <c r="R565" s="96">
        <v>0</v>
      </c>
      <c r="S565" s="97">
        <f>R565*G565</f>
        <v>0</v>
      </c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Q565" s="98" t="s">
        <v>166</v>
      </c>
      <c r="AS565" s="98" t="s">
        <v>786</v>
      </c>
      <c r="AT565" s="98" t="s">
        <v>73</v>
      </c>
      <c r="AX565" s="7" t="s">
        <v>89</v>
      </c>
      <c r="BD565" s="99">
        <f>IF(M565="základná",I565,0)</f>
        <v>0</v>
      </c>
      <c r="BE565" s="99">
        <f>IF(M565="znížená",I565,0)</f>
        <v>0</v>
      </c>
      <c r="BF565" s="99">
        <f>IF(M565="zákl. prenesená",I565,0)</f>
        <v>0</v>
      </c>
      <c r="BG565" s="99">
        <f>IF(M565="zníž. prenesená",I565,0)</f>
        <v>0</v>
      </c>
      <c r="BH565" s="99">
        <f>IF(M565="nulová",I565,0)</f>
        <v>0</v>
      </c>
      <c r="BI565" s="7" t="s">
        <v>73</v>
      </c>
      <c r="BJ565" s="100">
        <f>ROUND(H565*G565,3)</f>
        <v>0</v>
      </c>
      <c r="BK565" s="7" t="s">
        <v>96</v>
      </c>
      <c r="BL565" s="98" t="s">
        <v>1060</v>
      </c>
    </row>
    <row r="566" spans="1:64" s="75" customFormat="1" ht="12.75" x14ac:dyDescent="0.2">
      <c r="A566" s="74"/>
      <c r="C566" s="76" t="s">
        <v>46</v>
      </c>
      <c r="D566" s="85" t="s">
        <v>90</v>
      </c>
      <c r="E566" s="85" t="s">
        <v>91</v>
      </c>
      <c r="I566" s="86">
        <f>BJ566</f>
        <v>0</v>
      </c>
      <c r="K566" s="74"/>
      <c r="L566" s="79"/>
      <c r="M566" s="80"/>
      <c r="N566" s="80"/>
      <c r="O566" s="81">
        <f>SUM(O567:O610)</f>
        <v>0</v>
      </c>
      <c r="P566" s="80"/>
      <c r="Q566" s="81">
        <f>SUM(Q567:Q610)</f>
        <v>97.900624650000012</v>
      </c>
      <c r="R566" s="80"/>
      <c r="S566" s="82">
        <f>SUM(S567:S610)</f>
        <v>0</v>
      </c>
      <c r="AQ566" s="76" t="s">
        <v>51</v>
      </c>
      <c r="AS566" s="83" t="s">
        <v>46</v>
      </c>
      <c r="AT566" s="83" t="s">
        <v>51</v>
      </c>
      <c r="AX566" s="76" t="s">
        <v>89</v>
      </c>
      <c r="BJ566" s="84">
        <f>SUM(BJ567:BJ610)</f>
        <v>0</v>
      </c>
    </row>
    <row r="567" spans="1:64" s="16" customFormat="1" ht="36" x14ac:dyDescent="0.2">
      <c r="A567" s="13"/>
      <c r="B567" s="87" t="s">
        <v>409</v>
      </c>
      <c r="C567" s="87" t="s">
        <v>92</v>
      </c>
      <c r="D567" s="88" t="s">
        <v>93</v>
      </c>
      <c r="E567" s="89" t="s">
        <v>94</v>
      </c>
      <c r="F567" s="90" t="s">
        <v>95</v>
      </c>
      <c r="G567" s="91">
        <v>0</v>
      </c>
      <c r="H567" s="1"/>
      <c r="I567" s="91">
        <f>ROUND(H567*G567,3)</f>
        <v>0</v>
      </c>
      <c r="J567" s="92"/>
      <c r="K567" s="13"/>
      <c r="L567" s="93" t="s">
        <v>0</v>
      </c>
      <c r="M567" s="94" t="s">
        <v>23</v>
      </c>
      <c r="N567" s="95"/>
      <c r="O567" s="96">
        <f>N567*G567</f>
        <v>0</v>
      </c>
      <c r="P567" s="96">
        <v>0</v>
      </c>
      <c r="Q567" s="96">
        <f>P567*G567</f>
        <v>0</v>
      </c>
      <c r="R567" s="96">
        <v>0</v>
      </c>
      <c r="S567" s="97">
        <f>R567*G567</f>
        <v>0</v>
      </c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Q567" s="98" t="s">
        <v>96</v>
      </c>
      <c r="AS567" s="98" t="s">
        <v>92</v>
      </c>
      <c r="AT567" s="98" t="s">
        <v>73</v>
      </c>
      <c r="AX567" s="7" t="s">
        <v>89</v>
      </c>
      <c r="BD567" s="99">
        <f>IF(M567="základná",I567,0)</f>
        <v>0</v>
      </c>
      <c r="BE567" s="99">
        <f>IF(M567="znížená",I567,0)</f>
        <v>0</v>
      </c>
      <c r="BF567" s="99">
        <f>IF(M567="zákl. prenesená",I567,0)</f>
        <v>0</v>
      </c>
      <c r="BG567" s="99">
        <f>IF(M567="zníž. prenesená",I567,0)</f>
        <v>0</v>
      </c>
      <c r="BH567" s="99">
        <f>IF(M567="nulová",I567,0)</f>
        <v>0</v>
      </c>
      <c r="BI567" s="7" t="s">
        <v>73</v>
      </c>
      <c r="BJ567" s="100">
        <f>ROUND(H567*G567,3)</f>
        <v>0</v>
      </c>
      <c r="BK567" s="7" t="s">
        <v>96</v>
      </c>
      <c r="BL567" s="98" t="s">
        <v>1061</v>
      </c>
    </row>
    <row r="568" spans="1:64" s="16" customFormat="1" ht="24" x14ac:dyDescent="0.2">
      <c r="A568" s="13"/>
      <c r="B568" s="87" t="s">
        <v>419</v>
      </c>
      <c r="C568" s="87" t="s">
        <v>92</v>
      </c>
      <c r="D568" s="88" t="s">
        <v>1062</v>
      </c>
      <c r="E568" s="89" t="s">
        <v>1063</v>
      </c>
      <c r="F568" s="90" t="s">
        <v>121</v>
      </c>
      <c r="G568" s="91">
        <v>603.22</v>
      </c>
      <c r="H568" s="1"/>
      <c r="I568" s="91">
        <f>ROUND(H568*G568,3)</f>
        <v>0</v>
      </c>
      <c r="J568" s="92"/>
      <c r="K568" s="13"/>
      <c r="L568" s="93" t="s">
        <v>0</v>
      </c>
      <c r="M568" s="94" t="s">
        <v>23</v>
      </c>
      <c r="N568" s="95"/>
      <c r="O568" s="96">
        <f>N568*G568</f>
        <v>0</v>
      </c>
      <c r="P568" s="96">
        <v>6.1799999999999997E-3</v>
      </c>
      <c r="Q568" s="96">
        <f>P568*G568</f>
        <v>3.7278996000000002</v>
      </c>
      <c r="R568" s="96">
        <v>0</v>
      </c>
      <c r="S568" s="97">
        <f>R568*G568</f>
        <v>0</v>
      </c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Q568" s="98" t="s">
        <v>96</v>
      </c>
      <c r="AS568" s="98" t="s">
        <v>92</v>
      </c>
      <c r="AT568" s="98" t="s">
        <v>73</v>
      </c>
      <c r="AX568" s="7" t="s">
        <v>89</v>
      </c>
      <c r="BD568" s="99">
        <f>IF(M568="základná",I568,0)</f>
        <v>0</v>
      </c>
      <c r="BE568" s="99">
        <f>IF(M568="znížená",I568,0)</f>
        <v>0</v>
      </c>
      <c r="BF568" s="99">
        <f>IF(M568="zákl. prenesená",I568,0)</f>
        <v>0</v>
      </c>
      <c r="BG568" s="99">
        <f>IF(M568="zníž. prenesená",I568,0)</f>
        <v>0</v>
      </c>
      <c r="BH568" s="99">
        <f>IF(M568="nulová",I568,0)</f>
        <v>0</v>
      </c>
      <c r="BI568" s="7" t="s">
        <v>73</v>
      </c>
      <c r="BJ568" s="100">
        <f>ROUND(H568*G568,3)</f>
        <v>0</v>
      </c>
      <c r="BK568" s="7" t="s">
        <v>96</v>
      </c>
      <c r="BL568" s="98" t="s">
        <v>1064</v>
      </c>
    </row>
    <row r="569" spans="1:64" s="110" customFormat="1" x14ac:dyDescent="0.2">
      <c r="A569" s="109"/>
      <c r="C569" s="103" t="s">
        <v>102</v>
      </c>
      <c r="D569" s="111" t="s">
        <v>0</v>
      </c>
      <c r="E569" s="112" t="s">
        <v>1065</v>
      </c>
      <c r="G569" s="113">
        <v>226.59700000000001</v>
      </c>
      <c r="K569" s="109"/>
      <c r="L569" s="114"/>
      <c r="M569" s="115"/>
      <c r="N569" s="115"/>
      <c r="O569" s="115"/>
      <c r="P569" s="115"/>
      <c r="Q569" s="115"/>
      <c r="R569" s="115"/>
      <c r="S569" s="116"/>
      <c r="AS569" s="111" t="s">
        <v>102</v>
      </c>
      <c r="AT569" s="111" t="s">
        <v>73</v>
      </c>
      <c r="AU569" s="110" t="s">
        <v>73</v>
      </c>
      <c r="AV569" s="110" t="s">
        <v>16</v>
      </c>
      <c r="AW569" s="110" t="s">
        <v>47</v>
      </c>
      <c r="AX569" s="111" t="s">
        <v>89</v>
      </c>
    </row>
    <row r="570" spans="1:64" s="110" customFormat="1" x14ac:dyDescent="0.2">
      <c r="A570" s="109"/>
      <c r="C570" s="103" t="s">
        <v>102</v>
      </c>
      <c r="D570" s="111" t="s">
        <v>0</v>
      </c>
      <c r="E570" s="112" t="s">
        <v>1066</v>
      </c>
      <c r="G570" s="113">
        <v>216.31299999999999</v>
      </c>
      <c r="K570" s="109"/>
      <c r="L570" s="114"/>
      <c r="M570" s="115"/>
      <c r="N570" s="115"/>
      <c r="O570" s="115"/>
      <c r="P570" s="115"/>
      <c r="Q570" s="115"/>
      <c r="R570" s="115"/>
      <c r="S570" s="116"/>
      <c r="AS570" s="111" t="s">
        <v>102</v>
      </c>
      <c r="AT570" s="111" t="s">
        <v>73</v>
      </c>
      <c r="AU570" s="110" t="s">
        <v>73</v>
      </c>
      <c r="AV570" s="110" t="s">
        <v>16</v>
      </c>
      <c r="AW570" s="110" t="s">
        <v>47</v>
      </c>
      <c r="AX570" s="111" t="s">
        <v>89</v>
      </c>
    </row>
    <row r="571" spans="1:64" s="110" customFormat="1" x14ac:dyDescent="0.2">
      <c r="A571" s="109"/>
      <c r="C571" s="103" t="s">
        <v>102</v>
      </c>
      <c r="D571" s="111" t="s">
        <v>0</v>
      </c>
      <c r="E571" s="112" t="s">
        <v>1067</v>
      </c>
      <c r="G571" s="113">
        <v>160.31</v>
      </c>
      <c r="K571" s="109"/>
      <c r="L571" s="114"/>
      <c r="M571" s="115"/>
      <c r="N571" s="115"/>
      <c r="O571" s="115"/>
      <c r="P571" s="115"/>
      <c r="Q571" s="115"/>
      <c r="R571" s="115"/>
      <c r="S571" s="116"/>
      <c r="AS571" s="111" t="s">
        <v>102</v>
      </c>
      <c r="AT571" s="111" t="s">
        <v>73</v>
      </c>
      <c r="AU571" s="110" t="s">
        <v>73</v>
      </c>
      <c r="AV571" s="110" t="s">
        <v>16</v>
      </c>
      <c r="AW571" s="110" t="s">
        <v>47</v>
      </c>
      <c r="AX571" s="111" t="s">
        <v>89</v>
      </c>
    </row>
    <row r="572" spans="1:64" s="118" customFormat="1" x14ac:dyDescent="0.2">
      <c r="A572" s="117"/>
      <c r="C572" s="103" t="s">
        <v>102</v>
      </c>
      <c r="D572" s="119" t="s">
        <v>0</v>
      </c>
      <c r="E572" s="120" t="s">
        <v>109</v>
      </c>
      <c r="G572" s="121">
        <v>603.22</v>
      </c>
      <c r="K572" s="117"/>
      <c r="L572" s="122"/>
      <c r="M572" s="123"/>
      <c r="N572" s="123"/>
      <c r="O572" s="123"/>
      <c r="P572" s="123"/>
      <c r="Q572" s="123"/>
      <c r="R572" s="123"/>
      <c r="S572" s="124"/>
      <c r="AS572" s="119" t="s">
        <v>102</v>
      </c>
      <c r="AT572" s="119" t="s">
        <v>73</v>
      </c>
      <c r="AU572" s="118" t="s">
        <v>96</v>
      </c>
      <c r="AV572" s="118" t="s">
        <v>16</v>
      </c>
      <c r="AW572" s="118" t="s">
        <v>51</v>
      </c>
      <c r="AX572" s="119" t="s">
        <v>89</v>
      </c>
    </row>
    <row r="573" spans="1:64" s="16" customFormat="1" ht="24" x14ac:dyDescent="0.2">
      <c r="A573" s="13"/>
      <c r="B573" s="87" t="s">
        <v>427</v>
      </c>
      <c r="C573" s="87" t="s">
        <v>92</v>
      </c>
      <c r="D573" s="88" t="s">
        <v>1068</v>
      </c>
      <c r="E573" s="89" t="s">
        <v>1069</v>
      </c>
      <c r="F573" s="90" t="s">
        <v>100</v>
      </c>
      <c r="G573" s="91">
        <v>2474.5639999999999</v>
      </c>
      <c r="H573" s="1"/>
      <c r="I573" s="91">
        <f>ROUND(H573*G573,3)</f>
        <v>0</v>
      </c>
      <c r="J573" s="92"/>
      <c r="K573" s="13"/>
      <c r="L573" s="93" t="s">
        <v>0</v>
      </c>
      <c r="M573" s="94" t="s">
        <v>23</v>
      </c>
      <c r="N573" s="95"/>
      <c r="O573" s="96">
        <f>N573*G573</f>
        <v>0</v>
      </c>
      <c r="P573" s="96">
        <v>2.8680000000000001E-2</v>
      </c>
      <c r="Q573" s="96">
        <f>P573*G573</f>
        <v>70.97049552</v>
      </c>
      <c r="R573" s="96">
        <v>0</v>
      </c>
      <c r="S573" s="97">
        <f>R573*G573</f>
        <v>0</v>
      </c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Q573" s="98" t="s">
        <v>96</v>
      </c>
      <c r="AS573" s="98" t="s">
        <v>92</v>
      </c>
      <c r="AT573" s="98" t="s">
        <v>73</v>
      </c>
      <c r="AX573" s="7" t="s">
        <v>89</v>
      </c>
      <c r="BD573" s="99">
        <f>IF(M573="základná",I573,0)</f>
        <v>0</v>
      </c>
      <c r="BE573" s="99">
        <f>IF(M573="znížená",I573,0)</f>
        <v>0</v>
      </c>
      <c r="BF573" s="99">
        <f>IF(M573="zákl. prenesená",I573,0)</f>
        <v>0</v>
      </c>
      <c r="BG573" s="99">
        <f>IF(M573="zníž. prenesená",I573,0)</f>
        <v>0</v>
      </c>
      <c r="BH573" s="99">
        <f>IF(M573="nulová",I573,0)</f>
        <v>0</v>
      </c>
      <c r="BI573" s="7" t="s">
        <v>73</v>
      </c>
      <c r="BJ573" s="100">
        <f>ROUND(H573*G573,3)</f>
        <v>0</v>
      </c>
      <c r="BK573" s="7" t="s">
        <v>96</v>
      </c>
      <c r="BL573" s="98" t="s">
        <v>1070</v>
      </c>
    </row>
    <row r="574" spans="1:64" s="110" customFormat="1" x14ac:dyDescent="0.2">
      <c r="A574" s="109"/>
      <c r="C574" s="103" t="s">
        <v>102</v>
      </c>
      <c r="D574" s="111" t="s">
        <v>0</v>
      </c>
      <c r="E574" s="112" t="s">
        <v>1071</v>
      </c>
      <c r="G574" s="113">
        <v>60.96</v>
      </c>
      <c r="K574" s="109"/>
      <c r="L574" s="114"/>
      <c r="M574" s="115"/>
      <c r="N574" s="115"/>
      <c r="O574" s="115"/>
      <c r="P574" s="115"/>
      <c r="Q574" s="115"/>
      <c r="R574" s="115"/>
      <c r="S574" s="116"/>
      <c r="AS574" s="111" t="s">
        <v>102</v>
      </c>
      <c r="AT574" s="111" t="s">
        <v>73</v>
      </c>
      <c r="AU574" s="110" t="s">
        <v>73</v>
      </c>
      <c r="AV574" s="110" t="s">
        <v>16</v>
      </c>
      <c r="AW574" s="110" t="s">
        <v>47</v>
      </c>
      <c r="AX574" s="111" t="s">
        <v>89</v>
      </c>
    </row>
    <row r="575" spans="1:64" s="110" customFormat="1" x14ac:dyDescent="0.2">
      <c r="A575" s="109"/>
      <c r="C575" s="103" t="s">
        <v>102</v>
      </c>
      <c r="D575" s="111" t="s">
        <v>0</v>
      </c>
      <c r="E575" s="112" t="s">
        <v>1072</v>
      </c>
      <c r="G575" s="113">
        <v>395.66199999999998</v>
      </c>
      <c r="K575" s="109"/>
      <c r="L575" s="114"/>
      <c r="M575" s="115"/>
      <c r="N575" s="115"/>
      <c r="O575" s="115"/>
      <c r="P575" s="115"/>
      <c r="Q575" s="115"/>
      <c r="R575" s="115"/>
      <c r="S575" s="116"/>
      <c r="AS575" s="111" t="s">
        <v>102</v>
      </c>
      <c r="AT575" s="111" t="s">
        <v>73</v>
      </c>
      <c r="AU575" s="110" t="s">
        <v>73</v>
      </c>
      <c r="AV575" s="110" t="s">
        <v>16</v>
      </c>
      <c r="AW575" s="110" t="s">
        <v>47</v>
      </c>
      <c r="AX575" s="111" t="s">
        <v>89</v>
      </c>
    </row>
    <row r="576" spans="1:64" s="110" customFormat="1" x14ac:dyDescent="0.2">
      <c r="A576" s="109"/>
      <c r="C576" s="103" t="s">
        <v>102</v>
      </c>
      <c r="D576" s="111" t="s">
        <v>0</v>
      </c>
      <c r="E576" s="112" t="s">
        <v>1073</v>
      </c>
      <c r="G576" s="113">
        <v>52.94</v>
      </c>
      <c r="K576" s="109"/>
      <c r="L576" s="114"/>
      <c r="M576" s="115"/>
      <c r="N576" s="115"/>
      <c r="O576" s="115"/>
      <c r="P576" s="115"/>
      <c r="Q576" s="115"/>
      <c r="R576" s="115"/>
      <c r="S576" s="116"/>
      <c r="AS576" s="111" t="s">
        <v>102</v>
      </c>
      <c r="AT576" s="111" t="s">
        <v>73</v>
      </c>
      <c r="AU576" s="110" t="s">
        <v>73</v>
      </c>
      <c r="AV576" s="110" t="s">
        <v>16</v>
      </c>
      <c r="AW576" s="110" t="s">
        <v>47</v>
      </c>
      <c r="AX576" s="111" t="s">
        <v>89</v>
      </c>
    </row>
    <row r="577" spans="1:64" s="110" customFormat="1" x14ac:dyDescent="0.2">
      <c r="A577" s="109"/>
      <c r="C577" s="103" t="s">
        <v>102</v>
      </c>
      <c r="D577" s="111" t="s">
        <v>0</v>
      </c>
      <c r="E577" s="112" t="s">
        <v>1074</v>
      </c>
      <c r="G577" s="113">
        <v>136.47999999999999</v>
      </c>
      <c r="K577" s="109"/>
      <c r="L577" s="114"/>
      <c r="M577" s="115"/>
      <c r="N577" s="115"/>
      <c r="O577" s="115"/>
      <c r="P577" s="115"/>
      <c r="Q577" s="115"/>
      <c r="R577" s="115"/>
      <c r="S577" s="116"/>
      <c r="AS577" s="111" t="s">
        <v>102</v>
      </c>
      <c r="AT577" s="111" t="s">
        <v>73</v>
      </c>
      <c r="AU577" s="110" t="s">
        <v>73</v>
      </c>
      <c r="AV577" s="110" t="s">
        <v>16</v>
      </c>
      <c r="AW577" s="110" t="s">
        <v>47</v>
      </c>
      <c r="AX577" s="111" t="s">
        <v>89</v>
      </c>
    </row>
    <row r="578" spans="1:64" s="110" customFormat="1" x14ac:dyDescent="0.2">
      <c r="A578" s="109"/>
      <c r="C578" s="103" t="s">
        <v>102</v>
      </c>
      <c r="D578" s="111" t="s">
        <v>0</v>
      </c>
      <c r="E578" s="112" t="s">
        <v>1075</v>
      </c>
      <c r="G578" s="113">
        <v>12.94</v>
      </c>
      <c r="K578" s="109"/>
      <c r="L578" s="114"/>
      <c r="M578" s="115"/>
      <c r="N578" s="115"/>
      <c r="O578" s="115"/>
      <c r="P578" s="115"/>
      <c r="Q578" s="115"/>
      <c r="R578" s="115"/>
      <c r="S578" s="116"/>
      <c r="AS578" s="111" t="s">
        <v>102</v>
      </c>
      <c r="AT578" s="111" t="s">
        <v>73</v>
      </c>
      <c r="AU578" s="110" t="s">
        <v>73</v>
      </c>
      <c r="AV578" s="110" t="s">
        <v>16</v>
      </c>
      <c r="AW578" s="110" t="s">
        <v>47</v>
      </c>
      <c r="AX578" s="111" t="s">
        <v>89</v>
      </c>
    </row>
    <row r="579" spans="1:64" s="110" customFormat="1" x14ac:dyDescent="0.2">
      <c r="A579" s="109"/>
      <c r="C579" s="103" t="s">
        <v>102</v>
      </c>
      <c r="D579" s="111" t="s">
        <v>0</v>
      </c>
      <c r="E579" s="112" t="s">
        <v>1076</v>
      </c>
      <c r="G579" s="113">
        <v>51.646000000000001</v>
      </c>
      <c r="K579" s="109"/>
      <c r="L579" s="114"/>
      <c r="M579" s="115"/>
      <c r="N579" s="115"/>
      <c r="O579" s="115"/>
      <c r="P579" s="115"/>
      <c r="Q579" s="115"/>
      <c r="R579" s="115"/>
      <c r="S579" s="116"/>
      <c r="AS579" s="111" t="s">
        <v>102</v>
      </c>
      <c r="AT579" s="111" t="s">
        <v>73</v>
      </c>
      <c r="AU579" s="110" t="s">
        <v>73</v>
      </c>
      <c r="AV579" s="110" t="s">
        <v>16</v>
      </c>
      <c r="AW579" s="110" t="s">
        <v>47</v>
      </c>
      <c r="AX579" s="111" t="s">
        <v>89</v>
      </c>
    </row>
    <row r="580" spans="1:64" s="110" customFormat="1" x14ac:dyDescent="0.2">
      <c r="A580" s="109"/>
      <c r="C580" s="103" t="s">
        <v>102</v>
      </c>
      <c r="D580" s="111" t="s">
        <v>0</v>
      </c>
      <c r="E580" s="112" t="s">
        <v>1077</v>
      </c>
      <c r="G580" s="113">
        <v>88.92</v>
      </c>
      <c r="K580" s="109"/>
      <c r="L580" s="114"/>
      <c r="M580" s="115"/>
      <c r="N580" s="115"/>
      <c r="O580" s="115"/>
      <c r="P580" s="115"/>
      <c r="Q580" s="115"/>
      <c r="R580" s="115"/>
      <c r="S580" s="116"/>
      <c r="AS580" s="111" t="s">
        <v>102</v>
      </c>
      <c r="AT580" s="111" t="s">
        <v>73</v>
      </c>
      <c r="AU580" s="110" t="s">
        <v>73</v>
      </c>
      <c r="AV580" s="110" t="s">
        <v>16</v>
      </c>
      <c r="AW580" s="110" t="s">
        <v>47</v>
      </c>
      <c r="AX580" s="111" t="s">
        <v>89</v>
      </c>
    </row>
    <row r="581" spans="1:64" s="110" customFormat="1" x14ac:dyDescent="0.2">
      <c r="A581" s="109"/>
      <c r="C581" s="103" t="s">
        <v>102</v>
      </c>
      <c r="D581" s="111" t="s">
        <v>0</v>
      </c>
      <c r="E581" s="112" t="s">
        <v>1078</v>
      </c>
      <c r="G581" s="113">
        <v>17.46</v>
      </c>
      <c r="K581" s="109"/>
      <c r="L581" s="114"/>
      <c r="M581" s="115"/>
      <c r="N581" s="115"/>
      <c r="O581" s="115"/>
      <c r="P581" s="115"/>
      <c r="Q581" s="115"/>
      <c r="R581" s="115"/>
      <c r="S581" s="116"/>
      <c r="AS581" s="111" t="s">
        <v>102</v>
      </c>
      <c r="AT581" s="111" t="s">
        <v>73</v>
      </c>
      <c r="AU581" s="110" t="s">
        <v>73</v>
      </c>
      <c r="AV581" s="110" t="s">
        <v>16</v>
      </c>
      <c r="AW581" s="110" t="s">
        <v>47</v>
      </c>
      <c r="AX581" s="111" t="s">
        <v>89</v>
      </c>
    </row>
    <row r="582" spans="1:64" s="110" customFormat="1" x14ac:dyDescent="0.2">
      <c r="A582" s="109"/>
      <c r="C582" s="103" t="s">
        <v>102</v>
      </c>
      <c r="D582" s="111" t="s">
        <v>0</v>
      </c>
      <c r="E582" s="112" t="s">
        <v>1079</v>
      </c>
      <c r="G582" s="113">
        <v>51.26</v>
      </c>
      <c r="K582" s="109"/>
      <c r="L582" s="114"/>
      <c r="M582" s="115"/>
      <c r="N582" s="115"/>
      <c r="O582" s="115"/>
      <c r="P582" s="115"/>
      <c r="Q582" s="115"/>
      <c r="R582" s="115"/>
      <c r="S582" s="116"/>
      <c r="AS582" s="111" t="s">
        <v>102</v>
      </c>
      <c r="AT582" s="111" t="s">
        <v>73</v>
      </c>
      <c r="AU582" s="110" t="s">
        <v>73</v>
      </c>
      <c r="AV582" s="110" t="s">
        <v>16</v>
      </c>
      <c r="AW582" s="110" t="s">
        <v>47</v>
      </c>
      <c r="AX582" s="111" t="s">
        <v>89</v>
      </c>
    </row>
    <row r="583" spans="1:64" s="118" customFormat="1" x14ac:dyDescent="0.2">
      <c r="A583" s="117"/>
      <c r="C583" s="103" t="s">
        <v>102</v>
      </c>
      <c r="D583" s="119" t="s">
        <v>0</v>
      </c>
      <c r="E583" s="120" t="s">
        <v>109</v>
      </c>
      <c r="G583" s="121">
        <v>868.26799999999992</v>
      </c>
      <c r="K583" s="117"/>
      <c r="L583" s="122"/>
      <c r="M583" s="123"/>
      <c r="N583" s="123"/>
      <c r="O583" s="123"/>
      <c r="P583" s="123"/>
      <c r="Q583" s="123"/>
      <c r="R583" s="123"/>
      <c r="S583" s="124"/>
      <c r="AS583" s="119" t="s">
        <v>102</v>
      </c>
      <c r="AT583" s="119" t="s">
        <v>73</v>
      </c>
      <c r="AU583" s="118" t="s">
        <v>96</v>
      </c>
      <c r="AV583" s="118" t="s">
        <v>16</v>
      </c>
      <c r="AW583" s="118" t="s">
        <v>51</v>
      </c>
      <c r="AX583" s="119" t="s">
        <v>89</v>
      </c>
    </row>
    <row r="584" spans="1:64" s="110" customFormat="1" x14ac:dyDescent="0.2">
      <c r="A584" s="109"/>
      <c r="C584" s="103" t="s">
        <v>102</v>
      </c>
      <c r="E584" s="112" t="s">
        <v>1080</v>
      </c>
      <c r="G584" s="113">
        <v>2474.5639999999999</v>
      </c>
      <c r="K584" s="109"/>
      <c r="L584" s="114"/>
      <c r="M584" s="115"/>
      <c r="N584" s="115"/>
      <c r="O584" s="115"/>
      <c r="P584" s="115"/>
      <c r="Q584" s="115"/>
      <c r="R584" s="115"/>
      <c r="S584" s="116"/>
      <c r="AS584" s="111" t="s">
        <v>102</v>
      </c>
      <c r="AT584" s="111" t="s">
        <v>73</v>
      </c>
      <c r="AU584" s="110" t="s">
        <v>73</v>
      </c>
      <c r="AV584" s="110" t="s">
        <v>2</v>
      </c>
      <c r="AW584" s="110" t="s">
        <v>51</v>
      </c>
      <c r="AX584" s="111" t="s">
        <v>89</v>
      </c>
    </row>
    <row r="585" spans="1:64" s="16" customFormat="1" ht="24" x14ac:dyDescent="0.2">
      <c r="A585" s="13"/>
      <c r="B585" s="87" t="s">
        <v>432</v>
      </c>
      <c r="C585" s="87" t="s">
        <v>92</v>
      </c>
      <c r="D585" s="88" t="s">
        <v>1081</v>
      </c>
      <c r="E585" s="89" t="s">
        <v>1082</v>
      </c>
      <c r="F585" s="90" t="s">
        <v>100</v>
      </c>
      <c r="G585" s="91">
        <v>868.26800000000003</v>
      </c>
      <c r="H585" s="1"/>
      <c r="I585" s="91">
        <f>ROUND(H585*G585,3)</f>
        <v>0</v>
      </c>
      <c r="J585" s="92"/>
      <c r="K585" s="13"/>
      <c r="L585" s="93" t="s">
        <v>0</v>
      </c>
      <c r="M585" s="94" t="s">
        <v>23</v>
      </c>
      <c r="N585" s="95"/>
      <c r="O585" s="96">
        <f>N585*G585</f>
        <v>0</v>
      </c>
      <c r="P585" s="96">
        <v>2.3900000000000001E-2</v>
      </c>
      <c r="Q585" s="96">
        <f>P585*G585</f>
        <v>20.7516052</v>
      </c>
      <c r="R585" s="96">
        <v>0</v>
      </c>
      <c r="S585" s="97">
        <f>R585*G585</f>
        <v>0</v>
      </c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Q585" s="98" t="s">
        <v>96</v>
      </c>
      <c r="AS585" s="98" t="s">
        <v>92</v>
      </c>
      <c r="AT585" s="98" t="s">
        <v>73</v>
      </c>
      <c r="AX585" s="7" t="s">
        <v>89</v>
      </c>
      <c r="BD585" s="99">
        <f>IF(M585="základná",I585,0)</f>
        <v>0</v>
      </c>
      <c r="BE585" s="99">
        <f>IF(M585="znížená",I585,0)</f>
        <v>0</v>
      </c>
      <c r="BF585" s="99">
        <f>IF(M585="zákl. prenesená",I585,0)</f>
        <v>0</v>
      </c>
      <c r="BG585" s="99">
        <f>IF(M585="zníž. prenesená",I585,0)</f>
        <v>0</v>
      </c>
      <c r="BH585" s="99">
        <f>IF(M585="nulová",I585,0)</f>
        <v>0</v>
      </c>
      <c r="BI585" s="7" t="s">
        <v>73</v>
      </c>
      <c r="BJ585" s="100">
        <f>ROUND(H585*G585,3)</f>
        <v>0</v>
      </c>
      <c r="BK585" s="7" t="s">
        <v>96</v>
      </c>
      <c r="BL585" s="98" t="s">
        <v>1083</v>
      </c>
    </row>
    <row r="586" spans="1:64" s="110" customFormat="1" x14ac:dyDescent="0.2">
      <c r="A586" s="109"/>
      <c r="C586" s="103" t="s">
        <v>102</v>
      </c>
      <c r="D586" s="111" t="s">
        <v>0</v>
      </c>
      <c r="E586" s="112" t="s">
        <v>1084</v>
      </c>
      <c r="G586" s="113">
        <v>868.26800000000003</v>
      </c>
      <c r="K586" s="109"/>
      <c r="L586" s="114"/>
      <c r="M586" s="115"/>
      <c r="N586" s="115"/>
      <c r="O586" s="115"/>
      <c r="P586" s="115"/>
      <c r="Q586" s="115"/>
      <c r="R586" s="115"/>
      <c r="S586" s="116"/>
      <c r="AS586" s="111" t="s">
        <v>102</v>
      </c>
      <c r="AT586" s="111" t="s">
        <v>73</v>
      </c>
      <c r="AU586" s="110" t="s">
        <v>73</v>
      </c>
      <c r="AV586" s="110" t="s">
        <v>16</v>
      </c>
      <c r="AW586" s="110" t="s">
        <v>51</v>
      </c>
      <c r="AX586" s="111" t="s">
        <v>89</v>
      </c>
    </row>
    <row r="587" spans="1:64" s="16" customFormat="1" ht="12" x14ac:dyDescent="0.2">
      <c r="A587" s="13"/>
      <c r="B587" s="87" t="s">
        <v>439</v>
      </c>
      <c r="C587" s="87" t="s">
        <v>92</v>
      </c>
      <c r="D587" s="88" t="s">
        <v>1085</v>
      </c>
      <c r="E587" s="89" t="s">
        <v>1086</v>
      </c>
      <c r="F587" s="90" t="s">
        <v>121</v>
      </c>
      <c r="G587" s="91">
        <v>1014.29</v>
      </c>
      <c r="H587" s="1"/>
      <c r="I587" s="91">
        <f>ROUND(H587*G587,3)</f>
        <v>0</v>
      </c>
      <c r="J587" s="92"/>
      <c r="K587" s="13"/>
      <c r="L587" s="93" t="s">
        <v>0</v>
      </c>
      <c r="M587" s="94" t="s">
        <v>23</v>
      </c>
      <c r="N587" s="95"/>
      <c r="O587" s="96">
        <f>N587*G587</f>
        <v>0</v>
      </c>
      <c r="P587" s="96">
        <v>5.0000000000000002E-5</v>
      </c>
      <c r="Q587" s="96">
        <f>P587*G587</f>
        <v>5.0714500000000003E-2</v>
      </c>
      <c r="R587" s="96">
        <v>0</v>
      </c>
      <c r="S587" s="97">
        <f>R587*G587</f>
        <v>0</v>
      </c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Q587" s="98" t="s">
        <v>96</v>
      </c>
      <c r="AS587" s="98" t="s">
        <v>92</v>
      </c>
      <c r="AT587" s="98" t="s">
        <v>73</v>
      </c>
      <c r="AX587" s="7" t="s">
        <v>89</v>
      </c>
      <c r="BD587" s="99">
        <f>IF(M587="základná",I587,0)</f>
        <v>0</v>
      </c>
      <c r="BE587" s="99">
        <f>IF(M587="znížená",I587,0)</f>
        <v>0</v>
      </c>
      <c r="BF587" s="99">
        <f>IF(M587="zákl. prenesená",I587,0)</f>
        <v>0</v>
      </c>
      <c r="BG587" s="99">
        <f>IF(M587="zníž. prenesená",I587,0)</f>
        <v>0</v>
      </c>
      <c r="BH587" s="99">
        <f>IF(M587="nulová",I587,0)</f>
        <v>0</v>
      </c>
      <c r="BI587" s="7" t="s">
        <v>73</v>
      </c>
      <c r="BJ587" s="100">
        <f>ROUND(H587*G587,3)</f>
        <v>0</v>
      </c>
      <c r="BK587" s="7" t="s">
        <v>96</v>
      </c>
      <c r="BL587" s="98" t="s">
        <v>1087</v>
      </c>
    </row>
    <row r="588" spans="1:64" s="110" customFormat="1" x14ac:dyDescent="0.2">
      <c r="A588" s="109"/>
      <c r="C588" s="103" t="s">
        <v>102</v>
      </c>
      <c r="D588" s="111" t="s">
        <v>0</v>
      </c>
      <c r="E588" s="112" t="s">
        <v>1088</v>
      </c>
      <c r="G588" s="113">
        <v>770.17</v>
      </c>
      <c r="K588" s="109"/>
      <c r="L588" s="114"/>
      <c r="M588" s="115"/>
      <c r="N588" s="115"/>
      <c r="O588" s="115"/>
      <c r="P588" s="115"/>
      <c r="Q588" s="115"/>
      <c r="R588" s="115"/>
      <c r="S588" s="116"/>
      <c r="AS588" s="111" t="s">
        <v>102</v>
      </c>
      <c r="AT588" s="111" t="s">
        <v>73</v>
      </c>
      <c r="AU588" s="110" t="s">
        <v>73</v>
      </c>
      <c r="AV588" s="110" t="s">
        <v>16</v>
      </c>
      <c r="AW588" s="110" t="s">
        <v>47</v>
      </c>
      <c r="AX588" s="111" t="s">
        <v>89</v>
      </c>
    </row>
    <row r="589" spans="1:64" s="110" customFormat="1" x14ac:dyDescent="0.2">
      <c r="A589" s="109"/>
      <c r="C589" s="103" t="s">
        <v>102</v>
      </c>
      <c r="D589" s="111" t="s">
        <v>0</v>
      </c>
      <c r="E589" s="112" t="s">
        <v>1089</v>
      </c>
      <c r="G589" s="113">
        <v>244.12</v>
      </c>
      <c r="K589" s="109"/>
      <c r="L589" s="114"/>
      <c r="M589" s="115"/>
      <c r="N589" s="115"/>
      <c r="O589" s="115"/>
      <c r="P589" s="115"/>
      <c r="Q589" s="115"/>
      <c r="R589" s="115"/>
      <c r="S589" s="116"/>
      <c r="AS589" s="111" t="s">
        <v>102</v>
      </c>
      <c r="AT589" s="111" t="s">
        <v>73</v>
      </c>
      <c r="AU589" s="110" t="s">
        <v>73</v>
      </c>
      <c r="AV589" s="110" t="s">
        <v>16</v>
      </c>
      <c r="AW589" s="110" t="s">
        <v>47</v>
      </c>
      <c r="AX589" s="111" t="s">
        <v>89</v>
      </c>
    </row>
    <row r="590" spans="1:64" s="118" customFormat="1" x14ac:dyDescent="0.2">
      <c r="A590" s="117"/>
      <c r="C590" s="103" t="s">
        <v>102</v>
      </c>
      <c r="D590" s="119" t="s">
        <v>0</v>
      </c>
      <c r="E590" s="120" t="s">
        <v>109</v>
      </c>
      <c r="G590" s="121">
        <v>1014.29</v>
      </c>
      <c r="K590" s="117"/>
      <c r="L590" s="122"/>
      <c r="M590" s="123"/>
      <c r="N590" s="123"/>
      <c r="O590" s="123"/>
      <c r="P590" s="123"/>
      <c r="Q590" s="123"/>
      <c r="R590" s="123"/>
      <c r="S590" s="124"/>
      <c r="AS590" s="119" t="s">
        <v>102</v>
      </c>
      <c r="AT590" s="119" t="s">
        <v>73</v>
      </c>
      <c r="AU590" s="118" t="s">
        <v>96</v>
      </c>
      <c r="AV590" s="118" t="s">
        <v>16</v>
      </c>
      <c r="AW590" s="118" t="s">
        <v>51</v>
      </c>
      <c r="AX590" s="119" t="s">
        <v>89</v>
      </c>
    </row>
    <row r="591" spans="1:64" s="16" customFormat="1" ht="24" x14ac:dyDescent="0.2">
      <c r="A591" s="13"/>
      <c r="B591" s="87" t="s">
        <v>443</v>
      </c>
      <c r="C591" s="87" t="s">
        <v>92</v>
      </c>
      <c r="D591" s="88" t="s">
        <v>1090</v>
      </c>
      <c r="E591" s="89" t="s">
        <v>1091</v>
      </c>
      <c r="F591" s="90" t="s">
        <v>95</v>
      </c>
      <c r="G591" s="91">
        <v>7.95</v>
      </c>
      <c r="H591" s="1"/>
      <c r="I591" s="91">
        <f>ROUND(H591*G591,3)</f>
        <v>0</v>
      </c>
      <c r="J591" s="92"/>
      <c r="K591" s="13"/>
      <c r="L591" s="93" t="s">
        <v>0</v>
      </c>
      <c r="M591" s="94" t="s">
        <v>23</v>
      </c>
      <c r="N591" s="95"/>
      <c r="O591" s="96">
        <f>N591*G591</f>
        <v>0</v>
      </c>
      <c r="P591" s="96">
        <v>1.201E-2</v>
      </c>
      <c r="Q591" s="96">
        <f>P591*G591</f>
        <v>9.5479499999999995E-2</v>
      </c>
      <c r="R591" s="96">
        <v>0</v>
      </c>
      <c r="S591" s="97">
        <f>R591*G591</f>
        <v>0</v>
      </c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Q591" s="98" t="s">
        <v>96</v>
      </c>
      <c r="AS591" s="98" t="s">
        <v>92</v>
      </c>
      <c r="AT591" s="98" t="s">
        <v>73</v>
      </c>
      <c r="AX591" s="7" t="s">
        <v>89</v>
      </c>
      <c r="BD591" s="99">
        <f>IF(M591="základná",I591,0)</f>
        <v>0</v>
      </c>
      <c r="BE591" s="99">
        <f>IF(M591="znížená",I591,0)</f>
        <v>0</v>
      </c>
      <c r="BF591" s="99">
        <f>IF(M591="zákl. prenesená",I591,0)</f>
        <v>0</v>
      </c>
      <c r="BG591" s="99">
        <f>IF(M591="zníž. prenesená",I591,0)</f>
        <v>0</v>
      </c>
      <c r="BH591" s="99">
        <f>IF(M591="nulová",I591,0)</f>
        <v>0</v>
      </c>
      <c r="BI591" s="7" t="s">
        <v>73</v>
      </c>
      <c r="BJ591" s="100">
        <f>ROUND(H591*G591,3)</f>
        <v>0</v>
      </c>
      <c r="BK591" s="7" t="s">
        <v>96</v>
      </c>
      <c r="BL591" s="98" t="s">
        <v>1092</v>
      </c>
    </row>
    <row r="592" spans="1:64" s="102" customFormat="1" x14ac:dyDescent="0.2">
      <c r="A592" s="101"/>
      <c r="C592" s="103" t="s">
        <v>102</v>
      </c>
      <c r="D592" s="104" t="s">
        <v>0</v>
      </c>
      <c r="E592" s="105" t="s">
        <v>1093</v>
      </c>
      <c r="G592" s="104" t="s">
        <v>0</v>
      </c>
      <c r="K592" s="101"/>
      <c r="L592" s="106"/>
      <c r="M592" s="107"/>
      <c r="N592" s="107"/>
      <c r="O592" s="107"/>
      <c r="P592" s="107"/>
      <c r="Q592" s="107"/>
      <c r="R592" s="107"/>
      <c r="S592" s="108"/>
      <c r="AS592" s="104" t="s">
        <v>102</v>
      </c>
      <c r="AT592" s="104" t="s">
        <v>73</v>
      </c>
      <c r="AU592" s="102" t="s">
        <v>51</v>
      </c>
      <c r="AV592" s="102" t="s">
        <v>16</v>
      </c>
      <c r="AW592" s="102" t="s">
        <v>47</v>
      </c>
      <c r="AX592" s="104" t="s">
        <v>89</v>
      </c>
    </row>
    <row r="593" spans="1:64" s="110" customFormat="1" x14ac:dyDescent="0.2">
      <c r="A593" s="109"/>
      <c r="C593" s="103" t="s">
        <v>102</v>
      </c>
      <c r="D593" s="111" t="s">
        <v>0</v>
      </c>
      <c r="E593" s="112" t="s">
        <v>1094</v>
      </c>
      <c r="G593" s="113">
        <v>4.3</v>
      </c>
      <c r="K593" s="109"/>
      <c r="L593" s="114"/>
      <c r="M593" s="115"/>
      <c r="N593" s="115"/>
      <c r="O593" s="115"/>
      <c r="P593" s="115"/>
      <c r="Q593" s="115"/>
      <c r="R593" s="115"/>
      <c r="S593" s="116"/>
      <c r="AS593" s="111" t="s">
        <v>102</v>
      </c>
      <c r="AT593" s="111" t="s">
        <v>73</v>
      </c>
      <c r="AU593" s="110" t="s">
        <v>73</v>
      </c>
      <c r="AV593" s="110" t="s">
        <v>16</v>
      </c>
      <c r="AW593" s="110" t="s">
        <v>47</v>
      </c>
      <c r="AX593" s="111" t="s">
        <v>89</v>
      </c>
    </row>
    <row r="594" spans="1:64" s="102" customFormat="1" x14ac:dyDescent="0.2">
      <c r="A594" s="101"/>
      <c r="C594" s="103" t="s">
        <v>102</v>
      </c>
      <c r="D594" s="104" t="s">
        <v>0</v>
      </c>
      <c r="E594" s="105" t="s">
        <v>1095</v>
      </c>
      <c r="G594" s="104" t="s">
        <v>0</v>
      </c>
      <c r="K594" s="101"/>
      <c r="L594" s="106"/>
      <c r="M594" s="107"/>
      <c r="N594" s="107"/>
      <c r="O594" s="107"/>
      <c r="P594" s="107"/>
      <c r="Q594" s="107"/>
      <c r="R594" s="107"/>
      <c r="S594" s="108"/>
      <c r="AS594" s="104" t="s">
        <v>102</v>
      </c>
      <c r="AT594" s="104" t="s">
        <v>73</v>
      </c>
      <c r="AU594" s="102" t="s">
        <v>51</v>
      </c>
      <c r="AV594" s="102" t="s">
        <v>16</v>
      </c>
      <c r="AW594" s="102" t="s">
        <v>47</v>
      </c>
      <c r="AX594" s="104" t="s">
        <v>89</v>
      </c>
    </row>
    <row r="595" spans="1:64" s="110" customFormat="1" x14ac:dyDescent="0.2">
      <c r="A595" s="109"/>
      <c r="C595" s="103" t="s">
        <v>102</v>
      </c>
      <c r="D595" s="111" t="s">
        <v>0</v>
      </c>
      <c r="E595" s="112" t="s">
        <v>1096</v>
      </c>
      <c r="G595" s="113">
        <v>3.65</v>
      </c>
      <c r="K595" s="109"/>
      <c r="L595" s="114"/>
      <c r="M595" s="115"/>
      <c r="N595" s="115"/>
      <c r="O595" s="115"/>
      <c r="P595" s="115"/>
      <c r="Q595" s="115"/>
      <c r="R595" s="115"/>
      <c r="S595" s="116"/>
      <c r="AS595" s="111" t="s">
        <v>102</v>
      </c>
      <c r="AT595" s="111" t="s">
        <v>73</v>
      </c>
      <c r="AU595" s="110" t="s">
        <v>73</v>
      </c>
      <c r="AV595" s="110" t="s">
        <v>16</v>
      </c>
      <c r="AW595" s="110" t="s">
        <v>47</v>
      </c>
      <c r="AX595" s="111" t="s">
        <v>89</v>
      </c>
    </row>
    <row r="596" spans="1:64" s="118" customFormat="1" x14ac:dyDescent="0.2">
      <c r="A596" s="117"/>
      <c r="C596" s="103" t="s">
        <v>102</v>
      </c>
      <c r="D596" s="119" t="s">
        <v>0</v>
      </c>
      <c r="E596" s="120" t="s">
        <v>109</v>
      </c>
      <c r="G596" s="121">
        <v>7.9499999999999993</v>
      </c>
      <c r="K596" s="117"/>
      <c r="L596" s="122"/>
      <c r="M596" s="123"/>
      <c r="N596" s="123"/>
      <c r="O596" s="123"/>
      <c r="P596" s="123"/>
      <c r="Q596" s="123"/>
      <c r="R596" s="123"/>
      <c r="S596" s="124"/>
      <c r="AS596" s="119" t="s">
        <v>102</v>
      </c>
      <c r="AT596" s="119" t="s">
        <v>73</v>
      </c>
      <c r="AU596" s="118" t="s">
        <v>96</v>
      </c>
      <c r="AV596" s="118" t="s">
        <v>16</v>
      </c>
      <c r="AW596" s="118" t="s">
        <v>51</v>
      </c>
      <c r="AX596" s="119" t="s">
        <v>89</v>
      </c>
    </row>
    <row r="597" spans="1:64" s="16" customFormat="1" ht="60" x14ac:dyDescent="0.2">
      <c r="A597" s="13"/>
      <c r="B597" s="133" t="s">
        <v>448</v>
      </c>
      <c r="C597" s="133" t="s">
        <v>786</v>
      </c>
      <c r="D597" s="134" t="s">
        <v>1097</v>
      </c>
      <c r="E597" s="135" t="s">
        <v>1098</v>
      </c>
      <c r="F597" s="136" t="s">
        <v>634</v>
      </c>
      <c r="G597" s="137">
        <v>65.099999999999994</v>
      </c>
      <c r="H597" s="1"/>
      <c r="I597" s="137">
        <f>ROUND(H597*G597,3)</f>
        <v>0</v>
      </c>
      <c r="J597" s="138"/>
      <c r="K597" s="139"/>
      <c r="L597" s="140" t="s">
        <v>0</v>
      </c>
      <c r="M597" s="141" t="s">
        <v>23</v>
      </c>
      <c r="N597" s="95"/>
      <c r="O597" s="96">
        <f>N597*G597</f>
        <v>0</v>
      </c>
      <c r="P597" s="96">
        <v>0</v>
      </c>
      <c r="Q597" s="96">
        <f>P597*G597</f>
        <v>0</v>
      </c>
      <c r="R597" s="96">
        <v>0</v>
      </c>
      <c r="S597" s="97">
        <f>R597*G597</f>
        <v>0</v>
      </c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Q597" s="98" t="s">
        <v>166</v>
      </c>
      <c r="AS597" s="98" t="s">
        <v>786</v>
      </c>
      <c r="AT597" s="98" t="s">
        <v>73</v>
      </c>
      <c r="AX597" s="7" t="s">
        <v>89</v>
      </c>
      <c r="BD597" s="99">
        <f>IF(M597="základná",I597,0)</f>
        <v>0</v>
      </c>
      <c r="BE597" s="99">
        <f>IF(M597="znížená",I597,0)</f>
        <v>0</v>
      </c>
      <c r="BF597" s="99">
        <f>IF(M597="zákl. prenesená",I597,0)</f>
        <v>0</v>
      </c>
      <c r="BG597" s="99">
        <f>IF(M597="zníž. prenesená",I597,0)</f>
        <v>0</v>
      </c>
      <c r="BH597" s="99">
        <f>IF(M597="nulová",I597,0)</f>
        <v>0</v>
      </c>
      <c r="BI597" s="7" t="s">
        <v>73</v>
      </c>
      <c r="BJ597" s="100">
        <f>ROUND(H597*G597,3)</f>
        <v>0</v>
      </c>
      <c r="BK597" s="7" t="s">
        <v>96</v>
      </c>
      <c r="BL597" s="98" t="s">
        <v>1099</v>
      </c>
    </row>
    <row r="598" spans="1:64" s="16" customFormat="1" ht="60" x14ac:dyDescent="0.2">
      <c r="A598" s="13"/>
      <c r="B598" s="133" t="s">
        <v>452</v>
      </c>
      <c r="C598" s="133" t="s">
        <v>786</v>
      </c>
      <c r="D598" s="134" t="s">
        <v>1100</v>
      </c>
      <c r="E598" s="135" t="s">
        <v>1101</v>
      </c>
      <c r="F598" s="136" t="s">
        <v>634</v>
      </c>
      <c r="G598" s="137">
        <v>52.5</v>
      </c>
      <c r="H598" s="1"/>
      <c r="I598" s="137">
        <f>ROUND(H598*G598,3)</f>
        <v>0</v>
      </c>
      <c r="J598" s="138"/>
      <c r="K598" s="139"/>
      <c r="L598" s="140" t="s">
        <v>0</v>
      </c>
      <c r="M598" s="141" t="s">
        <v>23</v>
      </c>
      <c r="N598" s="95"/>
      <c r="O598" s="96">
        <f>N598*G598</f>
        <v>0</v>
      </c>
      <c r="P598" s="96">
        <v>0</v>
      </c>
      <c r="Q598" s="96">
        <f>P598*G598</f>
        <v>0</v>
      </c>
      <c r="R598" s="96">
        <v>0</v>
      </c>
      <c r="S598" s="97">
        <f>R598*G598</f>
        <v>0</v>
      </c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Q598" s="98" t="s">
        <v>166</v>
      </c>
      <c r="AS598" s="98" t="s">
        <v>786</v>
      </c>
      <c r="AT598" s="98" t="s">
        <v>73</v>
      </c>
      <c r="AX598" s="7" t="s">
        <v>89</v>
      </c>
      <c r="BD598" s="99">
        <f>IF(M598="základná",I598,0)</f>
        <v>0</v>
      </c>
      <c r="BE598" s="99">
        <f>IF(M598="znížená",I598,0)</f>
        <v>0</v>
      </c>
      <c r="BF598" s="99">
        <f>IF(M598="zákl. prenesená",I598,0)</f>
        <v>0</v>
      </c>
      <c r="BG598" s="99">
        <f>IF(M598="zníž. prenesená",I598,0)</f>
        <v>0</v>
      </c>
      <c r="BH598" s="99">
        <f>IF(M598="nulová",I598,0)</f>
        <v>0</v>
      </c>
      <c r="BI598" s="7" t="s">
        <v>73</v>
      </c>
      <c r="BJ598" s="100">
        <f>ROUND(H598*G598,3)</f>
        <v>0</v>
      </c>
      <c r="BK598" s="7" t="s">
        <v>96</v>
      </c>
      <c r="BL598" s="98" t="s">
        <v>1102</v>
      </c>
    </row>
    <row r="599" spans="1:64" s="16" customFormat="1" ht="36" x14ac:dyDescent="0.2">
      <c r="A599" s="13"/>
      <c r="B599" s="87" t="s">
        <v>456</v>
      </c>
      <c r="C599" s="87" t="s">
        <v>92</v>
      </c>
      <c r="D599" s="88" t="s">
        <v>1103</v>
      </c>
      <c r="E599" s="89" t="s">
        <v>1104</v>
      </c>
      <c r="F599" s="90" t="s">
        <v>220</v>
      </c>
      <c r="G599" s="91">
        <v>146</v>
      </c>
      <c r="H599" s="1"/>
      <c r="I599" s="91">
        <f>ROUND(H599*G599,3)</f>
        <v>0</v>
      </c>
      <c r="J599" s="92"/>
      <c r="K599" s="13"/>
      <c r="L599" s="93" t="s">
        <v>0</v>
      </c>
      <c r="M599" s="94" t="s">
        <v>23</v>
      </c>
      <c r="N599" s="95"/>
      <c r="O599" s="96">
        <f>N599*G599</f>
        <v>0</v>
      </c>
      <c r="P599" s="96">
        <v>1.0500000000000001E-2</v>
      </c>
      <c r="Q599" s="96">
        <f>P599*G599</f>
        <v>1.5330000000000001</v>
      </c>
      <c r="R599" s="96">
        <v>0</v>
      </c>
      <c r="S599" s="97">
        <f>R599*G599</f>
        <v>0</v>
      </c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Q599" s="98" t="s">
        <v>96</v>
      </c>
      <c r="AS599" s="98" t="s">
        <v>92</v>
      </c>
      <c r="AT599" s="98" t="s">
        <v>73</v>
      </c>
      <c r="AX599" s="7" t="s">
        <v>89</v>
      </c>
      <c r="BD599" s="99">
        <f>IF(M599="základná",I599,0)</f>
        <v>0</v>
      </c>
      <c r="BE599" s="99">
        <f>IF(M599="znížená",I599,0)</f>
        <v>0</v>
      </c>
      <c r="BF599" s="99">
        <f>IF(M599="zákl. prenesená",I599,0)</f>
        <v>0</v>
      </c>
      <c r="BG599" s="99">
        <f>IF(M599="zníž. prenesená",I599,0)</f>
        <v>0</v>
      </c>
      <c r="BH599" s="99">
        <f>IF(M599="nulová",I599,0)</f>
        <v>0</v>
      </c>
      <c r="BI599" s="7" t="s">
        <v>73</v>
      </c>
      <c r="BJ599" s="100">
        <f>ROUND(H599*G599,3)</f>
        <v>0</v>
      </c>
      <c r="BK599" s="7" t="s">
        <v>96</v>
      </c>
      <c r="BL599" s="98" t="s">
        <v>1105</v>
      </c>
    </row>
    <row r="600" spans="1:64" s="16" customFormat="1" ht="24" x14ac:dyDescent="0.2">
      <c r="A600" s="13"/>
      <c r="B600" s="87" t="s">
        <v>464</v>
      </c>
      <c r="C600" s="87" t="s">
        <v>92</v>
      </c>
      <c r="D600" s="88" t="s">
        <v>1106</v>
      </c>
      <c r="E600" s="89" t="s">
        <v>1107</v>
      </c>
      <c r="F600" s="90" t="s">
        <v>121</v>
      </c>
      <c r="G600" s="91">
        <v>661.48299999999995</v>
      </c>
      <c r="H600" s="1"/>
      <c r="I600" s="91">
        <f>ROUND(H600*G600,3)</f>
        <v>0</v>
      </c>
      <c r="J600" s="92"/>
      <c r="K600" s="13"/>
      <c r="L600" s="93" t="s">
        <v>0</v>
      </c>
      <c r="M600" s="94" t="s">
        <v>23</v>
      </c>
      <c r="N600" s="95"/>
      <c r="O600" s="96">
        <f>N600*G600</f>
        <v>0</v>
      </c>
      <c r="P600" s="96">
        <v>1.0000000000000001E-5</v>
      </c>
      <c r="Q600" s="96">
        <f>P600*G600</f>
        <v>6.6148300000000004E-3</v>
      </c>
      <c r="R600" s="96">
        <v>0</v>
      </c>
      <c r="S600" s="97">
        <f>R600*G600</f>
        <v>0</v>
      </c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Q600" s="98" t="s">
        <v>96</v>
      </c>
      <c r="AS600" s="98" t="s">
        <v>92</v>
      </c>
      <c r="AT600" s="98" t="s">
        <v>73</v>
      </c>
      <c r="AX600" s="7" t="s">
        <v>89</v>
      </c>
      <c r="BD600" s="99">
        <f>IF(M600="základná",I600,0)</f>
        <v>0</v>
      </c>
      <c r="BE600" s="99">
        <f>IF(M600="znížená",I600,0)</f>
        <v>0</v>
      </c>
      <c r="BF600" s="99">
        <f>IF(M600="zákl. prenesená",I600,0)</f>
        <v>0</v>
      </c>
      <c r="BG600" s="99">
        <f>IF(M600="zníž. prenesená",I600,0)</f>
        <v>0</v>
      </c>
      <c r="BH600" s="99">
        <f>IF(M600="nulová",I600,0)</f>
        <v>0</v>
      </c>
      <c r="BI600" s="7" t="s">
        <v>73</v>
      </c>
      <c r="BJ600" s="100">
        <f>ROUND(H600*G600,3)</f>
        <v>0</v>
      </c>
      <c r="BK600" s="7" t="s">
        <v>96</v>
      </c>
      <c r="BL600" s="98" t="s">
        <v>1108</v>
      </c>
    </row>
    <row r="601" spans="1:64" s="110" customFormat="1" x14ac:dyDescent="0.2">
      <c r="A601" s="109"/>
      <c r="C601" s="103" t="s">
        <v>102</v>
      </c>
      <c r="D601" s="111" t="s">
        <v>0</v>
      </c>
      <c r="E601" s="112" t="s">
        <v>1109</v>
      </c>
      <c r="G601" s="113">
        <v>530.62300000000005</v>
      </c>
      <c r="K601" s="109"/>
      <c r="L601" s="114"/>
      <c r="M601" s="115"/>
      <c r="N601" s="115"/>
      <c r="O601" s="115"/>
      <c r="P601" s="115"/>
      <c r="Q601" s="115"/>
      <c r="R601" s="115"/>
      <c r="S601" s="116"/>
      <c r="AS601" s="111" t="s">
        <v>102</v>
      </c>
      <c r="AT601" s="111" t="s">
        <v>73</v>
      </c>
      <c r="AU601" s="110" t="s">
        <v>73</v>
      </c>
      <c r="AV601" s="110" t="s">
        <v>16</v>
      </c>
      <c r="AW601" s="110" t="s">
        <v>47</v>
      </c>
      <c r="AX601" s="111" t="s">
        <v>89</v>
      </c>
    </row>
    <row r="602" spans="1:64" s="110" customFormat="1" x14ac:dyDescent="0.2">
      <c r="A602" s="109"/>
      <c r="C602" s="103" t="s">
        <v>102</v>
      </c>
      <c r="D602" s="111" t="s">
        <v>0</v>
      </c>
      <c r="E602" s="112" t="s">
        <v>1110</v>
      </c>
      <c r="G602" s="113">
        <v>43.97</v>
      </c>
      <c r="K602" s="109"/>
      <c r="L602" s="114"/>
      <c r="M602" s="115"/>
      <c r="N602" s="115"/>
      <c r="O602" s="115"/>
      <c r="P602" s="115"/>
      <c r="Q602" s="115"/>
      <c r="R602" s="115"/>
      <c r="S602" s="116"/>
      <c r="AS602" s="111" t="s">
        <v>102</v>
      </c>
      <c r="AT602" s="111" t="s">
        <v>73</v>
      </c>
      <c r="AU602" s="110" t="s">
        <v>73</v>
      </c>
      <c r="AV602" s="110" t="s">
        <v>16</v>
      </c>
      <c r="AW602" s="110" t="s">
        <v>47</v>
      </c>
      <c r="AX602" s="111" t="s">
        <v>89</v>
      </c>
    </row>
    <row r="603" spans="1:64" s="110" customFormat="1" x14ac:dyDescent="0.2">
      <c r="A603" s="109"/>
      <c r="C603" s="103" t="s">
        <v>102</v>
      </c>
      <c r="D603" s="111" t="s">
        <v>0</v>
      </c>
      <c r="E603" s="112" t="s">
        <v>1111</v>
      </c>
      <c r="G603" s="113">
        <v>62.88</v>
      </c>
      <c r="K603" s="109"/>
      <c r="L603" s="114"/>
      <c r="M603" s="115"/>
      <c r="N603" s="115"/>
      <c r="O603" s="115"/>
      <c r="P603" s="115"/>
      <c r="Q603" s="115"/>
      <c r="R603" s="115"/>
      <c r="S603" s="116"/>
      <c r="AS603" s="111" t="s">
        <v>102</v>
      </c>
      <c r="AT603" s="111" t="s">
        <v>73</v>
      </c>
      <c r="AU603" s="110" t="s">
        <v>73</v>
      </c>
      <c r="AV603" s="110" t="s">
        <v>16</v>
      </c>
      <c r="AW603" s="110" t="s">
        <v>47</v>
      </c>
      <c r="AX603" s="111" t="s">
        <v>89</v>
      </c>
    </row>
    <row r="604" spans="1:64" s="110" customFormat="1" x14ac:dyDescent="0.2">
      <c r="A604" s="109"/>
      <c r="C604" s="103" t="s">
        <v>102</v>
      </c>
      <c r="D604" s="111" t="s">
        <v>0</v>
      </c>
      <c r="E604" s="112" t="s">
        <v>1112</v>
      </c>
      <c r="G604" s="113">
        <v>19.52</v>
      </c>
      <c r="K604" s="109"/>
      <c r="L604" s="114"/>
      <c r="M604" s="115"/>
      <c r="N604" s="115"/>
      <c r="O604" s="115"/>
      <c r="P604" s="115"/>
      <c r="Q604" s="115"/>
      <c r="R604" s="115"/>
      <c r="S604" s="116"/>
      <c r="AS604" s="111" t="s">
        <v>102</v>
      </c>
      <c r="AT604" s="111" t="s">
        <v>73</v>
      </c>
      <c r="AU604" s="110" t="s">
        <v>73</v>
      </c>
      <c r="AV604" s="110" t="s">
        <v>16</v>
      </c>
      <c r="AW604" s="110" t="s">
        <v>47</v>
      </c>
      <c r="AX604" s="111" t="s">
        <v>89</v>
      </c>
    </row>
    <row r="605" spans="1:64" s="110" customFormat="1" x14ac:dyDescent="0.2">
      <c r="A605" s="109"/>
      <c r="C605" s="103" t="s">
        <v>102</v>
      </c>
      <c r="D605" s="111" t="s">
        <v>0</v>
      </c>
      <c r="E605" s="112" t="s">
        <v>1113</v>
      </c>
      <c r="G605" s="113">
        <v>4.49</v>
      </c>
      <c r="K605" s="109"/>
      <c r="L605" s="114"/>
      <c r="M605" s="115"/>
      <c r="N605" s="115"/>
      <c r="O605" s="115"/>
      <c r="P605" s="115"/>
      <c r="Q605" s="115"/>
      <c r="R605" s="115"/>
      <c r="S605" s="116"/>
      <c r="AS605" s="111" t="s">
        <v>102</v>
      </c>
      <c r="AT605" s="111" t="s">
        <v>73</v>
      </c>
      <c r="AU605" s="110" t="s">
        <v>73</v>
      </c>
      <c r="AV605" s="110" t="s">
        <v>16</v>
      </c>
      <c r="AW605" s="110" t="s">
        <v>47</v>
      </c>
      <c r="AX605" s="111" t="s">
        <v>89</v>
      </c>
    </row>
    <row r="606" spans="1:64" s="118" customFormat="1" x14ac:dyDescent="0.2">
      <c r="A606" s="117"/>
      <c r="C606" s="103" t="s">
        <v>102</v>
      </c>
      <c r="D606" s="119" t="s">
        <v>0</v>
      </c>
      <c r="E606" s="120" t="s">
        <v>109</v>
      </c>
      <c r="G606" s="121">
        <v>661.48300000000006</v>
      </c>
      <c r="K606" s="117"/>
      <c r="L606" s="122"/>
      <c r="M606" s="123"/>
      <c r="N606" s="123"/>
      <c r="O606" s="123"/>
      <c r="P606" s="123"/>
      <c r="Q606" s="123"/>
      <c r="R606" s="123"/>
      <c r="S606" s="124"/>
      <c r="AS606" s="119" t="s">
        <v>102</v>
      </c>
      <c r="AT606" s="119" t="s">
        <v>73</v>
      </c>
      <c r="AU606" s="118" t="s">
        <v>96</v>
      </c>
      <c r="AV606" s="118" t="s">
        <v>16</v>
      </c>
      <c r="AW606" s="118" t="s">
        <v>51</v>
      </c>
      <c r="AX606" s="119" t="s">
        <v>89</v>
      </c>
    </row>
    <row r="607" spans="1:64" s="16" customFormat="1" ht="12" x14ac:dyDescent="0.2">
      <c r="A607" s="13"/>
      <c r="B607" s="87" t="s">
        <v>484</v>
      </c>
      <c r="C607" s="87" t="s">
        <v>92</v>
      </c>
      <c r="D607" s="88" t="s">
        <v>1114</v>
      </c>
      <c r="E607" s="89" t="s">
        <v>1115</v>
      </c>
      <c r="F607" s="90" t="s">
        <v>95</v>
      </c>
      <c r="G607" s="91">
        <v>21.83</v>
      </c>
      <c r="H607" s="1"/>
      <c r="I607" s="91">
        <f>ROUND(H607*G607,3)</f>
        <v>0</v>
      </c>
      <c r="J607" s="92"/>
      <c r="K607" s="13"/>
      <c r="L607" s="93" t="s">
        <v>0</v>
      </c>
      <c r="M607" s="94" t="s">
        <v>23</v>
      </c>
      <c r="N607" s="95"/>
      <c r="O607" s="96">
        <f>N607*G607</f>
        <v>0</v>
      </c>
      <c r="P607" s="96">
        <v>2.2849999999999999E-2</v>
      </c>
      <c r="Q607" s="96">
        <f>P607*G607</f>
        <v>0.49881549999999991</v>
      </c>
      <c r="R607" s="96">
        <v>0</v>
      </c>
      <c r="S607" s="97">
        <f>R607*G607</f>
        <v>0</v>
      </c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Q607" s="98" t="s">
        <v>96</v>
      </c>
      <c r="AS607" s="98" t="s">
        <v>92</v>
      </c>
      <c r="AT607" s="98" t="s">
        <v>73</v>
      </c>
      <c r="AX607" s="7" t="s">
        <v>89</v>
      </c>
      <c r="BD607" s="99">
        <f>IF(M607="základná",I607,0)</f>
        <v>0</v>
      </c>
      <c r="BE607" s="99">
        <f>IF(M607="znížená",I607,0)</f>
        <v>0</v>
      </c>
      <c r="BF607" s="99">
        <f>IF(M607="zákl. prenesená",I607,0)</f>
        <v>0</v>
      </c>
      <c r="BG607" s="99">
        <f>IF(M607="zníž. prenesená",I607,0)</f>
        <v>0</v>
      </c>
      <c r="BH607" s="99">
        <f>IF(M607="nulová",I607,0)</f>
        <v>0</v>
      </c>
      <c r="BI607" s="7" t="s">
        <v>73</v>
      </c>
      <c r="BJ607" s="100">
        <f>ROUND(H607*G607,3)</f>
        <v>0</v>
      </c>
      <c r="BK607" s="7" t="s">
        <v>96</v>
      </c>
      <c r="BL607" s="98" t="s">
        <v>1116</v>
      </c>
    </row>
    <row r="608" spans="1:64" s="110" customFormat="1" x14ac:dyDescent="0.2">
      <c r="A608" s="109"/>
      <c r="C608" s="103" t="s">
        <v>102</v>
      </c>
      <c r="D608" s="111" t="s">
        <v>0</v>
      </c>
      <c r="E608" s="112" t="s">
        <v>1117</v>
      </c>
      <c r="G608" s="113">
        <v>21.83</v>
      </c>
      <c r="K608" s="109"/>
      <c r="L608" s="114"/>
      <c r="M608" s="115"/>
      <c r="N608" s="115"/>
      <c r="O608" s="115"/>
      <c r="P608" s="115"/>
      <c r="Q608" s="115"/>
      <c r="R608" s="115"/>
      <c r="S608" s="116"/>
      <c r="AS608" s="111" t="s">
        <v>102</v>
      </c>
      <c r="AT608" s="111" t="s">
        <v>73</v>
      </c>
      <c r="AU608" s="110" t="s">
        <v>73</v>
      </c>
      <c r="AV608" s="110" t="s">
        <v>16</v>
      </c>
      <c r="AW608" s="110" t="s">
        <v>47</v>
      </c>
      <c r="AX608" s="111" t="s">
        <v>89</v>
      </c>
    </row>
    <row r="609" spans="1:64" s="118" customFormat="1" x14ac:dyDescent="0.2">
      <c r="A609" s="117"/>
      <c r="C609" s="103" t="s">
        <v>102</v>
      </c>
      <c r="D609" s="119" t="s">
        <v>0</v>
      </c>
      <c r="E609" s="120" t="s">
        <v>109</v>
      </c>
      <c r="G609" s="121">
        <v>21.83</v>
      </c>
      <c r="K609" s="117"/>
      <c r="L609" s="122"/>
      <c r="M609" s="123"/>
      <c r="N609" s="123"/>
      <c r="O609" s="123"/>
      <c r="P609" s="123"/>
      <c r="Q609" s="123"/>
      <c r="R609" s="123"/>
      <c r="S609" s="124"/>
      <c r="AS609" s="119" t="s">
        <v>102</v>
      </c>
      <c r="AT609" s="119" t="s">
        <v>73</v>
      </c>
      <c r="AU609" s="118" t="s">
        <v>96</v>
      </c>
      <c r="AV609" s="118" t="s">
        <v>16</v>
      </c>
      <c r="AW609" s="118" t="s">
        <v>51</v>
      </c>
      <c r="AX609" s="119" t="s">
        <v>89</v>
      </c>
    </row>
    <row r="610" spans="1:64" s="16" customFormat="1" ht="24" x14ac:dyDescent="0.2">
      <c r="A610" s="13"/>
      <c r="B610" s="133" t="s">
        <v>490</v>
      </c>
      <c r="C610" s="133" t="s">
        <v>786</v>
      </c>
      <c r="D610" s="134" t="s">
        <v>1118</v>
      </c>
      <c r="E610" s="135" t="s">
        <v>1119</v>
      </c>
      <c r="F610" s="136" t="s">
        <v>430</v>
      </c>
      <c r="G610" s="137">
        <v>0.26600000000000001</v>
      </c>
      <c r="H610" s="1"/>
      <c r="I610" s="137">
        <f>ROUND(H610*G610,3)</f>
        <v>0</v>
      </c>
      <c r="J610" s="138"/>
      <c r="K610" s="139"/>
      <c r="L610" s="140" t="s">
        <v>0</v>
      </c>
      <c r="M610" s="141" t="s">
        <v>23</v>
      </c>
      <c r="N610" s="95"/>
      <c r="O610" s="96">
        <f>N610*G610</f>
        <v>0</v>
      </c>
      <c r="P610" s="96">
        <v>1</v>
      </c>
      <c r="Q610" s="96">
        <f>P610*G610</f>
        <v>0.26600000000000001</v>
      </c>
      <c r="R610" s="96">
        <v>0</v>
      </c>
      <c r="S610" s="97">
        <f>R610*G610</f>
        <v>0</v>
      </c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Q610" s="98" t="s">
        <v>166</v>
      </c>
      <c r="AS610" s="98" t="s">
        <v>786</v>
      </c>
      <c r="AT610" s="98" t="s">
        <v>73</v>
      </c>
      <c r="AX610" s="7" t="s">
        <v>89</v>
      </c>
      <c r="BD610" s="99">
        <f>IF(M610="základná",I610,0)</f>
        <v>0</v>
      </c>
      <c r="BE610" s="99">
        <f>IF(M610="znížená",I610,0)</f>
        <v>0</v>
      </c>
      <c r="BF610" s="99">
        <f>IF(M610="zákl. prenesená",I610,0)</f>
        <v>0</v>
      </c>
      <c r="BG610" s="99">
        <f>IF(M610="zníž. prenesená",I610,0)</f>
        <v>0</v>
      </c>
      <c r="BH610" s="99">
        <f>IF(M610="nulová",I610,0)</f>
        <v>0</v>
      </c>
      <c r="BI610" s="7" t="s">
        <v>73</v>
      </c>
      <c r="BJ610" s="100">
        <f>ROUND(H610*G610,3)</f>
        <v>0</v>
      </c>
      <c r="BK610" s="7" t="s">
        <v>96</v>
      </c>
      <c r="BL610" s="98" t="s">
        <v>1120</v>
      </c>
    </row>
    <row r="611" spans="1:64" s="75" customFormat="1" ht="12.75" x14ac:dyDescent="0.2">
      <c r="A611" s="74"/>
      <c r="C611" s="76" t="s">
        <v>46</v>
      </c>
      <c r="D611" s="85" t="s">
        <v>1121</v>
      </c>
      <c r="E611" s="85" t="s">
        <v>1122</v>
      </c>
      <c r="I611" s="86">
        <f>BJ611</f>
        <v>0</v>
      </c>
      <c r="K611" s="74"/>
      <c r="L611" s="79"/>
      <c r="M611" s="80"/>
      <c r="N611" s="80"/>
      <c r="O611" s="81">
        <f>SUM(O612:O613)</f>
        <v>0</v>
      </c>
      <c r="P611" s="80"/>
      <c r="Q611" s="81">
        <f>SUM(Q612:Q613)</f>
        <v>0</v>
      </c>
      <c r="R611" s="80"/>
      <c r="S611" s="82">
        <f>SUM(S612:S613)</f>
        <v>0</v>
      </c>
      <c r="AQ611" s="76" t="s">
        <v>51</v>
      </c>
      <c r="AS611" s="83" t="s">
        <v>46</v>
      </c>
      <c r="AT611" s="83" t="s">
        <v>51</v>
      </c>
      <c r="AX611" s="76" t="s">
        <v>89</v>
      </c>
      <c r="BJ611" s="84">
        <f>SUM(BJ612:BJ613)</f>
        <v>0</v>
      </c>
    </row>
    <row r="612" spans="1:64" s="16" customFormat="1" ht="24" x14ac:dyDescent="0.2">
      <c r="A612" s="13"/>
      <c r="B612" s="87" t="s">
        <v>495</v>
      </c>
      <c r="C612" s="87" t="s">
        <v>92</v>
      </c>
      <c r="D612" s="88" t="s">
        <v>1123</v>
      </c>
      <c r="E612" s="89" t="s">
        <v>1124</v>
      </c>
      <c r="F612" s="90" t="s">
        <v>430</v>
      </c>
      <c r="G612" s="91">
        <v>181.928</v>
      </c>
      <c r="H612" s="1"/>
      <c r="I612" s="91">
        <f>ROUND(H612*G612,3)</f>
        <v>0</v>
      </c>
      <c r="J612" s="92"/>
      <c r="K612" s="13"/>
      <c r="L612" s="93" t="s">
        <v>0</v>
      </c>
      <c r="M612" s="94" t="s">
        <v>23</v>
      </c>
      <c r="N612" s="95"/>
      <c r="O612" s="96">
        <f>N612*G612</f>
        <v>0</v>
      </c>
      <c r="P612" s="96">
        <v>0</v>
      </c>
      <c r="Q612" s="96">
        <f>P612*G612</f>
        <v>0</v>
      </c>
      <c r="R612" s="96">
        <v>0</v>
      </c>
      <c r="S612" s="97">
        <f>R612*G612</f>
        <v>0</v>
      </c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Q612" s="98" t="s">
        <v>96</v>
      </c>
      <c r="AS612" s="98" t="s">
        <v>92</v>
      </c>
      <c r="AT612" s="98" t="s">
        <v>73</v>
      </c>
      <c r="AX612" s="7" t="s">
        <v>89</v>
      </c>
      <c r="BD612" s="99">
        <f>IF(M612="základná",I612,0)</f>
        <v>0</v>
      </c>
      <c r="BE612" s="99">
        <f>IF(M612="znížená",I612,0)</f>
        <v>0</v>
      </c>
      <c r="BF612" s="99">
        <f>IF(M612="zákl. prenesená",I612,0)</f>
        <v>0</v>
      </c>
      <c r="BG612" s="99">
        <f>IF(M612="zníž. prenesená",I612,0)</f>
        <v>0</v>
      </c>
      <c r="BH612" s="99">
        <f>IF(M612="nulová",I612,0)</f>
        <v>0</v>
      </c>
      <c r="BI612" s="7" t="s">
        <v>73</v>
      </c>
      <c r="BJ612" s="100">
        <f>ROUND(H612*G612,3)</f>
        <v>0</v>
      </c>
      <c r="BK612" s="7" t="s">
        <v>96</v>
      </c>
      <c r="BL612" s="98" t="s">
        <v>1125</v>
      </c>
    </row>
    <row r="613" spans="1:64" s="16" customFormat="1" ht="36" x14ac:dyDescent="0.2">
      <c r="A613" s="13"/>
      <c r="B613" s="87" t="s">
        <v>512</v>
      </c>
      <c r="C613" s="87" t="s">
        <v>92</v>
      </c>
      <c r="D613" s="88" t="s">
        <v>1126</v>
      </c>
      <c r="E613" s="89" t="s">
        <v>1127</v>
      </c>
      <c r="F613" s="90" t="s">
        <v>430</v>
      </c>
      <c r="G613" s="91">
        <v>181.928</v>
      </c>
      <c r="H613" s="1"/>
      <c r="I613" s="91">
        <f>ROUND(H613*G613,3)</f>
        <v>0</v>
      </c>
      <c r="J613" s="92"/>
      <c r="K613" s="13"/>
      <c r="L613" s="93" t="s">
        <v>0</v>
      </c>
      <c r="M613" s="94" t="s">
        <v>23</v>
      </c>
      <c r="N613" s="95"/>
      <c r="O613" s="96">
        <f>N613*G613</f>
        <v>0</v>
      </c>
      <c r="P613" s="96">
        <v>0</v>
      </c>
      <c r="Q613" s="96">
        <f>P613*G613</f>
        <v>0</v>
      </c>
      <c r="R613" s="96">
        <v>0</v>
      </c>
      <c r="S613" s="97">
        <f>R613*G613</f>
        <v>0</v>
      </c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Q613" s="98" t="s">
        <v>96</v>
      </c>
      <c r="AS613" s="98" t="s">
        <v>92</v>
      </c>
      <c r="AT613" s="98" t="s">
        <v>73</v>
      </c>
      <c r="AX613" s="7" t="s">
        <v>89</v>
      </c>
      <c r="BD613" s="99">
        <f>IF(M613="základná",I613,0)</f>
        <v>0</v>
      </c>
      <c r="BE613" s="99">
        <f>IF(M613="znížená",I613,0)</f>
        <v>0</v>
      </c>
      <c r="BF613" s="99">
        <f>IF(M613="zákl. prenesená",I613,0)</f>
        <v>0</v>
      </c>
      <c r="BG613" s="99">
        <f>IF(M613="zníž. prenesená",I613,0)</f>
        <v>0</v>
      </c>
      <c r="BH613" s="99">
        <f>IF(M613="nulová",I613,0)</f>
        <v>0</v>
      </c>
      <c r="BI613" s="7" t="s">
        <v>73</v>
      </c>
      <c r="BJ613" s="100">
        <f>ROUND(H613*G613,3)</f>
        <v>0</v>
      </c>
      <c r="BK613" s="7" t="s">
        <v>96</v>
      </c>
      <c r="BL613" s="98" t="s">
        <v>1128</v>
      </c>
    </row>
    <row r="614" spans="1:64" s="75" customFormat="1" ht="15" x14ac:dyDescent="0.2">
      <c r="A614" s="74"/>
      <c r="C614" s="76" t="s">
        <v>46</v>
      </c>
      <c r="D614" s="77" t="s">
        <v>460</v>
      </c>
      <c r="E614" s="77" t="s">
        <v>461</v>
      </c>
      <c r="I614" s="78">
        <f>BJ614</f>
        <v>0</v>
      </c>
      <c r="K614" s="74"/>
      <c r="L614" s="79"/>
      <c r="M614" s="80"/>
      <c r="N614" s="80"/>
      <c r="O614" s="81">
        <f>O615+O642+O697+O857+O859+O872+O874+O900+O1003+O1078+O1131+O1133+O1192+O1378+O1451</f>
        <v>0</v>
      </c>
      <c r="P614" s="80"/>
      <c r="Q614" s="81">
        <f>Q615+Q642+Q697+Q857+Q859+Q872+Q874+Q900+Q1003+Q1078+Q1131+Q1133+Q1192+Q1378+Q1451</f>
        <v>33.616791479999989</v>
      </c>
      <c r="R614" s="80"/>
      <c r="S614" s="82">
        <f>S615+S642+S697+S857+S859+S872+S874+S900+S1003+S1078+S1131+S1133+S1192+S1378+S1451</f>
        <v>0</v>
      </c>
      <c r="AQ614" s="76" t="s">
        <v>73</v>
      </c>
      <c r="AS614" s="83" t="s">
        <v>46</v>
      </c>
      <c r="AT614" s="83" t="s">
        <v>47</v>
      </c>
      <c r="AX614" s="76" t="s">
        <v>89</v>
      </c>
      <c r="BJ614" s="84">
        <f>BJ615+BJ642+BJ697+BJ857+BJ859+BJ872+BJ874+BJ900+BJ1003+BJ1078+BJ1131+BJ1133+BJ1192+BJ1378+BJ1451</f>
        <v>0</v>
      </c>
    </row>
    <row r="615" spans="1:64" s="75" customFormat="1" ht="12.75" x14ac:dyDescent="0.2">
      <c r="A615" s="74"/>
      <c r="C615" s="76" t="s">
        <v>46</v>
      </c>
      <c r="D615" s="85" t="s">
        <v>1129</v>
      </c>
      <c r="E615" s="85" t="s">
        <v>1130</v>
      </c>
      <c r="I615" s="86">
        <f>BJ615</f>
        <v>0</v>
      </c>
      <c r="K615" s="74"/>
      <c r="L615" s="79"/>
      <c r="M615" s="80"/>
      <c r="N615" s="80"/>
      <c r="O615" s="81">
        <f>SUM(O616:O641)</f>
        <v>0</v>
      </c>
      <c r="P615" s="80"/>
      <c r="Q615" s="81">
        <f>SUM(Q616:Q641)</f>
        <v>0.15491300000000002</v>
      </c>
      <c r="R615" s="80"/>
      <c r="S615" s="82">
        <f>SUM(S616:S641)</f>
        <v>0</v>
      </c>
      <c r="AQ615" s="76" t="s">
        <v>73</v>
      </c>
      <c r="AS615" s="83" t="s">
        <v>46</v>
      </c>
      <c r="AT615" s="83" t="s">
        <v>51</v>
      </c>
      <c r="AX615" s="76" t="s">
        <v>89</v>
      </c>
      <c r="BJ615" s="84">
        <f>SUM(BJ616:BJ641)</f>
        <v>0</v>
      </c>
    </row>
    <row r="616" spans="1:64" s="16" customFormat="1" ht="24" x14ac:dyDescent="0.2">
      <c r="A616" s="13"/>
      <c r="B616" s="87" t="s">
        <v>517</v>
      </c>
      <c r="C616" s="87" t="s">
        <v>92</v>
      </c>
      <c r="D616" s="88" t="s">
        <v>1131</v>
      </c>
      <c r="E616" s="89" t="s">
        <v>1132</v>
      </c>
      <c r="F616" s="90" t="s">
        <v>121</v>
      </c>
      <c r="G616" s="91">
        <v>103.35</v>
      </c>
      <c r="H616" s="1"/>
      <c r="I616" s="91">
        <f>ROUND(H616*G616,3)</f>
        <v>0</v>
      </c>
      <c r="J616" s="92"/>
      <c r="K616" s="13"/>
      <c r="L616" s="93" t="s">
        <v>0</v>
      </c>
      <c r="M616" s="94" t="s">
        <v>23</v>
      </c>
      <c r="N616" s="95"/>
      <c r="O616" s="96">
        <f>N616*G616</f>
        <v>0</v>
      </c>
      <c r="P616" s="96">
        <v>0</v>
      </c>
      <c r="Q616" s="96">
        <f>P616*G616</f>
        <v>0</v>
      </c>
      <c r="R616" s="96">
        <v>0</v>
      </c>
      <c r="S616" s="97">
        <f>R616*G616</f>
        <v>0</v>
      </c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Q616" s="98" t="s">
        <v>228</v>
      </c>
      <c r="AS616" s="98" t="s">
        <v>92</v>
      </c>
      <c r="AT616" s="98" t="s">
        <v>73</v>
      </c>
      <c r="AX616" s="7" t="s">
        <v>89</v>
      </c>
      <c r="BD616" s="99">
        <f>IF(M616="základná",I616,0)</f>
        <v>0</v>
      </c>
      <c r="BE616" s="99">
        <f>IF(M616="znížená",I616,0)</f>
        <v>0</v>
      </c>
      <c r="BF616" s="99">
        <f>IF(M616="zákl. prenesená",I616,0)</f>
        <v>0</v>
      </c>
      <c r="BG616" s="99">
        <f>IF(M616="zníž. prenesená",I616,0)</f>
        <v>0</v>
      </c>
      <c r="BH616" s="99">
        <f>IF(M616="nulová",I616,0)</f>
        <v>0</v>
      </c>
      <c r="BI616" s="7" t="s">
        <v>73</v>
      </c>
      <c r="BJ616" s="100">
        <f>ROUND(H616*G616,3)</f>
        <v>0</v>
      </c>
      <c r="BK616" s="7" t="s">
        <v>228</v>
      </c>
      <c r="BL616" s="98" t="s">
        <v>1133</v>
      </c>
    </row>
    <row r="617" spans="1:64" s="102" customFormat="1" x14ac:dyDescent="0.2">
      <c r="A617" s="101"/>
      <c r="C617" s="103" t="s">
        <v>102</v>
      </c>
      <c r="D617" s="104" t="s">
        <v>0</v>
      </c>
      <c r="E617" s="105" t="s">
        <v>1035</v>
      </c>
      <c r="G617" s="104" t="s">
        <v>0</v>
      </c>
      <c r="K617" s="101"/>
      <c r="L617" s="106"/>
      <c r="M617" s="107"/>
      <c r="N617" s="107"/>
      <c r="O617" s="107"/>
      <c r="P617" s="107"/>
      <c r="Q617" s="107"/>
      <c r="R617" s="107"/>
      <c r="S617" s="108"/>
      <c r="AS617" s="104" t="s">
        <v>102</v>
      </c>
      <c r="AT617" s="104" t="s">
        <v>73</v>
      </c>
      <c r="AU617" s="102" t="s">
        <v>51</v>
      </c>
      <c r="AV617" s="102" t="s">
        <v>16</v>
      </c>
      <c r="AW617" s="102" t="s">
        <v>47</v>
      </c>
      <c r="AX617" s="104" t="s">
        <v>89</v>
      </c>
    </row>
    <row r="618" spans="1:64" s="110" customFormat="1" x14ac:dyDescent="0.2">
      <c r="A618" s="109"/>
      <c r="C618" s="103" t="s">
        <v>102</v>
      </c>
      <c r="D618" s="111" t="s">
        <v>0</v>
      </c>
      <c r="E618" s="112" t="s">
        <v>1036</v>
      </c>
      <c r="G618" s="113">
        <v>10.51</v>
      </c>
      <c r="K618" s="109"/>
      <c r="L618" s="114"/>
      <c r="M618" s="115"/>
      <c r="N618" s="115"/>
      <c r="O618" s="115"/>
      <c r="P618" s="115"/>
      <c r="Q618" s="115"/>
      <c r="R618" s="115"/>
      <c r="S618" s="116"/>
      <c r="AS618" s="111" t="s">
        <v>102</v>
      </c>
      <c r="AT618" s="111" t="s">
        <v>73</v>
      </c>
      <c r="AU618" s="110" t="s">
        <v>73</v>
      </c>
      <c r="AV618" s="110" t="s">
        <v>16</v>
      </c>
      <c r="AW618" s="110" t="s">
        <v>47</v>
      </c>
      <c r="AX618" s="111" t="s">
        <v>89</v>
      </c>
    </row>
    <row r="619" spans="1:64" s="110" customFormat="1" x14ac:dyDescent="0.2">
      <c r="A619" s="109"/>
      <c r="C619" s="103" t="s">
        <v>102</v>
      </c>
      <c r="D619" s="111" t="s">
        <v>0</v>
      </c>
      <c r="E619" s="112" t="s">
        <v>1037</v>
      </c>
      <c r="G619" s="113">
        <v>2.34</v>
      </c>
      <c r="K619" s="109"/>
      <c r="L619" s="114"/>
      <c r="M619" s="115"/>
      <c r="N619" s="115"/>
      <c r="O619" s="115"/>
      <c r="P619" s="115"/>
      <c r="Q619" s="115"/>
      <c r="R619" s="115"/>
      <c r="S619" s="116"/>
      <c r="AS619" s="111" t="s">
        <v>102</v>
      </c>
      <c r="AT619" s="111" t="s">
        <v>73</v>
      </c>
      <c r="AU619" s="110" t="s">
        <v>73</v>
      </c>
      <c r="AV619" s="110" t="s">
        <v>16</v>
      </c>
      <c r="AW619" s="110" t="s">
        <v>47</v>
      </c>
      <c r="AX619" s="111" t="s">
        <v>89</v>
      </c>
    </row>
    <row r="620" spans="1:64" s="110" customFormat="1" x14ac:dyDescent="0.2">
      <c r="A620" s="109"/>
      <c r="C620" s="103" t="s">
        <v>102</v>
      </c>
      <c r="D620" s="111" t="s">
        <v>0</v>
      </c>
      <c r="E620" s="112" t="s">
        <v>1038</v>
      </c>
      <c r="G620" s="113">
        <v>1.35</v>
      </c>
      <c r="K620" s="109"/>
      <c r="L620" s="114"/>
      <c r="M620" s="115"/>
      <c r="N620" s="115"/>
      <c r="O620" s="115"/>
      <c r="P620" s="115"/>
      <c r="Q620" s="115"/>
      <c r="R620" s="115"/>
      <c r="S620" s="116"/>
      <c r="AS620" s="111" t="s">
        <v>102</v>
      </c>
      <c r="AT620" s="111" t="s">
        <v>73</v>
      </c>
      <c r="AU620" s="110" t="s">
        <v>73</v>
      </c>
      <c r="AV620" s="110" t="s">
        <v>16</v>
      </c>
      <c r="AW620" s="110" t="s">
        <v>47</v>
      </c>
      <c r="AX620" s="111" t="s">
        <v>89</v>
      </c>
    </row>
    <row r="621" spans="1:64" s="110" customFormat="1" x14ac:dyDescent="0.2">
      <c r="A621" s="109"/>
      <c r="C621" s="103" t="s">
        <v>102</v>
      </c>
      <c r="D621" s="111" t="s">
        <v>0</v>
      </c>
      <c r="E621" s="112" t="s">
        <v>1039</v>
      </c>
      <c r="G621" s="113">
        <v>1.31</v>
      </c>
      <c r="K621" s="109"/>
      <c r="L621" s="114"/>
      <c r="M621" s="115"/>
      <c r="N621" s="115"/>
      <c r="O621" s="115"/>
      <c r="P621" s="115"/>
      <c r="Q621" s="115"/>
      <c r="R621" s="115"/>
      <c r="S621" s="116"/>
      <c r="AS621" s="111" t="s">
        <v>102</v>
      </c>
      <c r="AT621" s="111" t="s">
        <v>73</v>
      </c>
      <c r="AU621" s="110" t="s">
        <v>73</v>
      </c>
      <c r="AV621" s="110" t="s">
        <v>16</v>
      </c>
      <c r="AW621" s="110" t="s">
        <v>47</v>
      </c>
      <c r="AX621" s="111" t="s">
        <v>89</v>
      </c>
    </row>
    <row r="622" spans="1:64" s="110" customFormat="1" x14ac:dyDescent="0.2">
      <c r="A622" s="109"/>
      <c r="C622" s="103" t="s">
        <v>102</v>
      </c>
      <c r="D622" s="111" t="s">
        <v>0</v>
      </c>
      <c r="E622" s="112" t="s">
        <v>1040</v>
      </c>
      <c r="G622" s="113">
        <v>1.35</v>
      </c>
      <c r="K622" s="109"/>
      <c r="L622" s="114"/>
      <c r="M622" s="115"/>
      <c r="N622" s="115"/>
      <c r="O622" s="115"/>
      <c r="P622" s="115"/>
      <c r="Q622" s="115"/>
      <c r="R622" s="115"/>
      <c r="S622" s="116"/>
      <c r="AS622" s="111" t="s">
        <v>102</v>
      </c>
      <c r="AT622" s="111" t="s">
        <v>73</v>
      </c>
      <c r="AU622" s="110" t="s">
        <v>73</v>
      </c>
      <c r="AV622" s="110" t="s">
        <v>16</v>
      </c>
      <c r="AW622" s="110" t="s">
        <v>47</v>
      </c>
      <c r="AX622" s="111" t="s">
        <v>89</v>
      </c>
    </row>
    <row r="623" spans="1:64" s="110" customFormat="1" x14ac:dyDescent="0.2">
      <c r="A623" s="109"/>
      <c r="C623" s="103" t="s">
        <v>102</v>
      </c>
      <c r="D623" s="111" t="s">
        <v>0</v>
      </c>
      <c r="E623" s="112" t="s">
        <v>1041</v>
      </c>
      <c r="G623" s="113">
        <v>6.82</v>
      </c>
      <c r="K623" s="109"/>
      <c r="L623" s="114"/>
      <c r="M623" s="115"/>
      <c r="N623" s="115"/>
      <c r="O623" s="115"/>
      <c r="P623" s="115"/>
      <c r="Q623" s="115"/>
      <c r="R623" s="115"/>
      <c r="S623" s="116"/>
      <c r="AS623" s="111" t="s">
        <v>102</v>
      </c>
      <c r="AT623" s="111" t="s">
        <v>73</v>
      </c>
      <c r="AU623" s="110" t="s">
        <v>73</v>
      </c>
      <c r="AV623" s="110" t="s">
        <v>16</v>
      </c>
      <c r="AW623" s="110" t="s">
        <v>47</v>
      </c>
      <c r="AX623" s="111" t="s">
        <v>89</v>
      </c>
    </row>
    <row r="624" spans="1:64" s="110" customFormat="1" x14ac:dyDescent="0.2">
      <c r="A624" s="109"/>
      <c r="C624" s="103" t="s">
        <v>102</v>
      </c>
      <c r="D624" s="111" t="s">
        <v>0</v>
      </c>
      <c r="E624" s="112" t="s">
        <v>1042</v>
      </c>
      <c r="G624" s="113">
        <v>8.48</v>
      </c>
      <c r="K624" s="109"/>
      <c r="L624" s="114"/>
      <c r="M624" s="115"/>
      <c r="N624" s="115"/>
      <c r="O624" s="115"/>
      <c r="P624" s="115"/>
      <c r="Q624" s="115"/>
      <c r="R624" s="115"/>
      <c r="S624" s="116"/>
      <c r="AS624" s="111" t="s">
        <v>102</v>
      </c>
      <c r="AT624" s="111" t="s">
        <v>73</v>
      </c>
      <c r="AU624" s="110" t="s">
        <v>73</v>
      </c>
      <c r="AV624" s="110" t="s">
        <v>16</v>
      </c>
      <c r="AW624" s="110" t="s">
        <v>47</v>
      </c>
      <c r="AX624" s="111" t="s">
        <v>89</v>
      </c>
    </row>
    <row r="625" spans="1:64" s="110" customFormat="1" x14ac:dyDescent="0.2">
      <c r="A625" s="109"/>
      <c r="C625" s="103" t="s">
        <v>102</v>
      </c>
      <c r="D625" s="111" t="s">
        <v>0</v>
      </c>
      <c r="E625" s="112" t="s">
        <v>1043</v>
      </c>
      <c r="G625" s="113">
        <v>1.19</v>
      </c>
      <c r="K625" s="109"/>
      <c r="L625" s="114"/>
      <c r="M625" s="115"/>
      <c r="N625" s="115"/>
      <c r="O625" s="115"/>
      <c r="P625" s="115"/>
      <c r="Q625" s="115"/>
      <c r="R625" s="115"/>
      <c r="S625" s="116"/>
      <c r="AS625" s="111" t="s">
        <v>102</v>
      </c>
      <c r="AT625" s="111" t="s">
        <v>73</v>
      </c>
      <c r="AU625" s="110" t="s">
        <v>73</v>
      </c>
      <c r="AV625" s="110" t="s">
        <v>16</v>
      </c>
      <c r="AW625" s="110" t="s">
        <v>47</v>
      </c>
      <c r="AX625" s="111" t="s">
        <v>89</v>
      </c>
    </row>
    <row r="626" spans="1:64" s="110" customFormat="1" x14ac:dyDescent="0.2">
      <c r="A626" s="109"/>
      <c r="C626" s="103" t="s">
        <v>102</v>
      </c>
      <c r="D626" s="111" t="s">
        <v>0</v>
      </c>
      <c r="E626" s="112" t="s">
        <v>1044</v>
      </c>
      <c r="G626" s="113">
        <v>1.23</v>
      </c>
      <c r="K626" s="109"/>
      <c r="L626" s="114"/>
      <c r="M626" s="115"/>
      <c r="N626" s="115"/>
      <c r="O626" s="115"/>
      <c r="P626" s="115"/>
      <c r="Q626" s="115"/>
      <c r="R626" s="115"/>
      <c r="S626" s="116"/>
      <c r="AS626" s="111" t="s">
        <v>102</v>
      </c>
      <c r="AT626" s="111" t="s">
        <v>73</v>
      </c>
      <c r="AU626" s="110" t="s">
        <v>73</v>
      </c>
      <c r="AV626" s="110" t="s">
        <v>16</v>
      </c>
      <c r="AW626" s="110" t="s">
        <v>47</v>
      </c>
      <c r="AX626" s="111" t="s">
        <v>89</v>
      </c>
    </row>
    <row r="627" spans="1:64" s="110" customFormat="1" x14ac:dyDescent="0.2">
      <c r="A627" s="109"/>
      <c r="C627" s="103" t="s">
        <v>102</v>
      </c>
      <c r="D627" s="111" t="s">
        <v>0</v>
      </c>
      <c r="E627" s="112" t="s">
        <v>1045</v>
      </c>
      <c r="G627" s="113">
        <v>2</v>
      </c>
      <c r="K627" s="109"/>
      <c r="L627" s="114"/>
      <c r="M627" s="115"/>
      <c r="N627" s="115"/>
      <c r="O627" s="115"/>
      <c r="P627" s="115"/>
      <c r="Q627" s="115"/>
      <c r="R627" s="115"/>
      <c r="S627" s="116"/>
      <c r="AS627" s="111" t="s">
        <v>102</v>
      </c>
      <c r="AT627" s="111" t="s">
        <v>73</v>
      </c>
      <c r="AU627" s="110" t="s">
        <v>73</v>
      </c>
      <c r="AV627" s="110" t="s">
        <v>16</v>
      </c>
      <c r="AW627" s="110" t="s">
        <v>47</v>
      </c>
      <c r="AX627" s="111" t="s">
        <v>89</v>
      </c>
    </row>
    <row r="628" spans="1:64" s="110" customFormat="1" x14ac:dyDescent="0.2">
      <c r="A628" s="109"/>
      <c r="C628" s="103" t="s">
        <v>102</v>
      </c>
      <c r="D628" s="111" t="s">
        <v>0</v>
      </c>
      <c r="E628" s="112" t="s">
        <v>1046</v>
      </c>
      <c r="G628" s="113">
        <v>1.1200000000000001</v>
      </c>
      <c r="K628" s="109"/>
      <c r="L628" s="114"/>
      <c r="M628" s="115"/>
      <c r="N628" s="115"/>
      <c r="O628" s="115"/>
      <c r="P628" s="115"/>
      <c r="Q628" s="115"/>
      <c r="R628" s="115"/>
      <c r="S628" s="116"/>
      <c r="AS628" s="111" t="s">
        <v>102</v>
      </c>
      <c r="AT628" s="111" t="s">
        <v>73</v>
      </c>
      <c r="AU628" s="110" t="s">
        <v>73</v>
      </c>
      <c r="AV628" s="110" t="s">
        <v>16</v>
      </c>
      <c r="AW628" s="110" t="s">
        <v>47</v>
      </c>
      <c r="AX628" s="111" t="s">
        <v>89</v>
      </c>
    </row>
    <row r="629" spans="1:64" s="110" customFormat="1" x14ac:dyDescent="0.2">
      <c r="A629" s="109"/>
      <c r="C629" s="103" t="s">
        <v>102</v>
      </c>
      <c r="D629" s="111" t="s">
        <v>0</v>
      </c>
      <c r="E629" s="112" t="s">
        <v>1047</v>
      </c>
      <c r="G629" s="113">
        <v>3.22</v>
      </c>
      <c r="K629" s="109"/>
      <c r="L629" s="114"/>
      <c r="M629" s="115"/>
      <c r="N629" s="115"/>
      <c r="O629" s="115"/>
      <c r="P629" s="115"/>
      <c r="Q629" s="115"/>
      <c r="R629" s="115"/>
      <c r="S629" s="116"/>
      <c r="AS629" s="111" t="s">
        <v>102</v>
      </c>
      <c r="AT629" s="111" t="s">
        <v>73</v>
      </c>
      <c r="AU629" s="110" t="s">
        <v>73</v>
      </c>
      <c r="AV629" s="110" t="s">
        <v>16</v>
      </c>
      <c r="AW629" s="110" t="s">
        <v>47</v>
      </c>
      <c r="AX629" s="111" t="s">
        <v>89</v>
      </c>
    </row>
    <row r="630" spans="1:64" s="110" customFormat="1" x14ac:dyDescent="0.2">
      <c r="A630" s="109"/>
      <c r="C630" s="103" t="s">
        <v>102</v>
      </c>
      <c r="D630" s="111" t="s">
        <v>0</v>
      </c>
      <c r="E630" s="112" t="s">
        <v>1048</v>
      </c>
      <c r="G630" s="113">
        <v>3.05</v>
      </c>
      <c r="K630" s="109"/>
      <c r="L630" s="114"/>
      <c r="M630" s="115"/>
      <c r="N630" s="115"/>
      <c r="O630" s="115"/>
      <c r="P630" s="115"/>
      <c r="Q630" s="115"/>
      <c r="R630" s="115"/>
      <c r="S630" s="116"/>
      <c r="AS630" s="111" t="s">
        <v>102</v>
      </c>
      <c r="AT630" s="111" t="s">
        <v>73</v>
      </c>
      <c r="AU630" s="110" t="s">
        <v>73</v>
      </c>
      <c r="AV630" s="110" t="s">
        <v>16</v>
      </c>
      <c r="AW630" s="110" t="s">
        <v>47</v>
      </c>
      <c r="AX630" s="111" t="s">
        <v>89</v>
      </c>
    </row>
    <row r="631" spans="1:64" s="126" customFormat="1" x14ac:dyDescent="0.2">
      <c r="A631" s="125"/>
      <c r="C631" s="103" t="s">
        <v>102</v>
      </c>
      <c r="D631" s="127" t="s">
        <v>0</v>
      </c>
      <c r="E631" s="128" t="s">
        <v>105</v>
      </c>
      <c r="G631" s="129">
        <v>43.969999999999985</v>
      </c>
      <c r="K631" s="125"/>
      <c r="L631" s="130"/>
      <c r="M631" s="131"/>
      <c r="N631" s="131"/>
      <c r="O631" s="131"/>
      <c r="P631" s="131"/>
      <c r="Q631" s="131"/>
      <c r="R631" s="131"/>
      <c r="S631" s="132"/>
      <c r="AS631" s="127" t="s">
        <v>102</v>
      </c>
      <c r="AT631" s="127" t="s">
        <v>73</v>
      </c>
      <c r="AU631" s="126" t="s">
        <v>106</v>
      </c>
      <c r="AV631" s="126" t="s">
        <v>16</v>
      </c>
      <c r="AW631" s="126" t="s">
        <v>47</v>
      </c>
      <c r="AX631" s="127" t="s">
        <v>89</v>
      </c>
    </row>
    <row r="632" spans="1:64" s="102" customFormat="1" x14ac:dyDescent="0.2">
      <c r="A632" s="101"/>
      <c r="C632" s="103" t="s">
        <v>102</v>
      </c>
      <c r="D632" s="104" t="s">
        <v>0</v>
      </c>
      <c r="E632" s="105" t="s">
        <v>123</v>
      </c>
      <c r="G632" s="104" t="s">
        <v>0</v>
      </c>
      <c r="K632" s="101"/>
      <c r="L632" s="106"/>
      <c r="M632" s="107"/>
      <c r="N632" s="107"/>
      <c r="O632" s="107"/>
      <c r="P632" s="107"/>
      <c r="Q632" s="107"/>
      <c r="R632" s="107"/>
      <c r="S632" s="108"/>
      <c r="AS632" s="104" t="s">
        <v>102</v>
      </c>
      <c r="AT632" s="104" t="s">
        <v>73</v>
      </c>
      <c r="AU632" s="102" t="s">
        <v>51</v>
      </c>
      <c r="AV632" s="102" t="s">
        <v>16</v>
      </c>
      <c r="AW632" s="102" t="s">
        <v>47</v>
      </c>
      <c r="AX632" s="104" t="s">
        <v>89</v>
      </c>
    </row>
    <row r="633" spans="1:64" s="102" customFormat="1" x14ac:dyDescent="0.2">
      <c r="A633" s="101"/>
      <c r="C633" s="103" t="s">
        <v>102</v>
      </c>
      <c r="D633" s="104" t="s">
        <v>0</v>
      </c>
      <c r="E633" s="105" t="s">
        <v>1134</v>
      </c>
      <c r="G633" s="104" t="s">
        <v>0</v>
      </c>
      <c r="K633" s="101"/>
      <c r="L633" s="106"/>
      <c r="M633" s="107"/>
      <c r="N633" s="107"/>
      <c r="O633" s="107"/>
      <c r="P633" s="107"/>
      <c r="Q633" s="107"/>
      <c r="R633" s="107"/>
      <c r="S633" s="108"/>
      <c r="AS633" s="104" t="s">
        <v>102</v>
      </c>
      <c r="AT633" s="104" t="s">
        <v>73</v>
      </c>
      <c r="AU633" s="102" t="s">
        <v>51</v>
      </c>
      <c r="AV633" s="102" t="s">
        <v>16</v>
      </c>
      <c r="AW633" s="102" t="s">
        <v>47</v>
      </c>
      <c r="AX633" s="104" t="s">
        <v>89</v>
      </c>
    </row>
    <row r="634" spans="1:64" s="110" customFormat="1" x14ac:dyDescent="0.2">
      <c r="A634" s="109"/>
      <c r="C634" s="103" t="s">
        <v>102</v>
      </c>
      <c r="D634" s="111" t="s">
        <v>0</v>
      </c>
      <c r="E634" s="112" t="s">
        <v>1135</v>
      </c>
      <c r="G634" s="113">
        <v>59.38</v>
      </c>
      <c r="K634" s="109"/>
      <c r="L634" s="114"/>
      <c r="M634" s="115"/>
      <c r="N634" s="115"/>
      <c r="O634" s="115"/>
      <c r="P634" s="115"/>
      <c r="Q634" s="115"/>
      <c r="R634" s="115"/>
      <c r="S634" s="116"/>
      <c r="AS634" s="111" t="s">
        <v>102</v>
      </c>
      <c r="AT634" s="111" t="s">
        <v>73</v>
      </c>
      <c r="AU634" s="110" t="s">
        <v>73</v>
      </c>
      <c r="AV634" s="110" t="s">
        <v>16</v>
      </c>
      <c r="AW634" s="110" t="s">
        <v>47</v>
      </c>
      <c r="AX634" s="111" t="s">
        <v>89</v>
      </c>
    </row>
    <row r="635" spans="1:64" s="118" customFormat="1" x14ac:dyDescent="0.2">
      <c r="A635" s="117"/>
      <c r="C635" s="103" t="s">
        <v>102</v>
      </c>
      <c r="D635" s="119" t="s">
        <v>0</v>
      </c>
      <c r="E635" s="120" t="s">
        <v>109</v>
      </c>
      <c r="G635" s="121">
        <v>103.35</v>
      </c>
      <c r="K635" s="117"/>
      <c r="L635" s="122"/>
      <c r="M635" s="123"/>
      <c r="N635" s="123"/>
      <c r="O635" s="123"/>
      <c r="P635" s="123"/>
      <c r="Q635" s="123"/>
      <c r="R635" s="123"/>
      <c r="S635" s="124"/>
      <c r="AS635" s="119" t="s">
        <v>102</v>
      </c>
      <c r="AT635" s="119" t="s">
        <v>73</v>
      </c>
      <c r="AU635" s="118" t="s">
        <v>96</v>
      </c>
      <c r="AV635" s="118" t="s">
        <v>16</v>
      </c>
      <c r="AW635" s="118" t="s">
        <v>51</v>
      </c>
      <c r="AX635" s="119" t="s">
        <v>89</v>
      </c>
    </row>
    <row r="636" spans="1:64" s="16" customFormat="1" ht="60" x14ac:dyDescent="0.2">
      <c r="A636" s="13"/>
      <c r="B636" s="133" t="s">
        <v>523</v>
      </c>
      <c r="C636" s="133" t="s">
        <v>786</v>
      </c>
      <c r="D636" s="134" t="s">
        <v>1136</v>
      </c>
      <c r="E636" s="135" t="s">
        <v>1137</v>
      </c>
      <c r="F636" s="136" t="s">
        <v>634</v>
      </c>
      <c r="G636" s="137">
        <v>139.523</v>
      </c>
      <c r="H636" s="1"/>
      <c r="I636" s="137">
        <f>ROUND(H636*G636,3)</f>
        <v>0</v>
      </c>
      <c r="J636" s="138"/>
      <c r="K636" s="139"/>
      <c r="L636" s="140" t="s">
        <v>0</v>
      </c>
      <c r="M636" s="141" t="s">
        <v>23</v>
      </c>
      <c r="N636" s="95"/>
      <c r="O636" s="96">
        <f>N636*G636</f>
        <v>0</v>
      </c>
      <c r="P636" s="96">
        <v>1E-3</v>
      </c>
      <c r="Q636" s="96">
        <f>P636*G636</f>
        <v>0.13952300000000001</v>
      </c>
      <c r="R636" s="96">
        <v>0</v>
      </c>
      <c r="S636" s="97">
        <f>R636*G636</f>
        <v>0</v>
      </c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Q636" s="98" t="s">
        <v>365</v>
      </c>
      <c r="AS636" s="98" t="s">
        <v>786</v>
      </c>
      <c r="AT636" s="98" t="s">
        <v>73</v>
      </c>
      <c r="AX636" s="7" t="s">
        <v>89</v>
      </c>
      <c r="BD636" s="99">
        <f>IF(M636="základná",I636,0)</f>
        <v>0</v>
      </c>
      <c r="BE636" s="99">
        <f>IF(M636="znížená",I636,0)</f>
        <v>0</v>
      </c>
      <c r="BF636" s="99">
        <f>IF(M636="zákl. prenesená",I636,0)</f>
        <v>0</v>
      </c>
      <c r="BG636" s="99">
        <f>IF(M636="zníž. prenesená",I636,0)</f>
        <v>0</v>
      </c>
      <c r="BH636" s="99">
        <f>IF(M636="nulová",I636,0)</f>
        <v>0</v>
      </c>
      <c r="BI636" s="7" t="s">
        <v>73</v>
      </c>
      <c r="BJ636" s="100">
        <f>ROUND(H636*G636,3)</f>
        <v>0</v>
      </c>
      <c r="BK636" s="7" t="s">
        <v>228</v>
      </c>
      <c r="BL636" s="98" t="s">
        <v>1138</v>
      </c>
    </row>
    <row r="637" spans="1:64" s="110" customFormat="1" x14ac:dyDescent="0.2">
      <c r="A637" s="109"/>
      <c r="C637" s="103" t="s">
        <v>102</v>
      </c>
      <c r="E637" s="112" t="s">
        <v>1139</v>
      </c>
      <c r="G637" s="113">
        <v>139.523</v>
      </c>
      <c r="K637" s="109"/>
      <c r="L637" s="114"/>
      <c r="M637" s="115"/>
      <c r="N637" s="115"/>
      <c r="O637" s="115"/>
      <c r="P637" s="115"/>
      <c r="Q637" s="115"/>
      <c r="R637" s="115"/>
      <c r="S637" s="116"/>
      <c r="AS637" s="111" t="s">
        <v>102</v>
      </c>
      <c r="AT637" s="111" t="s">
        <v>73</v>
      </c>
      <c r="AU637" s="110" t="s">
        <v>73</v>
      </c>
      <c r="AV637" s="110" t="s">
        <v>2</v>
      </c>
      <c r="AW637" s="110" t="s">
        <v>51</v>
      </c>
      <c r="AX637" s="111" t="s">
        <v>89</v>
      </c>
    </row>
    <row r="638" spans="1:64" s="16" customFormat="1" ht="24" x14ac:dyDescent="0.2">
      <c r="A638" s="13"/>
      <c r="B638" s="133" t="s">
        <v>529</v>
      </c>
      <c r="C638" s="133" t="s">
        <v>786</v>
      </c>
      <c r="D638" s="134" t="s">
        <v>1140</v>
      </c>
      <c r="E638" s="135" t="s">
        <v>1141</v>
      </c>
      <c r="F638" s="136" t="s">
        <v>634</v>
      </c>
      <c r="G638" s="137">
        <v>15.39</v>
      </c>
      <c r="H638" s="1"/>
      <c r="I638" s="137">
        <f>ROUND(H638*G638,3)</f>
        <v>0</v>
      </c>
      <c r="J638" s="138"/>
      <c r="K638" s="139"/>
      <c r="L638" s="140" t="s">
        <v>0</v>
      </c>
      <c r="M638" s="141" t="s">
        <v>23</v>
      </c>
      <c r="N638" s="95"/>
      <c r="O638" s="96">
        <f>N638*G638</f>
        <v>0</v>
      </c>
      <c r="P638" s="96">
        <v>1E-3</v>
      </c>
      <c r="Q638" s="96">
        <f>P638*G638</f>
        <v>1.5390000000000001E-2</v>
      </c>
      <c r="R638" s="96">
        <v>0</v>
      </c>
      <c r="S638" s="97">
        <f>R638*G638</f>
        <v>0</v>
      </c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Q638" s="98" t="s">
        <v>365</v>
      </c>
      <c r="AS638" s="98" t="s">
        <v>786</v>
      </c>
      <c r="AT638" s="98" t="s">
        <v>73</v>
      </c>
      <c r="AX638" s="7" t="s">
        <v>89</v>
      </c>
      <c r="BD638" s="99">
        <f>IF(M638="základná",I638,0)</f>
        <v>0</v>
      </c>
      <c r="BE638" s="99">
        <f>IF(M638="znížená",I638,0)</f>
        <v>0</v>
      </c>
      <c r="BF638" s="99">
        <f>IF(M638="zákl. prenesená",I638,0)</f>
        <v>0</v>
      </c>
      <c r="BG638" s="99">
        <f>IF(M638="zníž. prenesená",I638,0)</f>
        <v>0</v>
      </c>
      <c r="BH638" s="99">
        <f>IF(M638="nulová",I638,0)</f>
        <v>0</v>
      </c>
      <c r="BI638" s="7" t="s">
        <v>73</v>
      </c>
      <c r="BJ638" s="100">
        <f>ROUND(H638*G638,3)</f>
        <v>0</v>
      </c>
      <c r="BK638" s="7" t="s">
        <v>228</v>
      </c>
      <c r="BL638" s="98" t="s">
        <v>1142</v>
      </c>
    </row>
    <row r="639" spans="1:64" s="110" customFormat="1" x14ac:dyDescent="0.2">
      <c r="A639" s="109"/>
      <c r="C639" s="103" t="s">
        <v>102</v>
      </c>
      <c r="E639" s="112" t="s">
        <v>1143</v>
      </c>
      <c r="G639" s="113">
        <v>15.39</v>
      </c>
      <c r="K639" s="109"/>
      <c r="L639" s="114"/>
      <c r="M639" s="115"/>
      <c r="N639" s="115"/>
      <c r="O639" s="115"/>
      <c r="P639" s="115"/>
      <c r="Q639" s="115"/>
      <c r="R639" s="115"/>
      <c r="S639" s="116"/>
      <c r="AS639" s="111" t="s">
        <v>102</v>
      </c>
      <c r="AT639" s="111" t="s">
        <v>73</v>
      </c>
      <c r="AU639" s="110" t="s">
        <v>73</v>
      </c>
      <c r="AV639" s="110" t="s">
        <v>2</v>
      </c>
      <c r="AW639" s="110" t="s">
        <v>51</v>
      </c>
      <c r="AX639" s="111" t="s">
        <v>89</v>
      </c>
    </row>
    <row r="640" spans="1:64" s="16" customFormat="1" ht="24" x14ac:dyDescent="0.2">
      <c r="A640" s="13"/>
      <c r="B640" s="87" t="s">
        <v>540</v>
      </c>
      <c r="C640" s="87" t="s">
        <v>92</v>
      </c>
      <c r="D640" s="88" t="s">
        <v>1144</v>
      </c>
      <c r="E640" s="89" t="s">
        <v>1145</v>
      </c>
      <c r="F640" s="90" t="s">
        <v>1146</v>
      </c>
      <c r="G640" s="142">
        <v>8.3650000000000002</v>
      </c>
      <c r="H640" s="1"/>
      <c r="I640" s="91">
        <f>ROUND(H640*G640,3)</f>
        <v>0</v>
      </c>
      <c r="J640" s="92"/>
      <c r="K640" s="13"/>
      <c r="L640" s="93" t="s">
        <v>0</v>
      </c>
      <c r="M640" s="94" t="s">
        <v>23</v>
      </c>
      <c r="N640" s="95"/>
      <c r="O640" s="96">
        <f>N640*G640</f>
        <v>0</v>
      </c>
      <c r="P640" s="96">
        <v>0</v>
      </c>
      <c r="Q640" s="96">
        <f>P640*G640</f>
        <v>0</v>
      </c>
      <c r="R640" s="96">
        <v>0</v>
      </c>
      <c r="S640" s="97">
        <f>R640*G640</f>
        <v>0</v>
      </c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Q640" s="98" t="s">
        <v>228</v>
      </c>
      <c r="AS640" s="98" t="s">
        <v>92</v>
      </c>
      <c r="AT640" s="98" t="s">
        <v>73</v>
      </c>
      <c r="AX640" s="7" t="s">
        <v>89</v>
      </c>
      <c r="BD640" s="99">
        <f>IF(M640="základná",I640,0)</f>
        <v>0</v>
      </c>
      <c r="BE640" s="99">
        <f>IF(M640="znížená",I640,0)</f>
        <v>0</v>
      </c>
      <c r="BF640" s="99">
        <f>IF(M640="zákl. prenesená",I640,0)</f>
        <v>0</v>
      </c>
      <c r="BG640" s="99">
        <f>IF(M640="zníž. prenesená",I640,0)</f>
        <v>0</v>
      </c>
      <c r="BH640" s="99">
        <f>IF(M640="nulová",I640,0)</f>
        <v>0</v>
      </c>
      <c r="BI640" s="7" t="s">
        <v>73</v>
      </c>
      <c r="BJ640" s="100">
        <f>ROUND(H640*G640,3)</f>
        <v>0</v>
      </c>
      <c r="BK640" s="7" t="s">
        <v>228</v>
      </c>
      <c r="BL640" s="98" t="s">
        <v>1147</v>
      </c>
    </row>
    <row r="641" spans="1:64" s="16" customFormat="1" ht="24" x14ac:dyDescent="0.2">
      <c r="A641" s="13"/>
      <c r="B641" s="87" t="s">
        <v>546</v>
      </c>
      <c r="C641" s="87" t="s">
        <v>92</v>
      </c>
      <c r="D641" s="88" t="s">
        <v>1148</v>
      </c>
      <c r="E641" s="89" t="s">
        <v>1149</v>
      </c>
      <c r="F641" s="90" t="s">
        <v>1146</v>
      </c>
      <c r="G641" s="142">
        <v>8.3650000000000002</v>
      </c>
      <c r="H641" s="1"/>
      <c r="I641" s="91">
        <f>ROUND(H641*G641,3)</f>
        <v>0</v>
      </c>
      <c r="J641" s="92"/>
      <c r="K641" s="13"/>
      <c r="L641" s="93" t="s">
        <v>0</v>
      </c>
      <c r="M641" s="94" t="s">
        <v>23</v>
      </c>
      <c r="N641" s="95"/>
      <c r="O641" s="96">
        <f>N641*G641</f>
        <v>0</v>
      </c>
      <c r="P641" s="96">
        <v>0</v>
      </c>
      <c r="Q641" s="96">
        <f>P641*G641</f>
        <v>0</v>
      </c>
      <c r="R641" s="96">
        <v>0</v>
      </c>
      <c r="S641" s="97">
        <f>R641*G641</f>
        <v>0</v>
      </c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Q641" s="98" t="s">
        <v>228</v>
      </c>
      <c r="AS641" s="98" t="s">
        <v>92</v>
      </c>
      <c r="AT641" s="98" t="s">
        <v>73</v>
      </c>
      <c r="AX641" s="7" t="s">
        <v>89</v>
      </c>
      <c r="BD641" s="99">
        <f>IF(M641="základná",I641,0)</f>
        <v>0</v>
      </c>
      <c r="BE641" s="99">
        <f>IF(M641="znížená",I641,0)</f>
        <v>0</v>
      </c>
      <c r="BF641" s="99">
        <f>IF(M641="zákl. prenesená",I641,0)</f>
        <v>0</v>
      </c>
      <c r="BG641" s="99">
        <f>IF(M641="zníž. prenesená",I641,0)</f>
        <v>0</v>
      </c>
      <c r="BH641" s="99">
        <f>IF(M641="nulová",I641,0)</f>
        <v>0</v>
      </c>
      <c r="BI641" s="7" t="s">
        <v>73</v>
      </c>
      <c r="BJ641" s="100">
        <f>ROUND(H641*G641,3)</f>
        <v>0</v>
      </c>
      <c r="BK641" s="7" t="s">
        <v>228</v>
      </c>
      <c r="BL641" s="98" t="s">
        <v>1150</v>
      </c>
    </row>
    <row r="642" spans="1:64" s="75" customFormat="1" ht="12.75" x14ac:dyDescent="0.2">
      <c r="A642" s="74"/>
      <c r="C642" s="76" t="s">
        <v>46</v>
      </c>
      <c r="D642" s="85" t="s">
        <v>1151</v>
      </c>
      <c r="E642" s="85" t="s">
        <v>1152</v>
      </c>
      <c r="I642" s="86">
        <f>BJ642</f>
        <v>0</v>
      </c>
      <c r="K642" s="74"/>
      <c r="L642" s="79"/>
      <c r="M642" s="80"/>
      <c r="N642" s="80"/>
      <c r="O642" s="81">
        <f>SUM(O643:O696)</f>
        <v>0</v>
      </c>
      <c r="P642" s="80"/>
      <c r="Q642" s="81">
        <f>SUM(Q643:Q696)</f>
        <v>3.0819042999999993</v>
      </c>
      <c r="R642" s="80"/>
      <c r="S642" s="82">
        <f>SUM(S643:S696)</f>
        <v>0</v>
      </c>
      <c r="AQ642" s="76" t="s">
        <v>73</v>
      </c>
      <c r="AS642" s="83" t="s">
        <v>46</v>
      </c>
      <c r="AT642" s="83" t="s">
        <v>51</v>
      </c>
      <c r="AX642" s="76" t="s">
        <v>89</v>
      </c>
      <c r="BJ642" s="84">
        <f>SUM(BJ643:BJ696)</f>
        <v>0</v>
      </c>
    </row>
    <row r="643" spans="1:64" s="16" customFormat="1" ht="24" x14ac:dyDescent="0.2">
      <c r="A643" s="13"/>
      <c r="B643" s="87" t="s">
        <v>552</v>
      </c>
      <c r="C643" s="87" t="s">
        <v>92</v>
      </c>
      <c r="D643" s="88" t="s">
        <v>1153</v>
      </c>
      <c r="E643" s="89" t="s">
        <v>1154</v>
      </c>
      <c r="F643" s="90" t="s">
        <v>121</v>
      </c>
      <c r="G643" s="91">
        <v>16.593</v>
      </c>
      <c r="H643" s="1"/>
      <c r="I643" s="91">
        <f>ROUND(H643*G643,3)</f>
        <v>0</v>
      </c>
      <c r="J643" s="92"/>
      <c r="K643" s="13"/>
      <c r="L643" s="93" t="s">
        <v>0</v>
      </c>
      <c r="M643" s="94" t="s">
        <v>23</v>
      </c>
      <c r="N643" s="95"/>
      <c r="O643" s="96">
        <f>N643*G643</f>
        <v>0</v>
      </c>
      <c r="P643" s="96">
        <v>0</v>
      </c>
      <c r="Q643" s="96">
        <f>P643*G643</f>
        <v>0</v>
      </c>
      <c r="R643" s="96">
        <v>0</v>
      </c>
      <c r="S643" s="97">
        <f>R643*G643</f>
        <v>0</v>
      </c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Q643" s="98" t="s">
        <v>228</v>
      </c>
      <c r="AS643" s="98" t="s">
        <v>92</v>
      </c>
      <c r="AT643" s="98" t="s">
        <v>73</v>
      </c>
      <c r="AX643" s="7" t="s">
        <v>89</v>
      </c>
      <c r="BD643" s="99">
        <f>IF(M643="základná",I643,0)</f>
        <v>0</v>
      </c>
      <c r="BE643" s="99">
        <f>IF(M643="znížená",I643,0)</f>
        <v>0</v>
      </c>
      <c r="BF643" s="99">
        <f>IF(M643="zákl. prenesená",I643,0)</f>
        <v>0</v>
      </c>
      <c r="BG643" s="99">
        <f>IF(M643="zníž. prenesená",I643,0)</f>
        <v>0</v>
      </c>
      <c r="BH643" s="99">
        <f>IF(M643="nulová",I643,0)</f>
        <v>0</v>
      </c>
      <c r="BI643" s="7" t="s">
        <v>73</v>
      </c>
      <c r="BJ643" s="100">
        <f>ROUND(H643*G643,3)</f>
        <v>0</v>
      </c>
      <c r="BK643" s="7" t="s">
        <v>228</v>
      </c>
      <c r="BL643" s="98" t="s">
        <v>1155</v>
      </c>
    </row>
    <row r="644" spans="1:64" s="102" customFormat="1" x14ac:dyDescent="0.2">
      <c r="A644" s="101"/>
      <c r="C644" s="103" t="s">
        <v>102</v>
      </c>
      <c r="D644" s="104" t="s">
        <v>0</v>
      </c>
      <c r="E644" s="105" t="s">
        <v>966</v>
      </c>
      <c r="G644" s="104" t="s">
        <v>0</v>
      </c>
      <c r="K644" s="101"/>
      <c r="L644" s="106"/>
      <c r="M644" s="107"/>
      <c r="N644" s="107"/>
      <c r="O644" s="107"/>
      <c r="P644" s="107"/>
      <c r="Q644" s="107"/>
      <c r="R644" s="107"/>
      <c r="S644" s="108"/>
      <c r="AS644" s="104" t="s">
        <v>102</v>
      </c>
      <c r="AT644" s="104" t="s">
        <v>73</v>
      </c>
      <c r="AU644" s="102" t="s">
        <v>51</v>
      </c>
      <c r="AV644" s="102" t="s">
        <v>16</v>
      </c>
      <c r="AW644" s="102" t="s">
        <v>47</v>
      </c>
      <c r="AX644" s="104" t="s">
        <v>89</v>
      </c>
    </row>
    <row r="645" spans="1:64" s="110" customFormat="1" x14ac:dyDescent="0.2">
      <c r="A645" s="109"/>
      <c r="C645" s="103" t="s">
        <v>102</v>
      </c>
      <c r="D645" s="111" t="s">
        <v>0</v>
      </c>
      <c r="E645" s="112" t="s">
        <v>974</v>
      </c>
      <c r="G645" s="113">
        <v>1.62</v>
      </c>
      <c r="K645" s="109"/>
      <c r="L645" s="114"/>
      <c r="M645" s="115"/>
      <c r="N645" s="115"/>
      <c r="O645" s="115"/>
      <c r="P645" s="115"/>
      <c r="Q645" s="115"/>
      <c r="R645" s="115"/>
      <c r="S645" s="116"/>
      <c r="AS645" s="111" t="s">
        <v>102</v>
      </c>
      <c r="AT645" s="111" t="s">
        <v>73</v>
      </c>
      <c r="AU645" s="110" t="s">
        <v>73</v>
      </c>
      <c r="AV645" s="110" t="s">
        <v>16</v>
      </c>
      <c r="AW645" s="110" t="s">
        <v>47</v>
      </c>
      <c r="AX645" s="111" t="s">
        <v>89</v>
      </c>
    </row>
    <row r="646" spans="1:64" s="126" customFormat="1" x14ac:dyDescent="0.2">
      <c r="A646" s="125"/>
      <c r="C646" s="103" t="s">
        <v>102</v>
      </c>
      <c r="D646" s="127" t="s">
        <v>0</v>
      </c>
      <c r="E646" s="128" t="s">
        <v>105</v>
      </c>
      <c r="G646" s="129">
        <v>1.62</v>
      </c>
      <c r="K646" s="125"/>
      <c r="L646" s="130"/>
      <c r="M646" s="131"/>
      <c r="N646" s="131"/>
      <c r="O646" s="131"/>
      <c r="P646" s="131"/>
      <c r="Q646" s="131"/>
      <c r="R646" s="131"/>
      <c r="S646" s="132"/>
      <c r="AS646" s="127" t="s">
        <v>102</v>
      </c>
      <c r="AT646" s="127" t="s">
        <v>73</v>
      </c>
      <c r="AU646" s="126" t="s">
        <v>106</v>
      </c>
      <c r="AV646" s="126" t="s">
        <v>16</v>
      </c>
      <c r="AW646" s="126" t="s">
        <v>47</v>
      </c>
      <c r="AX646" s="127" t="s">
        <v>89</v>
      </c>
    </row>
    <row r="647" spans="1:64" s="102" customFormat="1" x14ac:dyDescent="0.2">
      <c r="A647" s="101"/>
      <c r="C647" s="103" t="s">
        <v>102</v>
      </c>
      <c r="D647" s="104" t="s">
        <v>0</v>
      </c>
      <c r="E647" s="105" t="s">
        <v>968</v>
      </c>
      <c r="G647" s="104" t="s">
        <v>0</v>
      </c>
      <c r="K647" s="101"/>
      <c r="L647" s="106"/>
      <c r="M647" s="107"/>
      <c r="N647" s="107"/>
      <c r="O647" s="107"/>
      <c r="P647" s="107"/>
      <c r="Q647" s="107"/>
      <c r="R647" s="107"/>
      <c r="S647" s="108"/>
      <c r="AS647" s="104" t="s">
        <v>102</v>
      </c>
      <c r="AT647" s="104" t="s">
        <v>73</v>
      </c>
      <c r="AU647" s="102" t="s">
        <v>51</v>
      </c>
      <c r="AV647" s="102" t="s">
        <v>16</v>
      </c>
      <c r="AW647" s="102" t="s">
        <v>47</v>
      </c>
      <c r="AX647" s="104" t="s">
        <v>89</v>
      </c>
    </row>
    <row r="648" spans="1:64" s="110" customFormat="1" x14ac:dyDescent="0.2">
      <c r="A648" s="109"/>
      <c r="C648" s="103" t="s">
        <v>102</v>
      </c>
      <c r="D648" s="111" t="s">
        <v>0</v>
      </c>
      <c r="E648" s="112" t="s">
        <v>975</v>
      </c>
      <c r="G648" s="113">
        <v>3.15</v>
      </c>
      <c r="K648" s="109"/>
      <c r="L648" s="114"/>
      <c r="M648" s="115"/>
      <c r="N648" s="115"/>
      <c r="O648" s="115"/>
      <c r="P648" s="115"/>
      <c r="Q648" s="115"/>
      <c r="R648" s="115"/>
      <c r="S648" s="116"/>
      <c r="AS648" s="111" t="s">
        <v>102</v>
      </c>
      <c r="AT648" s="111" t="s">
        <v>73</v>
      </c>
      <c r="AU648" s="110" t="s">
        <v>73</v>
      </c>
      <c r="AV648" s="110" t="s">
        <v>16</v>
      </c>
      <c r="AW648" s="110" t="s">
        <v>47</v>
      </c>
      <c r="AX648" s="111" t="s">
        <v>89</v>
      </c>
    </row>
    <row r="649" spans="1:64" s="126" customFormat="1" x14ac:dyDescent="0.2">
      <c r="A649" s="125"/>
      <c r="C649" s="103" t="s">
        <v>102</v>
      </c>
      <c r="D649" s="127" t="s">
        <v>0</v>
      </c>
      <c r="E649" s="128" t="s">
        <v>105</v>
      </c>
      <c r="G649" s="129">
        <v>3.15</v>
      </c>
      <c r="K649" s="125"/>
      <c r="L649" s="130"/>
      <c r="M649" s="131"/>
      <c r="N649" s="131"/>
      <c r="O649" s="131"/>
      <c r="P649" s="131"/>
      <c r="Q649" s="131"/>
      <c r="R649" s="131"/>
      <c r="S649" s="132"/>
      <c r="AS649" s="127" t="s">
        <v>102</v>
      </c>
      <c r="AT649" s="127" t="s">
        <v>73</v>
      </c>
      <c r="AU649" s="126" t="s">
        <v>106</v>
      </c>
      <c r="AV649" s="126" t="s">
        <v>16</v>
      </c>
      <c r="AW649" s="126" t="s">
        <v>47</v>
      </c>
      <c r="AX649" s="127" t="s">
        <v>89</v>
      </c>
    </row>
    <row r="650" spans="1:64" s="102" customFormat="1" x14ac:dyDescent="0.2">
      <c r="A650" s="101"/>
      <c r="C650" s="103" t="s">
        <v>102</v>
      </c>
      <c r="D650" s="104" t="s">
        <v>0</v>
      </c>
      <c r="E650" s="105" t="s">
        <v>955</v>
      </c>
      <c r="G650" s="104" t="s">
        <v>0</v>
      </c>
      <c r="K650" s="101"/>
      <c r="L650" s="106"/>
      <c r="M650" s="107"/>
      <c r="N650" s="107"/>
      <c r="O650" s="107"/>
      <c r="P650" s="107"/>
      <c r="Q650" s="107"/>
      <c r="R650" s="107"/>
      <c r="S650" s="108"/>
      <c r="AS650" s="104" t="s">
        <v>102</v>
      </c>
      <c r="AT650" s="104" t="s">
        <v>73</v>
      </c>
      <c r="AU650" s="102" t="s">
        <v>51</v>
      </c>
      <c r="AV650" s="102" t="s">
        <v>16</v>
      </c>
      <c r="AW650" s="102" t="s">
        <v>47</v>
      </c>
      <c r="AX650" s="104" t="s">
        <v>89</v>
      </c>
    </row>
    <row r="651" spans="1:64" s="110" customFormat="1" x14ac:dyDescent="0.2">
      <c r="A651" s="109"/>
      <c r="C651" s="103" t="s">
        <v>102</v>
      </c>
      <c r="D651" s="111" t="s">
        <v>0</v>
      </c>
      <c r="E651" s="112" t="s">
        <v>976</v>
      </c>
      <c r="G651" s="113">
        <v>4.37</v>
      </c>
      <c r="K651" s="109"/>
      <c r="L651" s="114"/>
      <c r="M651" s="115"/>
      <c r="N651" s="115"/>
      <c r="O651" s="115"/>
      <c r="P651" s="115"/>
      <c r="Q651" s="115"/>
      <c r="R651" s="115"/>
      <c r="S651" s="116"/>
      <c r="AS651" s="111" t="s">
        <v>102</v>
      </c>
      <c r="AT651" s="111" t="s">
        <v>73</v>
      </c>
      <c r="AU651" s="110" t="s">
        <v>73</v>
      </c>
      <c r="AV651" s="110" t="s">
        <v>16</v>
      </c>
      <c r="AW651" s="110" t="s">
        <v>47</v>
      </c>
      <c r="AX651" s="111" t="s">
        <v>89</v>
      </c>
    </row>
    <row r="652" spans="1:64" s="126" customFormat="1" x14ac:dyDescent="0.2">
      <c r="A652" s="125"/>
      <c r="C652" s="103" t="s">
        <v>102</v>
      </c>
      <c r="D652" s="127" t="s">
        <v>0</v>
      </c>
      <c r="E652" s="128" t="s">
        <v>105</v>
      </c>
      <c r="G652" s="129">
        <v>4.37</v>
      </c>
      <c r="K652" s="125"/>
      <c r="L652" s="130"/>
      <c r="M652" s="131"/>
      <c r="N652" s="131"/>
      <c r="O652" s="131"/>
      <c r="P652" s="131"/>
      <c r="Q652" s="131"/>
      <c r="R652" s="131"/>
      <c r="S652" s="132"/>
      <c r="AS652" s="127" t="s">
        <v>102</v>
      </c>
      <c r="AT652" s="127" t="s">
        <v>73</v>
      </c>
      <c r="AU652" s="126" t="s">
        <v>106</v>
      </c>
      <c r="AV652" s="126" t="s">
        <v>16</v>
      </c>
      <c r="AW652" s="126" t="s">
        <v>47</v>
      </c>
      <c r="AX652" s="127" t="s">
        <v>89</v>
      </c>
    </row>
    <row r="653" spans="1:64" s="102" customFormat="1" x14ac:dyDescent="0.2">
      <c r="A653" s="101"/>
      <c r="C653" s="103" t="s">
        <v>102</v>
      </c>
      <c r="D653" s="104" t="s">
        <v>0</v>
      </c>
      <c r="E653" s="105" t="s">
        <v>957</v>
      </c>
      <c r="G653" s="104" t="s">
        <v>0</v>
      </c>
      <c r="K653" s="101"/>
      <c r="L653" s="106"/>
      <c r="M653" s="107"/>
      <c r="N653" s="107"/>
      <c r="O653" s="107"/>
      <c r="P653" s="107"/>
      <c r="Q653" s="107"/>
      <c r="R653" s="107"/>
      <c r="S653" s="108"/>
      <c r="AS653" s="104" t="s">
        <v>102</v>
      </c>
      <c r="AT653" s="104" t="s">
        <v>73</v>
      </c>
      <c r="AU653" s="102" t="s">
        <v>51</v>
      </c>
      <c r="AV653" s="102" t="s">
        <v>16</v>
      </c>
      <c r="AW653" s="102" t="s">
        <v>47</v>
      </c>
      <c r="AX653" s="104" t="s">
        <v>89</v>
      </c>
    </row>
    <row r="654" spans="1:64" s="110" customFormat="1" x14ac:dyDescent="0.2">
      <c r="A654" s="109"/>
      <c r="C654" s="103" t="s">
        <v>102</v>
      </c>
      <c r="D654" s="111" t="s">
        <v>0</v>
      </c>
      <c r="E654" s="112" t="s">
        <v>977</v>
      </c>
      <c r="G654" s="113">
        <v>5.4</v>
      </c>
      <c r="K654" s="109"/>
      <c r="L654" s="114"/>
      <c r="M654" s="115"/>
      <c r="N654" s="115"/>
      <c r="O654" s="115"/>
      <c r="P654" s="115"/>
      <c r="Q654" s="115"/>
      <c r="R654" s="115"/>
      <c r="S654" s="116"/>
      <c r="AS654" s="111" t="s">
        <v>102</v>
      </c>
      <c r="AT654" s="111" t="s">
        <v>73</v>
      </c>
      <c r="AU654" s="110" t="s">
        <v>73</v>
      </c>
      <c r="AV654" s="110" t="s">
        <v>16</v>
      </c>
      <c r="AW654" s="110" t="s">
        <v>47</v>
      </c>
      <c r="AX654" s="111" t="s">
        <v>89</v>
      </c>
    </row>
    <row r="655" spans="1:64" s="126" customFormat="1" x14ac:dyDescent="0.2">
      <c r="A655" s="125"/>
      <c r="C655" s="103" t="s">
        <v>102</v>
      </c>
      <c r="D655" s="127" t="s">
        <v>0</v>
      </c>
      <c r="E655" s="128" t="s">
        <v>105</v>
      </c>
      <c r="G655" s="129">
        <v>5.4</v>
      </c>
      <c r="K655" s="125"/>
      <c r="L655" s="130"/>
      <c r="M655" s="131"/>
      <c r="N655" s="131"/>
      <c r="O655" s="131"/>
      <c r="P655" s="131"/>
      <c r="Q655" s="131"/>
      <c r="R655" s="131"/>
      <c r="S655" s="132"/>
      <c r="AS655" s="127" t="s">
        <v>102</v>
      </c>
      <c r="AT655" s="127" t="s">
        <v>73</v>
      </c>
      <c r="AU655" s="126" t="s">
        <v>106</v>
      </c>
      <c r="AV655" s="126" t="s">
        <v>16</v>
      </c>
      <c r="AW655" s="126" t="s">
        <v>47</v>
      </c>
      <c r="AX655" s="127" t="s">
        <v>89</v>
      </c>
    </row>
    <row r="656" spans="1:64" s="102" customFormat="1" x14ac:dyDescent="0.2">
      <c r="A656" s="101"/>
      <c r="C656" s="103" t="s">
        <v>102</v>
      </c>
      <c r="D656" s="104" t="s">
        <v>0</v>
      </c>
      <c r="E656" s="105" t="s">
        <v>959</v>
      </c>
      <c r="G656" s="104" t="s">
        <v>0</v>
      </c>
      <c r="K656" s="101"/>
      <c r="L656" s="106"/>
      <c r="M656" s="107"/>
      <c r="N656" s="107"/>
      <c r="O656" s="107"/>
      <c r="P656" s="107"/>
      <c r="Q656" s="107"/>
      <c r="R656" s="107"/>
      <c r="S656" s="108"/>
      <c r="AS656" s="104" t="s">
        <v>102</v>
      </c>
      <c r="AT656" s="104" t="s">
        <v>73</v>
      </c>
      <c r="AU656" s="102" t="s">
        <v>51</v>
      </c>
      <c r="AV656" s="102" t="s">
        <v>16</v>
      </c>
      <c r="AW656" s="102" t="s">
        <v>47</v>
      </c>
      <c r="AX656" s="104" t="s">
        <v>89</v>
      </c>
    </row>
    <row r="657" spans="1:64" s="110" customFormat="1" x14ac:dyDescent="0.2">
      <c r="A657" s="109"/>
      <c r="C657" s="103" t="s">
        <v>102</v>
      </c>
      <c r="D657" s="111" t="s">
        <v>0</v>
      </c>
      <c r="E657" s="112" t="s">
        <v>978</v>
      </c>
      <c r="G657" s="113">
        <v>0.36</v>
      </c>
      <c r="K657" s="109"/>
      <c r="L657" s="114"/>
      <c r="M657" s="115"/>
      <c r="N657" s="115"/>
      <c r="O657" s="115"/>
      <c r="P657" s="115"/>
      <c r="Q657" s="115"/>
      <c r="R657" s="115"/>
      <c r="S657" s="116"/>
      <c r="AS657" s="111" t="s">
        <v>102</v>
      </c>
      <c r="AT657" s="111" t="s">
        <v>73</v>
      </c>
      <c r="AU657" s="110" t="s">
        <v>73</v>
      </c>
      <c r="AV657" s="110" t="s">
        <v>16</v>
      </c>
      <c r="AW657" s="110" t="s">
        <v>47</v>
      </c>
      <c r="AX657" s="111" t="s">
        <v>89</v>
      </c>
    </row>
    <row r="658" spans="1:64" s="110" customFormat="1" x14ac:dyDescent="0.2">
      <c r="A658" s="109"/>
      <c r="C658" s="103" t="s">
        <v>102</v>
      </c>
      <c r="D658" s="111" t="s">
        <v>0</v>
      </c>
      <c r="E658" s="112" t="s">
        <v>979</v>
      </c>
      <c r="G658" s="113">
        <v>0.16</v>
      </c>
      <c r="K658" s="109"/>
      <c r="L658" s="114"/>
      <c r="M658" s="115"/>
      <c r="N658" s="115"/>
      <c r="O658" s="115"/>
      <c r="P658" s="115"/>
      <c r="Q658" s="115"/>
      <c r="R658" s="115"/>
      <c r="S658" s="116"/>
      <c r="AS658" s="111" t="s">
        <v>102</v>
      </c>
      <c r="AT658" s="111" t="s">
        <v>73</v>
      </c>
      <c r="AU658" s="110" t="s">
        <v>73</v>
      </c>
      <c r="AV658" s="110" t="s">
        <v>16</v>
      </c>
      <c r="AW658" s="110" t="s">
        <v>47</v>
      </c>
      <c r="AX658" s="111" t="s">
        <v>89</v>
      </c>
    </row>
    <row r="659" spans="1:64" s="110" customFormat="1" x14ac:dyDescent="0.2">
      <c r="A659" s="109"/>
      <c r="C659" s="103" t="s">
        <v>102</v>
      </c>
      <c r="D659" s="111" t="s">
        <v>0</v>
      </c>
      <c r="E659" s="112" t="s">
        <v>980</v>
      </c>
      <c r="G659" s="113">
        <v>1.5329999999999999</v>
      </c>
      <c r="K659" s="109"/>
      <c r="L659" s="114"/>
      <c r="M659" s="115"/>
      <c r="N659" s="115"/>
      <c r="O659" s="115"/>
      <c r="P659" s="115"/>
      <c r="Q659" s="115"/>
      <c r="R659" s="115"/>
      <c r="S659" s="116"/>
      <c r="AS659" s="111" t="s">
        <v>102</v>
      </c>
      <c r="AT659" s="111" t="s">
        <v>73</v>
      </c>
      <c r="AU659" s="110" t="s">
        <v>73</v>
      </c>
      <c r="AV659" s="110" t="s">
        <v>16</v>
      </c>
      <c r="AW659" s="110" t="s">
        <v>47</v>
      </c>
      <c r="AX659" s="111" t="s">
        <v>89</v>
      </c>
    </row>
    <row r="660" spans="1:64" s="126" customFormat="1" x14ac:dyDescent="0.2">
      <c r="A660" s="125"/>
      <c r="C660" s="103" t="s">
        <v>102</v>
      </c>
      <c r="D660" s="127" t="s">
        <v>0</v>
      </c>
      <c r="E660" s="128" t="s">
        <v>105</v>
      </c>
      <c r="G660" s="129">
        <v>2.0529999999999999</v>
      </c>
      <c r="K660" s="125"/>
      <c r="L660" s="130"/>
      <c r="M660" s="131"/>
      <c r="N660" s="131"/>
      <c r="O660" s="131"/>
      <c r="P660" s="131"/>
      <c r="Q660" s="131"/>
      <c r="R660" s="131"/>
      <c r="S660" s="132"/>
      <c r="AS660" s="127" t="s">
        <v>102</v>
      </c>
      <c r="AT660" s="127" t="s">
        <v>73</v>
      </c>
      <c r="AU660" s="126" t="s">
        <v>106</v>
      </c>
      <c r="AV660" s="126" t="s">
        <v>16</v>
      </c>
      <c r="AW660" s="126" t="s">
        <v>47</v>
      </c>
      <c r="AX660" s="127" t="s">
        <v>89</v>
      </c>
    </row>
    <row r="661" spans="1:64" s="118" customFormat="1" x14ac:dyDescent="0.2">
      <c r="A661" s="117"/>
      <c r="C661" s="103" t="s">
        <v>102</v>
      </c>
      <c r="D661" s="119" t="s">
        <v>0</v>
      </c>
      <c r="E661" s="120" t="s">
        <v>109</v>
      </c>
      <c r="G661" s="121">
        <v>16.593</v>
      </c>
      <c r="K661" s="117"/>
      <c r="L661" s="122"/>
      <c r="M661" s="123"/>
      <c r="N661" s="123"/>
      <c r="O661" s="123"/>
      <c r="P661" s="123"/>
      <c r="Q661" s="123"/>
      <c r="R661" s="123"/>
      <c r="S661" s="124"/>
      <c r="AS661" s="119" t="s">
        <v>102</v>
      </c>
      <c r="AT661" s="119" t="s">
        <v>73</v>
      </c>
      <c r="AU661" s="118" t="s">
        <v>96</v>
      </c>
      <c r="AV661" s="118" t="s">
        <v>16</v>
      </c>
      <c r="AW661" s="118" t="s">
        <v>51</v>
      </c>
      <c r="AX661" s="119" t="s">
        <v>89</v>
      </c>
    </row>
    <row r="662" spans="1:64" s="16" customFormat="1" ht="24" x14ac:dyDescent="0.2">
      <c r="A662" s="13"/>
      <c r="B662" s="133" t="s">
        <v>558</v>
      </c>
      <c r="C662" s="133" t="s">
        <v>786</v>
      </c>
      <c r="D662" s="134" t="s">
        <v>1156</v>
      </c>
      <c r="E662" s="135" t="s">
        <v>1157</v>
      </c>
      <c r="F662" s="136" t="s">
        <v>121</v>
      </c>
      <c r="G662" s="137">
        <v>14.831</v>
      </c>
      <c r="H662" s="1"/>
      <c r="I662" s="137">
        <f>ROUND(H662*G662,3)</f>
        <v>0</v>
      </c>
      <c r="J662" s="138"/>
      <c r="K662" s="139"/>
      <c r="L662" s="140" t="s">
        <v>0</v>
      </c>
      <c r="M662" s="141" t="s">
        <v>23</v>
      </c>
      <c r="N662" s="95"/>
      <c r="O662" s="96">
        <f>N662*G662</f>
        <v>0</v>
      </c>
      <c r="P662" s="96">
        <v>4.7999999999999996E-3</v>
      </c>
      <c r="Q662" s="96">
        <f>P662*G662</f>
        <v>7.1188799999999997E-2</v>
      </c>
      <c r="R662" s="96">
        <v>0</v>
      </c>
      <c r="S662" s="97">
        <f>R662*G662</f>
        <v>0</v>
      </c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Q662" s="98" t="s">
        <v>365</v>
      </c>
      <c r="AS662" s="98" t="s">
        <v>786</v>
      </c>
      <c r="AT662" s="98" t="s">
        <v>73</v>
      </c>
      <c r="AX662" s="7" t="s">
        <v>89</v>
      </c>
      <c r="BD662" s="99">
        <f>IF(M662="základná",I662,0)</f>
        <v>0</v>
      </c>
      <c r="BE662" s="99">
        <f>IF(M662="znížená",I662,0)</f>
        <v>0</v>
      </c>
      <c r="BF662" s="99">
        <f>IF(M662="zákl. prenesená",I662,0)</f>
        <v>0</v>
      </c>
      <c r="BG662" s="99">
        <f>IF(M662="zníž. prenesená",I662,0)</f>
        <v>0</v>
      </c>
      <c r="BH662" s="99">
        <f>IF(M662="nulová",I662,0)</f>
        <v>0</v>
      </c>
      <c r="BI662" s="7" t="s">
        <v>73</v>
      </c>
      <c r="BJ662" s="100">
        <f>ROUND(H662*G662,3)</f>
        <v>0</v>
      </c>
      <c r="BK662" s="7" t="s">
        <v>228</v>
      </c>
      <c r="BL662" s="98" t="s">
        <v>1158</v>
      </c>
    </row>
    <row r="663" spans="1:64" s="110" customFormat="1" x14ac:dyDescent="0.2">
      <c r="A663" s="109"/>
      <c r="C663" s="103" t="s">
        <v>102</v>
      </c>
      <c r="E663" s="112" t="s">
        <v>1159</v>
      </c>
      <c r="G663" s="113">
        <v>14.831</v>
      </c>
      <c r="K663" s="109"/>
      <c r="L663" s="114"/>
      <c r="M663" s="115"/>
      <c r="N663" s="115"/>
      <c r="O663" s="115"/>
      <c r="P663" s="115"/>
      <c r="Q663" s="115"/>
      <c r="R663" s="115"/>
      <c r="S663" s="116"/>
      <c r="AS663" s="111" t="s">
        <v>102</v>
      </c>
      <c r="AT663" s="111" t="s">
        <v>73</v>
      </c>
      <c r="AU663" s="110" t="s">
        <v>73</v>
      </c>
      <c r="AV663" s="110" t="s">
        <v>2</v>
      </c>
      <c r="AW663" s="110" t="s">
        <v>51</v>
      </c>
      <c r="AX663" s="111" t="s">
        <v>89</v>
      </c>
    </row>
    <row r="664" spans="1:64" s="16" customFormat="1" ht="24" x14ac:dyDescent="0.2">
      <c r="A664" s="13"/>
      <c r="B664" s="133" t="s">
        <v>563</v>
      </c>
      <c r="C664" s="133" t="s">
        <v>786</v>
      </c>
      <c r="D664" s="134" t="s">
        <v>1160</v>
      </c>
      <c r="E664" s="135" t="s">
        <v>1161</v>
      </c>
      <c r="F664" s="136" t="s">
        <v>121</v>
      </c>
      <c r="G664" s="137">
        <v>2.258</v>
      </c>
      <c r="H664" s="1"/>
      <c r="I664" s="137">
        <f>ROUND(H664*G664,3)</f>
        <v>0</v>
      </c>
      <c r="J664" s="138"/>
      <c r="K664" s="139"/>
      <c r="L664" s="140" t="s">
        <v>0</v>
      </c>
      <c r="M664" s="141" t="s">
        <v>23</v>
      </c>
      <c r="N664" s="95"/>
      <c r="O664" s="96">
        <f>N664*G664</f>
        <v>0</v>
      </c>
      <c r="P664" s="96">
        <v>2.3999999999999998E-3</v>
      </c>
      <c r="Q664" s="96">
        <f>P664*G664</f>
        <v>5.4191999999999999E-3</v>
      </c>
      <c r="R664" s="96">
        <v>0</v>
      </c>
      <c r="S664" s="97">
        <f>R664*G664</f>
        <v>0</v>
      </c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Q664" s="98" t="s">
        <v>365</v>
      </c>
      <c r="AS664" s="98" t="s">
        <v>786</v>
      </c>
      <c r="AT664" s="98" t="s">
        <v>73</v>
      </c>
      <c r="AX664" s="7" t="s">
        <v>89</v>
      </c>
      <c r="BD664" s="99">
        <f>IF(M664="základná",I664,0)</f>
        <v>0</v>
      </c>
      <c r="BE664" s="99">
        <f>IF(M664="znížená",I664,0)</f>
        <v>0</v>
      </c>
      <c r="BF664" s="99">
        <f>IF(M664="zákl. prenesená",I664,0)</f>
        <v>0</v>
      </c>
      <c r="BG664" s="99">
        <f>IF(M664="zníž. prenesená",I664,0)</f>
        <v>0</v>
      </c>
      <c r="BH664" s="99">
        <f>IF(M664="nulová",I664,0)</f>
        <v>0</v>
      </c>
      <c r="BI664" s="7" t="s">
        <v>73</v>
      </c>
      <c r="BJ664" s="100">
        <f>ROUND(H664*G664,3)</f>
        <v>0</v>
      </c>
      <c r="BK664" s="7" t="s">
        <v>228</v>
      </c>
      <c r="BL664" s="98" t="s">
        <v>1162</v>
      </c>
    </row>
    <row r="665" spans="1:64" s="102" customFormat="1" x14ac:dyDescent="0.2">
      <c r="A665" s="101"/>
      <c r="C665" s="103" t="s">
        <v>102</v>
      </c>
      <c r="D665" s="104" t="s">
        <v>0</v>
      </c>
      <c r="E665" s="105" t="s">
        <v>959</v>
      </c>
      <c r="G665" s="104" t="s">
        <v>0</v>
      </c>
      <c r="K665" s="101"/>
      <c r="L665" s="106"/>
      <c r="M665" s="107"/>
      <c r="N665" s="107"/>
      <c r="O665" s="107"/>
      <c r="P665" s="107"/>
      <c r="Q665" s="107"/>
      <c r="R665" s="107"/>
      <c r="S665" s="108"/>
      <c r="AS665" s="104" t="s">
        <v>102</v>
      </c>
      <c r="AT665" s="104" t="s">
        <v>73</v>
      </c>
      <c r="AU665" s="102" t="s">
        <v>51</v>
      </c>
      <c r="AV665" s="102" t="s">
        <v>16</v>
      </c>
      <c r="AW665" s="102" t="s">
        <v>47</v>
      </c>
      <c r="AX665" s="104" t="s">
        <v>89</v>
      </c>
    </row>
    <row r="666" spans="1:64" s="110" customFormat="1" x14ac:dyDescent="0.2">
      <c r="A666" s="109"/>
      <c r="C666" s="103" t="s">
        <v>102</v>
      </c>
      <c r="D666" s="111" t="s">
        <v>0</v>
      </c>
      <c r="E666" s="112" t="s">
        <v>978</v>
      </c>
      <c r="G666" s="113">
        <v>0.36</v>
      </c>
      <c r="K666" s="109"/>
      <c r="L666" s="114"/>
      <c r="M666" s="115"/>
      <c r="N666" s="115"/>
      <c r="O666" s="115"/>
      <c r="P666" s="115"/>
      <c r="Q666" s="115"/>
      <c r="R666" s="115"/>
      <c r="S666" s="116"/>
      <c r="AS666" s="111" t="s">
        <v>102</v>
      </c>
      <c r="AT666" s="111" t="s">
        <v>73</v>
      </c>
      <c r="AU666" s="110" t="s">
        <v>73</v>
      </c>
      <c r="AV666" s="110" t="s">
        <v>16</v>
      </c>
      <c r="AW666" s="110" t="s">
        <v>47</v>
      </c>
      <c r="AX666" s="111" t="s">
        <v>89</v>
      </c>
    </row>
    <row r="667" spans="1:64" s="110" customFormat="1" x14ac:dyDescent="0.2">
      <c r="A667" s="109"/>
      <c r="C667" s="103" t="s">
        <v>102</v>
      </c>
      <c r="D667" s="111" t="s">
        <v>0</v>
      </c>
      <c r="E667" s="112" t="s">
        <v>979</v>
      </c>
      <c r="G667" s="113">
        <v>0.16</v>
      </c>
      <c r="K667" s="109"/>
      <c r="L667" s="114"/>
      <c r="M667" s="115"/>
      <c r="N667" s="115"/>
      <c r="O667" s="115"/>
      <c r="P667" s="115"/>
      <c r="Q667" s="115"/>
      <c r="R667" s="115"/>
      <c r="S667" s="116"/>
      <c r="AS667" s="111" t="s">
        <v>102</v>
      </c>
      <c r="AT667" s="111" t="s">
        <v>73</v>
      </c>
      <c r="AU667" s="110" t="s">
        <v>73</v>
      </c>
      <c r="AV667" s="110" t="s">
        <v>16</v>
      </c>
      <c r="AW667" s="110" t="s">
        <v>47</v>
      </c>
      <c r="AX667" s="111" t="s">
        <v>89</v>
      </c>
    </row>
    <row r="668" spans="1:64" s="110" customFormat="1" x14ac:dyDescent="0.2">
      <c r="A668" s="109"/>
      <c r="C668" s="103" t="s">
        <v>102</v>
      </c>
      <c r="D668" s="111" t="s">
        <v>0</v>
      </c>
      <c r="E668" s="112" t="s">
        <v>980</v>
      </c>
      <c r="G668" s="113">
        <v>1.5329999999999999</v>
      </c>
      <c r="K668" s="109"/>
      <c r="L668" s="114"/>
      <c r="M668" s="115"/>
      <c r="N668" s="115"/>
      <c r="O668" s="115"/>
      <c r="P668" s="115"/>
      <c r="Q668" s="115"/>
      <c r="R668" s="115"/>
      <c r="S668" s="116"/>
      <c r="AS668" s="111" t="s">
        <v>102</v>
      </c>
      <c r="AT668" s="111" t="s">
        <v>73</v>
      </c>
      <c r="AU668" s="110" t="s">
        <v>73</v>
      </c>
      <c r="AV668" s="110" t="s">
        <v>16</v>
      </c>
      <c r="AW668" s="110" t="s">
        <v>47</v>
      </c>
      <c r="AX668" s="111" t="s">
        <v>89</v>
      </c>
    </row>
    <row r="669" spans="1:64" s="126" customFormat="1" x14ac:dyDescent="0.2">
      <c r="A669" s="125"/>
      <c r="C669" s="103" t="s">
        <v>102</v>
      </c>
      <c r="D669" s="127" t="s">
        <v>0</v>
      </c>
      <c r="E669" s="128" t="s">
        <v>105</v>
      </c>
      <c r="G669" s="129">
        <v>2.0529999999999999</v>
      </c>
      <c r="K669" s="125"/>
      <c r="L669" s="130"/>
      <c r="M669" s="131"/>
      <c r="N669" s="131"/>
      <c r="O669" s="131"/>
      <c r="P669" s="131"/>
      <c r="Q669" s="131"/>
      <c r="R669" s="131"/>
      <c r="S669" s="132"/>
      <c r="AS669" s="127" t="s">
        <v>102</v>
      </c>
      <c r="AT669" s="127" t="s">
        <v>73</v>
      </c>
      <c r="AU669" s="126" t="s">
        <v>106</v>
      </c>
      <c r="AV669" s="126" t="s">
        <v>16</v>
      </c>
      <c r="AW669" s="126" t="s">
        <v>47</v>
      </c>
      <c r="AX669" s="127" t="s">
        <v>89</v>
      </c>
    </row>
    <row r="670" spans="1:64" s="118" customFormat="1" x14ac:dyDescent="0.2">
      <c r="A670" s="117"/>
      <c r="C670" s="103" t="s">
        <v>102</v>
      </c>
      <c r="D670" s="119" t="s">
        <v>0</v>
      </c>
      <c r="E670" s="120" t="s">
        <v>109</v>
      </c>
      <c r="G670" s="121">
        <v>2.0529999999999999</v>
      </c>
      <c r="K670" s="117"/>
      <c r="L670" s="122"/>
      <c r="M670" s="123"/>
      <c r="N670" s="123"/>
      <c r="O670" s="123"/>
      <c r="P670" s="123"/>
      <c r="Q670" s="123"/>
      <c r="R670" s="123"/>
      <c r="S670" s="124"/>
      <c r="AS670" s="119" t="s">
        <v>102</v>
      </c>
      <c r="AT670" s="119" t="s">
        <v>73</v>
      </c>
      <c r="AU670" s="118" t="s">
        <v>96</v>
      </c>
      <c r="AV670" s="118" t="s">
        <v>16</v>
      </c>
      <c r="AW670" s="118" t="s">
        <v>51</v>
      </c>
      <c r="AX670" s="119" t="s">
        <v>89</v>
      </c>
    </row>
    <row r="671" spans="1:64" s="110" customFormat="1" x14ac:dyDescent="0.2">
      <c r="A671" s="109"/>
      <c r="C671" s="103" t="s">
        <v>102</v>
      </c>
      <c r="E671" s="112" t="s">
        <v>1163</v>
      </c>
      <c r="G671" s="113">
        <v>2.258</v>
      </c>
      <c r="K671" s="109"/>
      <c r="L671" s="114"/>
      <c r="M671" s="115"/>
      <c r="N671" s="115"/>
      <c r="O671" s="115"/>
      <c r="P671" s="115"/>
      <c r="Q671" s="115"/>
      <c r="R671" s="115"/>
      <c r="S671" s="116"/>
      <c r="AS671" s="111" t="s">
        <v>102</v>
      </c>
      <c r="AT671" s="111" t="s">
        <v>73</v>
      </c>
      <c r="AU671" s="110" t="s">
        <v>73</v>
      </c>
      <c r="AV671" s="110" t="s">
        <v>2</v>
      </c>
      <c r="AW671" s="110" t="s">
        <v>51</v>
      </c>
      <c r="AX671" s="111" t="s">
        <v>89</v>
      </c>
    </row>
    <row r="672" spans="1:64" s="16" customFormat="1" ht="24" x14ac:dyDescent="0.2">
      <c r="A672" s="13"/>
      <c r="B672" s="87" t="s">
        <v>570</v>
      </c>
      <c r="C672" s="87" t="s">
        <v>92</v>
      </c>
      <c r="D672" s="88" t="s">
        <v>1164</v>
      </c>
      <c r="E672" s="89" t="s">
        <v>1165</v>
      </c>
      <c r="F672" s="90" t="s">
        <v>121</v>
      </c>
      <c r="G672" s="91">
        <v>369.66</v>
      </c>
      <c r="H672" s="1"/>
      <c r="I672" s="91">
        <f>ROUND(H672*G672,3)</f>
        <v>0</v>
      </c>
      <c r="J672" s="92"/>
      <c r="K672" s="13"/>
      <c r="L672" s="93" t="s">
        <v>0</v>
      </c>
      <c r="M672" s="94" t="s">
        <v>23</v>
      </c>
      <c r="N672" s="95"/>
      <c r="O672" s="96">
        <f>N672*G672</f>
        <v>0</v>
      </c>
      <c r="P672" s="96">
        <v>0</v>
      </c>
      <c r="Q672" s="96">
        <f>P672*G672</f>
        <v>0</v>
      </c>
      <c r="R672" s="96">
        <v>0</v>
      </c>
      <c r="S672" s="97">
        <f>R672*G672</f>
        <v>0</v>
      </c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Q672" s="98" t="s">
        <v>228</v>
      </c>
      <c r="AS672" s="98" t="s">
        <v>92</v>
      </c>
      <c r="AT672" s="98" t="s">
        <v>73</v>
      </c>
      <c r="AX672" s="7" t="s">
        <v>89</v>
      </c>
      <c r="BD672" s="99">
        <f>IF(M672="základná",I672,0)</f>
        <v>0</v>
      </c>
      <c r="BE672" s="99">
        <f>IF(M672="znížená",I672,0)</f>
        <v>0</v>
      </c>
      <c r="BF672" s="99">
        <f>IF(M672="zákl. prenesená",I672,0)</f>
        <v>0</v>
      </c>
      <c r="BG672" s="99">
        <f>IF(M672="zníž. prenesená",I672,0)</f>
        <v>0</v>
      </c>
      <c r="BH672" s="99">
        <f>IF(M672="nulová",I672,0)</f>
        <v>0</v>
      </c>
      <c r="BI672" s="7" t="s">
        <v>73</v>
      </c>
      <c r="BJ672" s="100">
        <f>ROUND(H672*G672,3)</f>
        <v>0</v>
      </c>
      <c r="BK672" s="7" t="s">
        <v>228</v>
      </c>
      <c r="BL672" s="98" t="s">
        <v>1166</v>
      </c>
    </row>
    <row r="673" spans="1:64" s="102" customFormat="1" x14ac:dyDescent="0.2">
      <c r="A673" s="101"/>
      <c r="C673" s="103" t="s">
        <v>102</v>
      </c>
      <c r="D673" s="104" t="s">
        <v>0</v>
      </c>
      <c r="E673" s="105" t="s">
        <v>1167</v>
      </c>
      <c r="G673" s="104" t="s">
        <v>0</v>
      </c>
      <c r="K673" s="101"/>
      <c r="L673" s="106"/>
      <c r="M673" s="107"/>
      <c r="N673" s="107"/>
      <c r="O673" s="107"/>
      <c r="P673" s="107"/>
      <c r="Q673" s="107"/>
      <c r="R673" s="107"/>
      <c r="S673" s="108"/>
      <c r="AS673" s="104" t="s">
        <v>102</v>
      </c>
      <c r="AT673" s="104" t="s">
        <v>73</v>
      </c>
      <c r="AU673" s="102" t="s">
        <v>51</v>
      </c>
      <c r="AV673" s="102" t="s">
        <v>16</v>
      </c>
      <c r="AW673" s="102" t="s">
        <v>47</v>
      </c>
      <c r="AX673" s="104" t="s">
        <v>89</v>
      </c>
    </row>
    <row r="674" spans="1:64" s="102" customFormat="1" x14ac:dyDescent="0.2">
      <c r="A674" s="101"/>
      <c r="C674" s="103" t="s">
        <v>102</v>
      </c>
      <c r="D674" s="104" t="s">
        <v>0</v>
      </c>
      <c r="E674" s="105" t="s">
        <v>1168</v>
      </c>
      <c r="G674" s="104" t="s">
        <v>0</v>
      </c>
      <c r="K674" s="101"/>
      <c r="L674" s="106"/>
      <c r="M674" s="107"/>
      <c r="N674" s="107"/>
      <c r="O674" s="107"/>
      <c r="P674" s="107"/>
      <c r="Q674" s="107"/>
      <c r="R674" s="107"/>
      <c r="S674" s="108"/>
      <c r="AS674" s="104" t="s">
        <v>102</v>
      </c>
      <c r="AT674" s="104" t="s">
        <v>73</v>
      </c>
      <c r="AU674" s="102" t="s">
        <v>51</v>
      </c>
      <c r="AV674" s="102" t="s">
        <v>16</v>
      </c>
      <c r="AW674" s="102" t="s">
        <v>47</v>
      </c>
      <c r="AX674" s="104" t="s">
        <v>89</v>
      </c>
    </row>
    <row r="675" spans="1:64" s="110" customFormat="1" x14ac:dyDescent="0.2">
      <c r="A675" s="109"/>
      <c r="C675" s="103" t="s">
        <v>102</v>
      </c>
      <c r="D675" s="111" t="s">
        <v>0</v>
      </c>
      <c r="E675" s="112" t="s">
        <v>1022</v>
      </c>
      <c r="G675" s="113">
        <v>47.24</v>
      </c>
      <c r="K675" s="109"/>
      <c r="L675" s="114"/>
      <c r="M675" s="115"/>
      <c r="N675" s="115"/>
      <c r="O675" s="115"/>
      <c r="P675" s="115"/>
      <c r="Q675" s="115"/>
      <c r="R675" s="115"/>
      <c r="S675" s="116"/>
      <c r="AS675" s="111" t="s">
        <v>102</v>
      </c>
      <c r="AT675" s="111" t="s">
        <v>73</v>
      </c>
      <c r="AU675" s="110" t="s">
        <v>73</v>
      </c>
      <c r="AV675" s="110" t="s">
        <v>16</v>
      </c>
      <c r="AW675" s="110" t="s">
        <v>47</v>
      </c>
      <c r="AX675" s="111" t="s">
        <v>89</v>
      </c>
    </row>
    <row r="676" spans="1:64" s="110" customFormat="1" x14ac:dyDescent="0.2">
      <c r="A676" s="109"/>
      <c r="C676" s="103" t="s">
        <v>102</v>
      </c>
      <c r="D676" s="111" t="s">
        <v>0</v>
      </c>
      <c r="E676" s="112" t="s">
        <v>1169</v>
      </c>
      <c r="G676" s="113">
        <v>4.88</v>
      </c>
      <c r="K676" s="109"/>
      <c r="L676" s="114"/>
      <c r="M676" s="115"/>
      <c r="N676" s="115"/>
      <c r="O676" s="115"/>
      <c r="P676" s="115"/>
      <c r="Q676" s="115"/>
      <c r="R676" s="115"/>
      <c r="S676" s="116"/>
      <c r="AS676" s="111" t="s">
        <v>102</v>
      </c>
      <c r="AT676" s="111" t="s">
        <v>73</v>
      </c>
      <c r="AU676" s="110" t="s">
        <v>73</v>
      </c>
      <c r="AV676" s="110" t="s">
        <v>16</v>
      </c>
      <c r="AW676" s="110" t="s">
        <v>47</v>
      </c>
      <c r="AX676" s="111" t="s">
        <v>89</v>
      </c>
    </row>
    <row r="677" spans="1:64" s="110" customFormat="1" x14ac:dyDescent="0.2">
      <c r="A677" s="109"/>
      <c r="C677" s="103" t="s">
        <v>102</v>
      </c>
      <c r="D677" s="111" t="s">
        <v>0</v>
      </c>
      <c r="E677" s="112" t="s">
        <v>1170</v>
      </c>
      <c r="G677" s="113">
        <v>14.5</v>
      </c>
      <c r="K677" s="109"/>
      <c r="L677" s="114"/>
      <c r="M677" s="115"/>
      <c r="N677" s="115"/>
      <c r="O677" s="115"/>
      <c r="P677" s="115"/>
      <c r="Q677" s="115"/>
      <c r="R677" s="115"/>
      <c r="S677" s="116"/>
      <c r="AS677" s="111" t="s">
        <v>102</v>
      </c>
      <c r="AT677" s="111" t="s">
        <v>73</v>
      </c>
      <c r="AU677" s="110" t="s">
        <v>73</v>
      </c>
      <c r="AV677" s="110" t="s">
        <v>16</v>
      </c>
      <c r="AW677" s="110" t="s">
        <v>47</v>
      </c>
      <c r="AX677" s="111" t="s">
        <v>89</v>
      </c>
    </row>
    <row r="678" spans="1:64" s="110" customFormat="1" x14ac:dyDescent="0.2">
      <c r="A678" s="109"/>
      <c r="C678" s="103" t="s">
        <v>102</v>
      </c>
      <c r="D678" s="111" t="s">
        <v>0</v>
      </c>
      <c r="E678" s="112" t="s">
        <v>1009</v>
      </c>
      <c r="G678" s="113">
        <v>133.15</v>
      </c>
      <c r="K678" s="109"/>
      <c r="L678" s="114"/>
      <c r="M678" s="115"/>
      <c r="N678" s="115"/>
      <c r="O678" s="115"/>
      <c r="P678" s="115"/>
      <c r="Q678" s="115"/>
      <c r="R678" s="115"/>
      <c r="S678" s="116"/>
      <c r="AS678" s="111" t="s">
        <v>102</v>
      </c>
      <c r="AT678" s="111" t="s">
        <v>73</v>
      </c>
      <c r="AU678" s="110" t="s">
        <v>73</v>
      </c>
      <c r="AV678" s="110" t="s">
        <v>16</v>
      </c>
      <c r="AW678" s="110" t="s">
        <v>47</v>
      </c>
      <c r="AX678" s="111" t="s">
        <v>89</v>
      </c>
    </row>
    <row r="679" spans="1:64" s="110" customFormat="1" x14ac:dyDescent="0.2">
      <c r="A679" s="109"/>
      <c r="C679" s="103" t="s">
        <v>102</v>
      </c>
      <c r="D679" s="111" t="s">
        <v>0</v>
      </c>
      <c r="E679" s="112" t="s">
        <v>1171</v>
      </c>
      <c r="G679" s="113">
        <v>-29.88</v>
      </c>
      <c r="K679" s="109"/>
      <c r="L679" s="114"/>
      <c r="M679" s="115"/>
      <c r="N679" s="115"/>
      <c r="O679" s="115"/>
      <c r="P679" s="115"/>
      <c r="Q679" s="115"/>
      <c r="R679" s="115"/>
      <c r="S679" s="116"/>
      <c r="AS679" s="111" t="s">
        <v>102</v>
      </c>
      <c r="AT679" s="111" t="s">
        <v>73</v>
      </c>
      <c r="AU679" s="110" t="s">
        <v>73</v>
      </c>
      <c r="AV679" s="110" t="s">
        <v>16</v>
      </c>
      <c r="AW679" s="110" t="s">
        <v>47</v>
      </c>
      <c r="AX679" s="111" t="s">
        <v>89</v>
      </c>
    </row>
    <row r="680" spans="1:64" s="126" customFormat="1" x14ac:dyDescent="0.2">
      <c r="A680" s="125"/>
      <c r="C680" s="103" t="s">
        <v>102</v>
      </c>
      <c r="D680" s="127" t="s">
        <v>0</v>
      </c>
      <c r="E680" s="128" t="s">
        <v>105</v>
      </c>
      <c r="G680" s="129">
        <v>169.89000000000001</v>
      </c>
      <c r="K680" s="125"/>
      <c r="L680" s="130"/>
      <c r="M680" s="131"/>
      <c r="N680" s="131"/>
      <c r="O680" s="131"/>
      <c r="P680" s="131"/>
      <c r="Q680" s="131"/>
      <c r="R680" s="131"/>
      <c r="S680" s="132"/>
      <c r="AS680" s="127" t="s">
        <v>102</v>
      </c>
      <c r="AT680" s="127" t="s">
        <v>73</v>
      </c>
      <c r="AU680" s="126" t="s">
        <v>106</v>
      </c>
      <c r="AV680" s="126" t="s">
        <v>16</v>
      </c>
      <c r="AW680" s="126" t="s">
        <v>47</v>
      </c>
      <c r="AX680" s="127" t="s">
        <v>89</v>
      </c>
    </row>
    <row r="681" spans="1:64" s="102" customFormat="1" x14ac:dyDescent="0.2">
      <c r="A681" s="101"/>
      <c r="C681" s="103" t="s">
        <v>102</v>
      </c>
      <c r="D681" s="104" t="s">
        <v>0</v>
      </c>
      <c r="E681" s="105" t="s">
        <v>1172</v>
      </c>
      <c r="G681" s="104" t="s">
        <v>0</v>
      </c>
      <c r="K681" s="101"/>
      <c r="L681" s="106"/>
      <c r="M681" s="107"/>
      <c r="N681" s="107"/>
      <c r="O681" s="107"/>
      <c r="P681" s="107"/>
      <c r="Q681" s="107"/>
      <c r="R681" s="107"/>
      <c r="S681" s="108"/>
      <c r="AS681" s="104" t="s">
        <v>102</v>
      </c>
      <c r="AT681" s="104" t="s">
        <v>73</v>
      </c>
      <c r="AU681" s="102" t="s">
        <v>51</v>
      </c>
      <c r="AV681" s="102" t="s">
        <v>16</v>
      </c>
      <c r="AW681" s="102" t="s">
        <v>47</v>
      </c>
      <c r="AX681" s="104" t="s">
        <v>89</v>
      </c>
    </row>
    <row r="682" spans="1:64" s="102" customFormat="1" x14ac:dyDescent="0.2">
      <c r="A682" s="101"/>
      <c r="C682" s="103" t="s">
        <v>102</v>
      </c>
      <c r="D682" s="104" t="s">
        <v>0</v>
      </c>
      <c r="E682" s="105" t="s">
        <v>1168</v>
      </c>
      <c r="G682" s="104" t="s">
        <v>0</v>
      </c>
      <c r="K682" s="101"/>
      <c r="L682" s="106"/>
      <c r="M682" s="107"/>
      <c r="N682" s="107"/>
      <c r="O682" s="107"/>
      <c r="P682" s="107"/>
      <c r="Q682" s="107"/>
      <c r="R682" s="107"/>
      <c r="S682" s="108"/>
      <c r="AS682" s="104" t="s">
        <v>102</v>
      </c>
      <c r="AT682" s="104" t="s">
        <v>73</v>
      </c>
      <c r="AU682" s="102" t="s">
        <v>51</v>
      </c>
      <c r="AV682" s="102" t="s">
        <v>16</v>
      </c>
      <c r="AW682" s="102" t="s">
        <v>47</v>
      </c>
      <c r="AX682" s="104" t="s">
        <v>89</v>
      </c>
    </row>
    <row r="683" spans="1:64" s="110" customFormat="1" x14ac:dyDescent="0.2">
      <c r="A683" s="109"/>
      <c r="C683" s="103" t="s">
        <v>102</v>
      </c>
      <c r="D683" s="111" t="s">
        <v>0</v>
      </c>
      <c r="E683" s="112" t="s">
        <v>1022</v>
      </c>
      <c r="G683" s="113">
        <v>47.24</v>
      </c>
      <c r="K683" s="109"/>
      <c r="L683" s="114"/>
      <c r="M683" s="115"/>
      <c r="N683" s="115"/>
      <c r="O683" s="115"/>
      <c r="P683" s="115"/>
      <c r="Q683" s="115"/>
      <c r="R683" s="115"/>
      <c r="S683" s="116"/>
      <c r="AS683" s="111" t="s">
        <v>102</v>
      </c>
      <c r="AT683" s="111" t="s">
        <v>73</v>
      </c>
      <c r="AU683" s="110" t="s">
        <v>73</v>
      </c>
      <c r="AV683" s="110" t="s">
        <v>16</v>
      </c>
      <c r="AW683" s="110" t="s">
        <v>47</v>
      </c>
      <c r="AX683" s="111" t="s">
        <v>89</v>
      </c>
    </row>
    <row r="684" spans="1:64" s="110" customFormat="1" x14ac:dyDescent="0.2">
      <c r="A684" s="109"/>
      <c r="C684" s="103" t="s">
        <v>102</v>
      </c>
      <c r="D684" s="111" t="s">
        <v>0</v>
      </c>
      <c r="E684" s="112" t="s">
        <v>1169</v>
      </c>
      <c r="G684" s="113">
        <v>4.88</v>
      </c>
      <c r="K684" s="109"/>
      <c r="L684" s="114"/>
      <c r="M684" s="115"/>
      <c r="N684" s="115"/>
      <c r="O684" s="115"/>
      <c r="P684" s="115"/>
      <c r="Q684" s="115"/>
      <c r="R684" s="115"/>
      <c r="S684" s="116"/>
      <c r="AS684" s="111" t="s">
        <v>102</v>
      </c>
      <c r="AT684" s="111" t="s">
        <v>73</v>
      </c>
      <c r="AU684" s="110" t="s">
        <v>73</v>
      </c>
      <c r="AV684" s="110" t="s">
        <v>16</v>
      </c>
      <c r="AW684" s="110" t="s">
        <v>47</v>
      </c>
      <c r="AX684" s="111" t="s">
        <v>89</v>
      </c>
    </row>
    <row r="685" spans="1:64" s="110" customFormat="1" x14ac:dyDescent="0.2">
      <c r="A685" s="109"/>
      <c r="C685" s="103" t="s">
        <v>102</v>
      </c>
      <c r="D685" s="111" t="s">
        <v>0</v>
      </c>
      <c r="E685" s="112" t="s">
        <v>1170</v>
      </c>
      <c r="G685" s="113">
        <v>14.5</v>
      </c>
      <c r="K685" s="109"/>
      <c r="L685" s="114"/>
      <c r="M685" s="115"/>
      <c r="N685" s="115"/>
      <c r="O685" s="115"/>
      <c r="P685" s="115"/>
      <c r="Q685" s="115"/>
      <c r="R685" s="115"/>
      <c r="S685" s="116"/>
      <c r="AS685" s="111" t="s">
        <v>102</v>
      </c>
      <c r="AT685" s="111" t="s">
        <v>73</v>
      </c>
      <c r="AU685" s="110" t="s">
        <v>73</v>
      </c>
      <c r="AV685" s="110" t="s">
        <v>16</v>
      </c>
      <c r="AW685" s="110" t="s">
        <v>47</v>
      </c>
      <c r="AX685" s="111" t="s">
        <v>89</v>
      </c>
    </row>
    <row r="686" spans="1:64" s="110" customFormat="1" x14ac:dyDescent="0.2">
      <c r="A686" s="109"/>
      <c r="C686" s="103" t="s">
        <v>102</v>
      </c>
      <c r="D686" s="111" t="s">
        <v>0</v>
      </c>
      <c r="E686" s="112" t="s">
        <v>1009</v>
      </c>
      <c r="G686" s="113">
        <v>133.15</v>
      </c>
      <c r="K686" s="109"/>
      <c r="L686" s="114"/>
      <c r="M686" s="115"/>
      <c r="N686" s="115"/>
      <c r="O686" s="115"/>
      <c r="P686" s="115"/>
      <c r="Q686" s="115"/>
      <c r="R686" s="115"/>
      <c r="S686" s="116"/>
      <c r="AS686" s="111" t="s">
        <v>102</v>
      </c>
      <c r="AT686" s="111" t="s">
        <v>73</v>
      </c>
      <c r="AU686" s="110" t="s">
        <v>73</v>
      </c>
      <c r="AV686" s="110" t="s">
        <v>16</v>
      </c>
      <c r="AW686" s="110" t="s">
        <v>47</v>
      </c>
      <c r="AX686" s="111" t="s">
        <v>89</v>
      </c>
    </row>
    <row r="687" spans="1:64" s="118" customFormat="1" x14ac:dyDescent="0.2">
      <c r="A687" s="117"/>
      <c r="C687" s="103" t="s">
        <v>102</v>
      </c>
      <c r="D687" s="119" t="s">
        <v>0</v>
      </c>
      <c r="E687" s="120" t="s">
        <v>109</v>
      </c>
      <c r="G687" s="121">
        <v>369.66</v>
      </c>
      <c r="K687" s="117"/>
      <c r="L687" s="122"/>
      <c r="M687" s="123"/>
      <c r="N687" s="123"/>
      <c r="O687" s="123"/>
      <c r="P687" s="123"/>
      <c r="Q687" s="123"/>
      <c r="R687" s="123"/>
      <c r="S687" s="124"/>
      <c r="AS687" s="119" t="s">
        <v>102</v>
      </c>
      <c r="AT687" s="119" t="s">
        <v>73</v>
      </c>
      <c r="AU687" s="118" t="s">
        <v>96</v>
      </c>
      <c r="AV687" s="118" t="s">
        <v>16</v>
      </c>
      <c r="AW687" s="118" t="s">
        <v>51</v>
      </c>
      <c r="AX687" s="119" t="s">
        <v>89</v>
      </c>
    </row>
    <row r="688" spans="1:64" s="16" customFormat="1" ht="12" x14ac:dyDescent="0.2">
      <c r="A688" s="13"/>
      <c r="B688" s="133" t="s">
        <v>578</v>
      </c>
      <c r="C688" s="133" t="s">
        <v>786</v>
      </c>
      <c r="D688" s="134" t="s">
        <v>1173</v>
      </c>
      <c r="E688" s="135" t="s">
        <v>1174</v>
      </c>
      <c r="F688" s="136" t="s">
        <v>121</v>
      </c>
      <c r="G688" s="137">
        <v>377.053</v>
      </c>
      <c r="H688" s="1"/>
      <c r="I688" s="137">
        <f>ROUND(H688*G688,3)</f>
        <v>0</v>
      </c>
      <c r="J688" s="138"/>
      <c r="K688" s="139"/>
      <c r="L688" s="140" t="s">
        <v>0</v>
      </c>
      <c r="M688" s="141" t="s">
        <v>23</v>
      </c>
      <c r="N688" s="95"/>
      <c r="O688" s="96">
        <f>N688*G688</f>
        <v>0</v>
      </c>
      <c r="P688" s="96">
        <v>7.4999999999999997E-3</v>
      </c>
      <c r="Q688" s="96">
        <f>P688*G688</f>
        <v>2.8278974999999997</v>
      </c>
      <c r="R688" s="96">
        <v>0</v>
      </c>
      <c r="S688" s="97">
        <f>R688*G688</f>
        <v>0</v>
      </c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Q688" s="98" t="s">
        <v>365</v>
      </c>
      <c r="AS688" s="98" t="s">
        <v>786</v>
      </c>
      <c r="AT688" s="98" t="s">
        <v>73</v>
      </c>
      <c r="AX688" s="7" t="s">
        <v>89</v>
      </c>
      <c r="BD688" s="99">
        <f>IF(M688="základná",I688,0)</f>
        <v>0</v>
      </c>
      <c r="BE688" s="99">
        <f>IF(M688="znížená",I688,0)</f>
        <v>0</v>
      </c>
      <c r="BF688" s="99">
        <f>IF(M688="zákl. prenesená",I688,0)</f>
        <v>0</v>
      </c>
      <c r="BG688" s="99">
        <f>IF(M688="zníž. prenesená",I688,0)</f>
        <v>0</v>
      </c>
      <c r="BH688" s="99">
        <f>IF(M688="nulová",I688,0)</f>
        <v>0</v>
      </c>
      <c r="BI688" s="7" t="s">
        <v>73</v>
      </c>
      <c r="BJ688" s="100">
        <f>ROUND(H688*G688,3)</f>
        <v>0</v>
      </c>
      <c r="BK688" s="7" t="s">
        <v>228</v>
      </c>
      <c r="BL688" s="98" t="s">
        <v>1175</v>
      </c>
    </row>
    <row r="689" spans="1:64" s="110" customFormat="1" x14ac:dyDescent="0.2">
      <c r="A689" s="109"/>
      <c r="C689" s="103" t="s">
        <v>102</v>
      </c>
      <c r="E689" s="112" t="s">
        <v>1176</v>
      </c>
      <c r="G689" s="113">
        <v>377.053</v>
      </c>
      <c r="K689" s="109"/>
      <c r="L689" s="114"/>
      <c r="M689" s="115"/>
      <c r="N689" s="115"/>
      <c r="O689" s="115"/>
      <c r="P689" s="115"/>
      <c r="Q689" s="115"/>
      <c r="R689" s="115"/>
      <c r="S689" s="116"/>
      <c r="AS689" s="111" t="s">
        <v>102</v>
      </c>
      <c r="AT689" s="111" t="s">
        <v>73</v>
      </c>
      <c r="AU689" s="110" t="s">
        <v>73</v>
      </c>
      <c r="AV689" s="110" t="s">
        <v>2</v>
      </c>
      <c r="AW689" s="110" t="s">
        <v>51</v>
      </c>
      <c r="AX689" s="111" t="s">
        <v>89</v>
      </c>
    </row>
    <row r="690" spans="1:64" s="16" customFormat="1" ht="24" x14ac:dyDescent="0.2">
      <c r="A690" s="13"/>
      <c r="B690" s="87" t="s">
        <v>586</v>
      </c>
      <c r="C690" s="87" t="s">
        <v>92</v>
      </c>
      <c r="D690" s="88" t="s">
        <v>1177</v>
      </c>
      <c r="E690" s="89" t="s">
        <v>1178</v>
      </c>
      <c r="F690" s="90" t="s">
        <v>220</v>
      </c>
      <c r="G690" s="91">
        <v>85</v>
      </c>
      <c r="H690" s="1"/>
      <c r="I690" s="91">
        <f>ROUND(H690*G690,3)</f>
        <v>0</v>
      </c>
      <c r="J690" s="92"/>
      <c r="K690" s="13"/>
      <c r="L690" s="93" t="s">
        <v>0</v>
      </c>
      <c r="M690" s="94" t="s">
        <v>23</v>
      </c>
      <c r="N690" s="95"/>
      <c r="O690" s="96">
        <f>N690*G690</f>
        <v>0</v>
      </c>
      <c r="P690" s="96">
        <v>1.6900000000000001E-3</v>
      </c>
      <c r="Q690" s="96">
        <f>P690*G690</f>
        <v>0.14365</v>
      </c>
      <c r="R690" s="96">
        <v>0</v>
      </c>
      <c r="S690" s="97">
        <f>R690*G690</f>
        <v>0</v>
      </c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Q690" s="98" t="s">
        <v>228</v>
      </c>
      <c r="AS690" s="98" t="s">
        <v>92</v>
      </c>
      <c r="AT690" s="98" t="s">
        <v>73</v>
      </c>
      <c r="AX690" s="7" t="s">
        <v>89</v>
      </c>
      <c r="BD690" s="99">
        <f>IF(M690="základná",I690,0)</f>
        <v>0</v>
      </c>
      <c r="BE690" s="99">
        <f>IF(M690="znížená",I690,0)</f>
        <v>0</v>
      </c>
      <c r="BF690" s="99">
        <f>IF(M690="zákl. prenesená",I690,0)</f>
        <v>0</v>
      </c>
      <c r="BG690" s="99">
        <f>IF(M690="zníž. prenesená",I690,0)</f>
        <v>0</v>
      </c>
      <c r="BH690" s="99">
        <f>IF(M690="nulová",I690,0)</f>
        <v>0</v>
      </c>
      <c r="BI690" s="7" t="s">
        <v>73</v>
      </c>
      <c r="BJ690" s="100">
        <f>ROUND(H690*G690,3)</f>
        <v>0</v>
      </c>
      <c r="BK690" s="7" t="s">
        <v>228</v>
      </c>
      <c r="BL690" s="98" t="s">
        <v>1179</v>
      </c>
    </row>
    <row r="691" spans="1:64" s="16" customFormat="1" ht="12" x14ac:dyDescent="0.2">
      <c r="A691" s="13"/>
      <c r="B691" s="133" t="s">
        <v>592</v>
      </c>
      <c r="C691" s="133" t="s">
        <v>786</v>
      </c>
      <c r="D691" s="134" t="s">
        <v>1180</v>
      </c>
      <c r="E691" s="135" t="s">
        <v>1181</v>
      </c>
      <c r="F691" s="136" t="s">
        <v>220</v>
      </c>
      <c r="G691" s="137">
        <v>101.696</v>
      </c>
      <c r="H691" s="1"/>
      <c r="I691" s="137">
        <f>ROUND(H691*G691,3)</f>
        <v>0</v>
      </c>
      <c r="J691" s="138"/>
      <c r="K691" s="139"/>
      <c r="L691" s="140" t="s">
        <v>0</v>
      </c>
      <c r="M691" s="141" t="s">
        <v>23</v>
      </c>
      <c r="N691" s="95"/>
      <c r="O691" s="96">
        <f>N691*G691</f>
        <v>0</v>
      </c>
      <c r="P691" s="96">
        <v>2.9999999999999997E-4</v>
      </c>
      <c r="Q691" s="96">
        <f>P691*G691</f>
        <v>3.0508799999999996E-2</v>
      </c>
      <c r="R691" s="96">
        <v>0</v>
      </c>
      <c r="S691" s="97">
        <f>R691*G691</f>
        <v>0</v>
      </c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Q691" s="98" t="s">
        <v>365</v>
      </c>
      <c r="AS691" s="98" t="s">
        <v>786</v>
      </c>
      <c r="AT691" s="98" t="s">
        <v>73</v>
      </c>
      <c r="AX691" s="7" t="s">
        <v>89</v>
      </c>
      <c r="BD691" s="99">
        <f>IF(M691="základná",I691,0)</f>
        <v>0</v>
      </c>
      <c r="BE691" s="99">
        <f>IF(M691="znížená",I691,0)</f>
        <v>0</v>
      </c>
      <c r="BF691" s="99">
        <f>IF(M691="zákl. prenesená",I691,0)</f>
        <v>0</v>
      </c>
      <c r="BG691" s="99">
        <f>IF(M691="zníž. prenesená",I691,0)</f>
        <v>0</v>
      </c>
      <c r="BH691" s="99">
        <f>IF(M691="nulová",I691,0)</f>
        <v>0</v>
      </c>
      <c r="BI691" s="7" t="s">
        <v>73</v>
      </c>
      <c r="BJ691" s="100">
        <f>ROUND(H691*G691,3)</f>
        <v>0</v>
      </c>
      <c r="BK691" s="7" t="s">
        <v>228</v>
      </c>
      <c r="BL691" s="98" t="s">
        <v>1182</v>
      </c>
    </row>
    <row r="692" spans="1:64" s="110" customFormat="1" x14ac:dyDescent="0.2">
      <c r="A692" s="109"/>
      <c r="C692" s="103" t="s">
        <v>102</v>
      </c>
      <c r="E692" s="112" t="s">
        <v>1183</v>
      </c>
      <c r="G692" s="113">
        <v>101.696</v>
      </c>
      <c r="K692" s="109"/>
      <c r="L692" s="114"/>
      <c r="M692" s="115"/>
      <c r="N692" s="115"/>
      <c r="O692" s="115"/>
      <c r="P692" s="115"/>
      <c r="Q692" s="115"/>
      <c r="R692" s="115"/>
      <c r="S692" s="116"/>
      <c r="AS692" s="111" t="s">
        <v>102</v>
      </c>
      <c r="AT692" s="111" t="s">
        <v>73</v>
      </c>
      <c r="AU692" s="110" t="s">
        <v>73</v>
      </c>
      <c r="AV692" s="110" t="s">
        <v>2</v>
      </c>
      <c r="AW692" s="110" t="s">
        <v>51</v>
      </c>
      <c r="AX692" s="111" t="s">
        <v>89</v>
      </c>
    </row>
    <row r="693" spans="1:64" s="16" customFormat="1" ht="12" x14ac:dyDescent="0.2">
      <c r="A693" s="13"/>
      <c r="B693" s="133" t="s">
        <v>598</v>
      </c>
      <c r="C693" s="133" t="s">
        <v>786</v>
      </c>
      <c r="D693" s="134" t="s">
        <v>1184</v>
      </c>
      <c r="E693" s="135" t="s">
        <v>1185</v>
      </c>
      <c r="F693" s="136" t="s">
        <v>220</v>
      </c>
      <c r="G693" s="137">
        <v>8</v>
      </c>
      <c r="H693" s="1"/>
      <c r="I693" s="137">
        <f>ROUND(H693*G693,3)</f>
        <v>0</v>
      </c>
      <c r="J693" s="138"/>
      <c r="K693" s="139"/>
      <c r="L693" s="140" t="s">
        <v>0</v>
      </c>
      <c r="M693" s="141" t="s">
        <v>23</v>
      </c>
      <c r="N693" s="95"/>
      <c r="O693" s="96">
        <f>N693*G693</f>
        <v>0</v>
      </c>
      <c r="P693" s="96">
        <v>1.8000000000000001E-4</v>
      </c>
      <c r="Q693" s="96">
        <f>P693*G693</f>
        <v>1.4400000000000001E-3</v>
      </c>
      <c r="R693" s="96">
        <v>0</v>
      </c>
      <c r="S693" s="97">
        <f>R693*G693</f>
        <v>0</v>
      </c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Q693" s="98" t="s">
        <v>365</v>
      </c>
      <c r="AS693" s="98" t="s">
        <v>786</v>
      </c>
      <c r="AT693" s="98" t="s">
        <v>73</v>
      </c>
      <c r="AX693" s="7" t="s">
        <v>89</v>
      </c>
      <c r="BD693" s="99">
        <f>IF(M693="základná",I693,0)</f>
        <v>0</v>
      </c>
      <c r="BE693" s="99">
        <f>IF(M693="znížená",I693,0)</f>
        <v>0</v>
      </c>
      <c r="BF693" s="99">
        <f>IF(M693="zákl. prenesená",I693,0)</f>
        <v>0</v>
      </c>
      <c r="BG693" s="99">
        <f>IF(M693="zníž. prenesená",I693,0)</f>
        <v>0</v>
      </c>
      <c r="BH693" s="99">
        <f>IF(M693="nulová",I693,0)</f>
        <v>0</v>
      </c>
      <c r="BI693" s="7" t="s">
        <v>73</v>
      </c>
      <c r="BJ693" s="100">
        <f>ROUND(H693*G693,3)</f>
        <v>0</v>
      </c>
      <c r="BK693" s="7" t="s">
        <v>228</v>
      </c>
      <c r="BL693" s="98" t="s">
        <v>1186</v>
      </c>
    </row>
    <row r="694" spans="1:64" s="16" customFormat="1" ht="12" x14ac:dyDescent="0.2">
      <c r="A694" s="13"/>
      <c r="B694" s="133" t="s">
        <v>615</v>
      </c>
      <c r="C694" s="133" t="s">
        <v>786</v>
      </c>
      <c r="D694" s="134" t="s">
        <v>1187</v>
      </c>
      <c r="E694" s="135" t="s">
        <v>1188</v>
      </c>
      <c r="F694" s="136" t="s">
        <v>220</v>
      </c>
      <c r="G694" s="137">
        <v>6</v>
      </c>
      <c r="H694" s="1"/>
      <c r="I694" s="137">
        <f>ROUND(H694*G694,3)</f>
        <v>0</v>
      </c>
      <c r="J694" s="138"/>
      <c r="K694" s="139"/>
      <c r="L694" s="140" t="s">
        <v>0</v>
      </c>
      <c r="M694" s="141" t="s">
        <v>23</v>
      </c>
      <c r="N694" s="95"/>
      <c r="O694" s="96">
        <f>N694*G694</f>
        <v>0</v>
      </c>
      <c r="P694" s="96">
        <v>2.9999999999999997E-4</v>
      </c>
      <c r="Q694" s="96">
        <f>P694*G694</f>
        <v>1.8E-3</v>
      </c>
      <c r="R694" s="96">
        <v>0</v>
      </c>
      <c r="S694" s="97">
        <f>R694*G694</f>
        <v>0</v>
      </c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Q694" s="98" t="s">
        <v>365</v>
      </c>
      <c r="AS694" s="98" t="s">
        <v>786</v>
      </c>
      <c r="AT694" s="98" t="s">
        <v>73</v>
      </c>
      <c r="AX694" s="7" t="s">
        <v>89</v>
      </c>
      <c r="BD694" s="99">
        <f>IF(M694="základná",I694,0)</f>
        <v>0</v>
      </c>
      <c r="BE694" s="99">
        <f>IF(M694="znížená",I694,0)</f>
        <v>0</v>
      </c>
      <c r="BF694" s="99">
        <f>IF(M694="zákl. prenesená",I694,0)</f>
        <v>0</v>
      </c>
      <c r="BG694" s="99">
        <f>IF(M694="zníž. prenesená",I694,0)</f>
        <v>0</v>
      </c>
      <c r="BH694" s="99">
        <f>IF(M694="nulová",I694,0)</f>
        <v>0</v>
      </c>
      <c r="BI694" s="7" t="s">
        <v>73</v>
      </c>
      <c r="BJ694" s="100">
        <f>ROUND(H694*G694,3)</f>
        <v>0</v>
      </c>
      <c r="BK694" s="7" t="s">
        <v>228</v>
      </c>
      <c r="BL694" s="98" t="s">
        <v>1189</v>
      </c>
    </row>
    <row r="695" spans="1:64" s="16" customFormat="1" ht="24" x14ac:dyDescent="0.2">
      <c r="A695" s="13"/>
      <c r="B695" s="87" t="s">
        <v>625</v>
      </c>
      <c r="C695" s="87" t="s">
        <v>92</v>
      </c>
      <c r="D695" s="88" t="s">
        <v>1190</v>
      </c>
      <c r="E695" s="89" t="s">
        <v>1191</v>
      </c>
      <c r="F695" s="90" t="s">
        <v>1146</v>
      </c>
      <c r="G695" s="142">
        <v>134.18</v>
      </c>
      <c r="H695" s="1"/>
      <c r="I695" s="91">
        <f>ROUND(H695*G695,3)</f>
        <v>0</v>
      </c>
      <c r="J695" s="92"/>
      <c r="K695" s="13"/>
      <c r="L695" s="93" t="s">
        <v>0</v>
      </c>
      <c r="M695" s="94" t="s">
        <v>23</v>
      </c>
      <c r="N695" s="95"/>
      <c r="O695" s="96">
        <f>N695*G695</f>
        <v>0</v>
      </c>
      <c r="P695" s="96">
        <v>0</v>
      </c>
      <c r="Q695" s="96">
        <f>P695*G695</f>
        <v>0</v>
      </c>
      <c r="R695" s="96">
        <v>0</v>
      </c>
      <c r="S695" s="97">
        <f>R695*G695</f>
        <v>0</v>
      </c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Q695" s="98" t="s">
        <v>228</v>
      </c>
      <c r="AS695" s="98" t="s">
        <v>92</v>
      </c>
      <c r="AT695" s="98" t="s">
        <v>73</v>
      </c>
      <c r="AX695" s="7" t="s">
        <v>89</v>
      </c>
      <c r="BD695" s="99">
        <f>IF(M695="základná",I695,0)</f>
        <v>0</v>
      </c>
      <c r="BE695" s="99">
        <f>IF(M695="znížená",I695,0)</f>
        <v>0</v>
      </c>
      <c r="BF695" s="99">
        <f>IF(M695="zákl. prenesená",I695,0)</f>
        <v>0</v>
      </c>
      <c r="BG695" s="99">
        <f>IF(M695="zníž. prenesená",I695,0)</f>
        <v>0</v>
      </c>
      <c r="BH695" s="99">
        <f>IF(M695="nulová",I695,0)</f>
        <v>0</v>
      </c>
      <c r="BI695" s="7" t="s">
        <v>73</v>
      </c>
      <c r="BJ695" s="100">
        <f>ROUND(H695*G695,3)</f>
        <v>0</v>
      </c>
      <c r="BK695" s="7" t="s">
        <v>228</v>
      </c>
      <c r="BL695" s="98" t="s">
        <v>1192</v>
      </c>
    </row>
    <row r="696" spans="1:64" s="16" customFormat="1" ht="24" x14ac:dyDescent="0.2">
      <c r="A696" s="13"/>
      <c r="B696" s="87" t="s">
        <v>631</v>
      </c>
      <c r="C696" s="87" t="s">
        <v>92</v>
      </c>
      <c r="D696" s="88" t="s">
        <v>1193</v>
      </c>
      <c r="E696" s="89" t="s">
        <v>1194</v>
      </c>
      <c r="F696" s="90" t="s">
        <v>1146</v>
      </c>
      <c r="G696" s="142">
        <v>134.18</v>
      </c>
      <c r="H696" s="1"/>
      <c r="I696" s="91">
        <f>ROUND(H696*G696,3)</f>
        <v>0</v>
      </c>
      <c r="J696" s="92"/>
      <c r="K696" s="13"/>
      <c r="L696" s="93" t="s">
        <v>0</v>
      </c>
      <c r="M696" s="94" t="s">
        <v>23</v>
      </c>
      <c r="N696" s="95"/>
      <c r="O696" s="96">
        <f>N696*G696</f>
        <v>0</v>
      </c>
      <c r="P696" s="96">
        <v>0</v>
      </c>
      <c r="Q696" s="96">
        <f>P696*G696</f>
        <v>0</v>
      </c>
      <c r="R696" s="96">
        <v>0</v>
      </c>
      <c r="S696" s="97">
        <f>R696*G696</f>
        <v>0</v>
      </c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Q696" s="98" t="s">
        <v>228</v>
      </c>
      <c r="AS696" s="98" t="s">
        <v>92</v>
      </c>
      <c r="AT696" s="98" t="s">
        <v>73</v>
      </c>
      <c r="AX696" s="7" t="s">
        <v>89</v>
      </c>
      <c r="BD696" s="99">
        <f>IF(M696="základná",I696,0)</f>
        <v>0</v>
      </c>
      <c r="BE696" s="99">
        <f>IF(M696="znížená",I696,0)</f>
        <v>0</v>
      </c>
      <c r="BF696" s="99">
        <f>IF(M696="zákl. prenesená",I696,0)</f>
        <v>0</v>
      </c>
      <c r="BG696" s="99">
        <f>IF(M696="zníž. prenesená",I696,0)</f>
        <v>0</v>
      </c>
      <c r="BH696" s="99">
        <f>IF(M696="nulová",I696,0)</f>
        <v>0</v>
      </c>
      <c r="BI696" s="7" t="s">
        <v>73</v>
      </c>
      <c r="BJ696" s="100">
        <f>ROUND(H696*G696,3)</f>
        <v>0</v>
      </c>
      <c r="BK696" s="7" t="s">
        <v>228</v>
      </c>
      <c r="BL696" s="98" t="s">
        <v>1195</v>
      </c>
    </row>
    <row r="697" spans="1:64" s="75" customFormat="1" ht="12.75" x14ac:dyDescent="0.2">
      <c r="A697" s="74"/>
      <c r="C697" s="76" t="s">
        <v>46</v>
      </c>
      <c r="D697" s="85" t="s">
        <v>462</v>
      </c>
      <c r="E697" s="85" t="s">
        <v>463</v>
      </c>
      <c r="I697" s="86">
        <f>BJ697</f>
        <v>0</v>
      </c>
      <c r="K697" s="74"/>
      <c r="L697" s="79"/>
      <c r="M697" s="80"/>
      <c r="N697" s="80"/>
      <c r="O697" s="81">
        <f>SUM(O698:O856)</f>
        <v>0</v>
      </c>
      <c r="P697" s="80"/>
      <c r="Q697" s="81">
        <f>SUM(Q698:Q856)</f>
        <v>8.1185205400000005</v>
      </c>
      <c r="R697" s="80"/>
      <c r="S697" s="82">
        <f>SUM(S698:S856)</f>
        <v>0</v>
      </c>
      <c r="AQ697" s="76" t="s">
        <v>73</v>
      </c>
      <c r="AS697" s="83" t="s">
        <v>46</v>
      </c>
      <c r="AT697" s="83" t="s">
        <v>51</v>
      </c>
      <c r="AX697" s="76" t="s">
        <v>89</v>
      </c>
      <c r="BJ697" s="84">
        <f>SUM(BJ698:BJ856)</f>
        <v>0</v>
      </c>
    </row>
    <row r="698" spans="1:64" s="16" customFormat="1" ht="24" x14ac:dyDescent="0.2">
      <c r="A698" s="13"/>
      <c r="B698" s="87" t="s">
        <v>637</v>
      </c>
      <c r="C698" s="87" t="s">
        <v>92</v>
      </c>
      <c r="D698" s="88" t="s">
        <v>1196</v>
      </c>
      <c r="E698" s="89" t="s">
        <v>1197</v>
      </c>
      <c r="F698" s="90" t="s">
        <v>121</v>
      </c>
      <c r="G698" s="91">
        <v>535.20399999999995</v>
      </c>
      <c r="H698" s="1"/>
      <c r="I698" s="91">
        <f>ROUND(H698*G698,3)</f>
        <v>0</v>
      </c>
      <c r="J698" s="92"/>
      <c r="K698" s="13"/>
      <c r="L698" s="93" t="s">
        <v>0</v>
      </c>
      <c r="M698" s="94" t="s">
        <v>23</v>
      </c>
      <c r="N698" s="95"/>
      <c r="O698" s="96">
        <f>N698*G698</f>
        <v>0</v>
      </c>
      <c r="P698" s="96">
        <v>6.9999999999999994E-5</v>
      </c>
      <c r="Q698" s="96">
        <f>P698*G698</f>
        <v>3.7464279999999996E-2</v>
      </c>
      <c r="R698" s="96">
        <v>0</v>
      </c>
      <c r="S698" s="97">
        <f>R698*G698</f>
        <v>0</v>
      </c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Q698" s="98" t="s">
        <v>228</v>
      </c>
      <c r="AS698" s="98" t="s">
        <v>92</v>
      </c>
      <c r="AT698" s="98" t="s">
        <v>73</v>
      </c>
      <c r="AX698" s="7" t="s">
        <v>89</v>
      </c>
      <c r="BD698" s="99">
        <f>IF(M698="základná",I698,0)</f>
        <v>0</v>
      </c>
      <c r="BE698" s="99">
        <f>IF(M698="znížená",I698,0)</f>
        <v>0</v>
      </c>
      <c r="BF698" s="99">
        <f>IF(M698="zákl. prenesená",I698,0)</f>
        <v>0</v>
      </c>
      <c r="BG698" s="99">
        <f>IF(M698="zníž. prenesená",I698,0)</f>
        <v>0</v>
      </c>
      <c r="BH698" s="99">
        <f>IF(M698="nulová",I698,0)</f>
        <v>0</v>
      </c>
      <c r="BI698" s="7" t="s">
        <v>73</v>
      </c>
      <c r="BJ698" s="100">
        <f>ROUND(H698*G698,3)</f>
        <v>0</v>
      </c>
      <c r="BK698" s="7" t="s">
        <v>228</v>
      </c>
      <c r="BL698" s="98" t="s">
        <v>1198</v>
      </c>
    </row>
    <row r="699" spans="1:64" s="102" customFormat="1" x14ac:dyDescent="0.2">
      <c r="A699" s="101"/>
      <c r="C699" s="103" t="s">
        <v>102</v>
      </c>
      <c r="D699" s="104" t="s">
        <v>0</v>
      </c>
      <c r="E699" s="105" t="s">
        <v>891</v>
      </c>
      <c r="G699" s="104" t="s">
        <v>0</v>
      </c>
      <c r="K699" s="101"/>
      <c r="L699" s="106"/>
      <c r="M699" s="107"/>
      <c r="N699" s="107"/>
      <c r="O699" s="107"/>
      <c r="P699" s="107"/>
      <c r="Q699" s="107"/>
      <c r="R699" s="107"/>
      <c r="S699" s="108"/>
      <c r="AS699" s="104" t="s">
        <v>102</v>
      </c>
      <c r="AT699" s="104" t="s">
        <v>73</v>
      </c>
      <c r="AU699" s="102" t="s">
        <v>51</v>
      </c>
      <c r="AV699" s="102" t="s">
        <v>16</v>
      </c>
      <c r="AW699" s="102" t="s">
        <v>47</v>
      </c>
      <c r="AX699" s="104" t="s">
        <v>89</v>
      </c>
    </row>
    <row r="700" spans="1:64" s="102" customFormat="1" x14ac:dyDescent="0.2">
      <c r="A700" s="101"/>
      <c r="C700" s="103" t="s">
        <v>102</v>
      </c>
      <c r="D700" s="104" t="s">
        <v>0</v>
      </c>
      <c r="E700" s="105" t="s">
        <v>703</v>
      </c>
      <c r="G700" s="104" t="s">
        <v>0</v>
      </c>
      <c r="K700" s="101"/>
      <c r="L700" s="106"/>
      <c r="M700" s="107"/>
      <c r="N700" s="107"/>
      <c r="O700" s="107"/>
      <c r="P700" s="107"/>
      <c r="Q700" s="107"/>
      <c r="R700" s="107"/>
      <c r="S700" s="108"/>
      <c r="AS700" s="104" t="s">
        <v>102</v>
      </c>
      <c r="AT700" s="104" t="s">
        <v>73</v>
      </c>
      <c r="AU700" s="102" t="s">
        <v>51</v>
      </c>
      <c r="AV700" s="102" t="s">
        <v>16</v>
      </c>
      <c r="AW700" s="102" t="s">
        <v>47</v>
      </c>
      <c r="AX700" s="104" t="s">
        <v>89</v>
      </c>
    </row>
    <row r="701" spans="1:64" s="102" customFormat="1" x14ac:dyDescent="0.2">
      <c r="A701" s="101"/>
      <c r="C701" s="103" t="s">
        <v>102</v>
      </c>
      <c r="D701" s="104" t="s">
        <v>0</v>
      </c>
      <c r="E701" s="105" t="s">
        <v>892</v>
      </c>
      <c r="G701" s="104" t="s">
        <v>0</v>
      </c>
      <c r="K701" s="101"/>
      <c r="L701" s="106"/>
      <c r="M701" s="107"/>
      <c r="N701" s="107"/>
      <c r="O701" s="107"/>
      <c r="P701" s="107"/>
      <c r="Q701" s="107"/>
      <c r="R701" s="107"/>
      <c r="S701" s="108"/>
      <c r="AS701" s="104" t="s">
        <v>102</v>
      </c>
      <c r="AT701" s="104" t="s">
        <v>73</v>
      </c>
      <c r="AU701" s="102" t="s">
        <v>51</v>
      </c>
      <c r="AV701" s="102" t="s">
        <v>16</v>
      </c>
      <c r="AW701" s="102" t="s">
        <v>47</v>
      </c>
      <c r="AX701" s="104" t="s">
        <v>89</v>
      </c>
    </row>
    <row r="702" spans="1:64" s="110" customFormat="1" ht="22.5" x14ac:dyDescent="0.2">
      <c r="A702" s="109"/>
      <c r="C702" s="103" t="s">
        <v>102</v>
      </c>
      <c r="D702" s="111" t="s">
        <v>0</v>
      </c>
      <c r="E702" s="112" t="s">
        <v>893</v>
      </c>
      <c r="G702" s="113">
        <v>84.400999999999996</v>
      </c>
      <c r="K702" s="109"/>
      <c r="L702" s="114"/>
      <c r="M702" s="115"/>
      <c r="N702" s="115"/>
      <c r="O702" s="115"/>
      <c r="P702" s="115"/>
      <c r="Q702" s="115"/>
      <c r="R702" s="115"/>
      <c r="S702" s="116"/>
      <c r="AS702" s="111" t="s">
        <v>102</v>
      </c>
      <c r="AT702" s="111" t="s">
        <v>73</v>
      </c>
      <c r="AU702" s="110" t="s">
        <v>73</v>
      </c>
      <c r="AV702" s="110" t="s">
        <v>16</v>
      </c>
      <c r="AW702" s="110" t="s">
        <v>47</v>
      </c>
      <c r="AX702" s="111" t="s">
        <v>89</v>
      </c>
    </row>
    <row r="703" spans="1:64" s="102" customFormat="1" x14ac:dyDescent="0.2">
      <c r="A703" s="101"/>
      <c r="C703" s="103" t="s">
        <v>102</v>
      </c>
      <c r="D703" s="104" t="s">
        <v>0</v>
      </c>
      <c r="E703" s="105" t="s">
        <v>894</v>
      </c>
      <c r="G703" s="104" t="s">
        <v>0</v>
      </c>
      <c r="K703" s="101"/>
      <c r="L703" s="106"/>
      <c r="M703" s="107"/>
      <c r="N703" s="107"/>
      <c r="O703" s="107"/>
      <c r="P703" s="107"/>
      <c r="Q703" s="107"/>
      <c r="R703" s="107"/>
      <c r="S703" s="108"/>
      <c r="AS703" s="104" t="s">
        <v>102</v>
      </c>
      <c r="AT703" s="104" t="s">
        <v>73</v>
      </c>
      <c r="AU703" s="102" t="s">
        <v>51</v>
      </c>
      <c r="AV703" s="102" t="s">
        <v>16</v>
      </c>
      <c r="AW703" s="102" t="s">
        <v>47</v>
      </c>
      <c r="AX703" s="104" t="s">
        <v>89</v>
      </c>
    </row>
    <row r="704" spans="1:64" s="110" customFormat="1" x14ac:dyDescent="0.2">
      <c r="A704" s="109"/>
      <c r="C704" s="103" t="s">
        <v>102</v>
      </c>
      <c r="D704" s="111" t="s">
        <v>0</v>
      </c>
      <c r="E704" s="112" t="s">
        <v>895</v>
      </c>
      <c r="G704" s="113">
        <v>11.97</v>
      </c>
      <c r="K704" s="109"/>
      <c r="L704" s="114"/>
      <c r="M704" s="115"/>
      <c r="N704" s="115"/>
      <c r="O704" s="115"/>
      <c r="P704" s="115"/>
      <c r="Q704" s="115"/>
      <c r="R704" s="115"/>
      <c r="S704" s="116"/>
      <c r="AS704" s="111" t="s">
        <v>102</v>
      </c>
      <c r="AT704" s="111" t="s">
        <v>73</v>
      </c>
      <c r="AU704" s="110" t="s">
        <v>73</v>
      </c>
      <c r="AV704" s="110" t="s">
        <v>16</v>
      </c>
      <c r="AW704" s="110" t="s">
        <v>47</v>
      </c>
      <c r="AX704" s="111" t="s">
        <v>89</v>
      </c>
    </row>
    <row r="705" spans="1:50" s="102" customFormat="1" x14ac:dyDescent="0.2">
      <c r="A705" s="101"/>
      <c r="C705" s="103" t="s">
        <v>102</v>
      </c>
      <c r="D705" s="104" t="s">
        <v>0</v>
      </c>
      <c r="E705" s="105" t="s">
        <v>896</v>
      </c>
      <c r="G705" s="104" t="s">
        <v>0</v>
      </c>
      <c r="K705" s="101"/>
      <c r="L705" s="106"/>
      <c r="M705" s="107"/>
      <c r="N705" s="107"/>
      <c r="O705" s="107"/>
      <c r="P705" s="107"/>
      <c r="Q705" s="107"/>
      <c r="R705" s="107"/>
      <c r="S705" s="108"/>
      <c r="AS705" s="104" t="s">
        <v>102</v>
      </c>
      <c r="AT705" s="104" t="s">
        <v>73</v>
      </c>
      <c r="AU705" s="102" t="s">
        <v>51</v>
      </c>
      <c r="AV705" s="102" t="s">
        <v>16</v>
      </c>
      <c r="AW705" s="102" t="s">
        <v>47</v>
      </c>
      <c r="AX705" s="104" t="s">
        <v>89</v>
      </c>
    </row>
    <row r="706" spans="1:50" s="110" customFormat="1" ht="33.75" x14ac:dyDescent="0.2">
      <c r="A706" s="109"/>
      <c r="C706" s="103" t="s">
        <v>102</v>
      </c>
      <c r="D706" s="111" t="s">
        <v>0</v>
      </c>
      <c r="E706" s="112" t="s">
        <v>897</v>
      </c>
      <c r="G706" s="113">
        <v>133.84899999999999</v>
      </c>
      <c r="K706" s="109"/>
      <c r="L706" s="114"/>
      <c r="M706" s="115"/>
      <c r="N706" s="115"/>
      <c r="O706" s="115"/>
      <c r="P706" s="115"/>
      <c r="Q706" s="115"/>
      <c r="R706" s="115"/>
      <c r="S706" s="116"/>
      <c r="AS706" s="111" t="s">
        <v>102</v>
      </c>
      <c r="AT706" s="111" t="s">
        <v>73</v>
      </c>
      <c r="AU706" s="110" t="s">
        <v>73</v>
      </c>
      <c r="AV706" s="110" t="s">
        <v>16</v>
      </c>
      <c r="AW706" s="110" t="s">
        <v>47</v>
      </c>
      <c r="AX706" s="111" t="s">
        <v>89</v>
      </c>
    </row>
    <row r="707" spans="1:50" s="102" customFormat="1" x14ac:dyDescent="0.2">
      <c r="A707" s="101"/>
      <c r="C707" s="103" t="s">
        <v>102</v>
      </c>
      <c r="D707" s="104" t="s">
        <v>0</v>
      </c>
      <c r="E707" s="105" t="s">
        <v>177</v>
      </c>
      <c r="G707" s="104" t="s">
        <v>0</v>
      </c>
      <c r="K707" s="101"/>
      <c r="L707" s="106"/>
      <c r="M707" s="107"/>
      <c r="N707" s="107"/>
      <c r="O707" s="107"/>
      <c r="P707" s="107"/>
      <c r="Q707" s="107"/>
      <c r="R707" s="107"/>
      <c r="S707" s="108"/>
      <c r="AS707" s="104" t="s">
        <v>102</v>
      </c>
      <c r="AT707" s="104" t="s">
        <v>73</v>
      </c>
      <c r="AU707" s="102" t="s">
        <v>51</v>
      </c>
      <c r="AV707" s="102" t="s">
        <v>16</v>
      </c>
      <c r="AW707" s="102" t="s">
        <v>47</v>
      </c>
      <c r="AX707" s="104" t="s">
        <v>89</v>
      </c>
    </row>
    <row r="708" spans="1:50" s="110" customFormat="1" x14ac:dyDescent="0.2">
      <c r="A708" s="109"/>
      <c r="C708" s="103" t="s">
        <v>102</v>
      </c>
      <c r="D708" s="111" t="s">
        <v>0</v>
      </c>
      <c r="E708" s="112" t="s">
        <v>898</v>
      </c>
      <c r="G708" s="113">
        <v>-3.94</v>
      </c>
      <c r="K708" s="109"/>
      <c r="L708" s="114"/>
      <c r="M708" s="115"/>
      <c r="N708" s="115"/>
      <c r="O708" s="115"/>
      <c r="P708" s="115"/>
      <c r="Q708" s="115"/>
      <c r="R708" s="115"/>
      <c r="S708" s="116"/>
      <c r="AS708" s="111" t="s">
        <v>102</v>
      </c>
      <c r="AT708" s="111" t="s">
        <v>73</v>
      </c>
      <c r="AU708" s="110" t="s">
        <v>73</v>
      </c>
      <c r="AV708" s="110" t="s">
        <v>16</v>
      </c>
      <c r="AW708" s="110" t="s">
        <v>47</v>
      </c>
      <c r="AX708" s="111" t="s">
        <v>89</v>
      </c>
    </row>
    <row r="709" spans="1:50" s="110" customFormat="1" x14ac:dyDescent="0.2">
      <c r="A709" s="109"/>
      <c r="C709" s="103" t="s">
        <v>102</v>
      </c>
      <c r="D709" s="111" t="s">
        <v>0</v>
      </c>
      <c r="E709" s="112" t="s">
        <v>899</v>
      </c>
      <c r="G709" s="113">
        <v>-7.5</v>
      </c>
      <c r="K709" s="109"/>
      <c r="L709" s="114"/>
      <c r="M709" s="115"/>
      <c r="N709" s="115"/>
      <c r="O709" s="115"/>
      <c r="P709" s="115"/>
      <c r="Q709" s="115"/>
      <c r="R709" s="115"/>
      <c r="S709" s="116"/>
      <c r="AS709" s="111" t="s">
        <v>102</v>
      </c>
      <c r="AT709" s="111" t="s">
        <v>73</v>
      </c>
      <c r="AU709" s="110" t="s">
        <v>73</v>
      </c>
      <c r="AV709" s="110" t="s">
        <v>16</v>
      </c>
      <c r="AW709" s="110" t="s">
        <v>47</v>
      </c>
      <c r="AX709" s="111" t="s">
        <v>89</v>
      </c>
    </row>
    <row r="710" spans="1:50" s="110" customFormat="1" x14ac:dyDescent="0.2">
      <c r="A710" s="109"/>
      <c r="C710" s="103" t="s">
        <v>102</v>
      </c>
      <c r="D710" s="111" t="s">
        <v>0</v>
      </c>
      <c r="E710" s="112" t="s">
        <v>900</v>
      </c>
      <c r="G710" s="113">
        <v>-14.25</v>
      </c>
      <c r="K710" s="109"/>
      <c r="L710" s="114"/>
      <c r="M710" s="115"/>
      <c r="N710" s="115"/>
      <c r="O710" s="115"/>
      <c r="P710" s="115"/>
      <c r="Q710" s="115"/>
      <c r="R710" s="115"/>
      <c r="S710" s="116"/>
      <c r="AS710" s="111" t="s">
        <v>102</v>
      </c>
      <c r="AT710" s="111" t="s">
        <v>73</v>
      </c>
      <c r="AU710" s="110" t="s">
        <v>73</v>
      </c>
      <c r="AV710" s="110" t="s">
        <v>16</v>
      </c>
      <c r="AW710" s="110" t="s">
        <v>47</v>
      </c>
      <c r="AX710" s="111" t="s">
        <v>89</v>
      </c>
    </row>
    <row r="711" spans="1:50" s="110" customFormat="1" x14ac:dyDescent="0.2">
      <c r="A711" s="109"/>
      <c r="C711" s="103" t="s">
        <v>102</v>
      </c>
      <c r="D711" s="111" t="s">
        <v>0</v>
      </c>
      <c r="E711" s="112" t="s">
        <v>178</v>
      </c>
      <c r="G711" s="113">
        <v>-1.1819999999999999</v>
      </c>
      <c r="K711" s="109"/>
      <c r="L711" s="114"/>
      <c r="M711" s="115"/>
      <c r="N711" s="115"/>
      <c r="O711" s="115"/>
      <c r="P711" s="115"/>
      <c r="Q711" s="115"/>
      <c r="R711" s="115"/>
      <c r="S711" s="116"/>
      <c r="AS711" s="111" t="s">
        <v>102</v>
      </c>
      <c r="AT711" s="111" t="s">
        <v>73</v>
      </c>
      <c r="AU711" s="110" t="s">
        <v>73</v>
      </c>
      <c r="AV711" s="110" t="s">
        <v>16</v>
      </c>
      <c r="AW711" s="110" t="s">
        <v>47</v>
      </c>
      <c r="AX711" s="111" t="s">
        <v>89</v>
      </c>
    </row>
    <row r="712" spans="1:50" s="110" customFormat="1" x14ac:dyDescent="0.2">
      <c r="A712" s="109"/>
      <c r="C712" s="103" t="s">
        <v>102</v>
      </c>
      <c r="D712" s="111" t="s">
        <v>0</v>
      </c>
      <c r="E712" s="112" t="s">
        <v>178</v>
      </c>
      <c r="G712" s="113">
        <v>-1.1819999999999999</v>
      </c>
      <c r="K712" s="109"/>
      <c r="L712" s="114"/>
      <c r="M712" s="115"/>
      <c r="N712" s="115"/>
      <c r="O712" s="115"/>
      <c r="P712" s="115"/>
      <c r="Q712" s="115"/>
      <c r="R712" s="115"/>
      <c r="S712" s="116"/>
      <c r="AS712" s="111" t="s">
        <v>102</v>
      </c>
      <c r="AT712" s="111" t="s">
        <v>73</v>
      </c>
      <c r="AU712" s="110" t="s">
        <v>73</v>
      </c>
      <c r="AV712" s="110" t="s">
        <v>16</v>
      </c>
      <c r="AW712" s="110" t="s">
        <v>47</v>
      </c>
      <c r="AX712" s="111" t="s">
        <v>89</v>
      </c>
    </row>
    <row r="713" spans="1:50" s="110" customFormat="1" x14ac:dyDescent="0.2">
      <c r="A713" s="109"/>
      <c r="C713" s="103" t="s">
        <v>102</v>
      </c>
      <c r="D713" s="111" t="s">
        <v>0</v>
      </c>
      <c r="E713" s="112" t="s">
        <v>819</v>
      </c>
      <c r="G713" s="113">
        <v>-12.411</v>
      </c>
      <c r="K713" s="109"/>
      <c r="L713" s="114"/>
      <c r="M713" s="115"/>
      <c r="N713" s="115"/>
      <c r="O713" s="115"/>
      <c r="P713" s="115"/>
      <c r="Q713" s="115"/>
      <c r="R713" s="115"/>
      <c r="S713" s="116"/>
      <c r="AS713" s="111" t="s">
        <v>102</v>
      </c>
      <c r="AT713" s="111" t="s">
        <v>73</v>
      </c>
      <c r="AU713" s="110" t="s">
        <v>73</v>
      </c>
      <c r="AV713" s="110" t="s">
        <v>16</v>
      </c>
      <c r="AW713" s="110" t="s">
        <v>47</v>
      </c>
      <c r="AX713" s="111" t="s">
        <v>89</v>
      </c>
    </row>
    <row r="714" spans="1:50" s="126" customFormat="1" x14ac:dyDescent="0.2">
      <c r="A714" s="125"/>
      <c r="C714" s="103" t="s">
        <v>102</v>
      </c>
      <c r="D714" s="127" t="s">
        <v>0</v>
      </c>
      <c r="E714" s="128" t="s">
        <v>105</v>
      </c>
      <c r="G714" s="129">
        <v>189.755</v>
      </c>
      <c r="K714" s="125"/>
      <c r="L714" s="130"/>
      <c r="M714" s="131"/>
      <c r="N714" s="131"/>
      <c r="O714" s="131"/>
      <c r="P714" s="131"/>
      <c r="Q714" s="131"/>
      <c r="R714" s="131"/>
      <c r="S714" s="132"/>
      <c r="AS714" s="127" t="s">
        <v>102</v>
      </c>
      <c r="AT714" s="127" t="s">
        <v>73</v>
      </c>
      <c r="AU714" s="126" t="s">
        <v>106</v>
      </c>
      <c r="AV714" s="126" t="s">
        <v>16</v>
      </c>
      <c r="AW714" s="126" t="s">
        <v>47</v>
      </c>
      <c r="AX714" s="127" t="s">
        <v>89</v>
      </c>
    </row>
    <row r="715" spans="1:50" s="102" customFormat="1" x14ac:dyDescent="0.2">
      <c r="A715" s="101"/>
      <c r="C715" s="103" t="s">
        <v>102</v>
      </c>
      <c r="D715" s="104" t="s">
        <v>0</v>
      </c>
      <c r="E715" s="105" t="s">
        <v>1199</v>
      </c>
      <c r="G715" s="104" t="s">
        <v>0</v>
      </c>
      <c r="K715" s="101"/>
      <c r="L715" s="106"/>
      <c r="M715" s="107"/>
      <c r="N715" s="107"/>
      <c r="O715" s="107"/>
      <c r="P715" s="107"/>
      <c r="Q715" s="107"/>
      <c r="R715" s="107"/>
      <c r="S715" s="108"/>
      <c r="AS715" s="104" t="s">
        <v>102</v>
      </c>
      <c r="AT715" s="104" t="s">
        <v>73</v>
      </c>
      <c r="AU715" s="102" t="s">
        <v>51</v>
      </c>
      <c r="AV715" s="102" t="s">
        <v>16</v>
      </c>
      <c r="AW715" s="102" t="s">
        <v>47</v>
      </c>
      <c r="AX715" s="104" t="s">
        <v>89</v>
      </c>
    </row>
    <row r="716" spans="1:50" s="102" customFormat="1" x14ac:dyDescent="0.2">
      <c r="A716" s="101"/>
      <c r="C716" s="103" t="s">
        <v>102</v>
      </c>
      <c r="D716" s="104" t="s">
        <v>0</v>
      </c>
      <c r="E716" s="105" t="s">
        <v>892</v>
      </c>
      <c r="G716" s="104" t="s">
        <v>0</v>
      </c>
      <c r="K716" s="101"/>
      <c r="L716" s="106"/>
      <c r="M716" s="107"/>
      <c r="N716" s="107"/>
      <c r="O716" s="107"/>
      <c r="P716" s="107"/>
      <c r="Q716" s="107"/>
      <c r="R716" s="107"/>
      <c r="S716" s="108"/>
      <c r="AS716" s="104" t="s">
        <v>102</v>
      </c>
      <c r="AT716" s="104" t="s">
        <v>73</v>
      </c>
      <c r="AU716" s="102" t="s">
        <v>51</v>
      </c>
      <c r="AV716" s="102" t="s">
        <v>16</v>
      </c>
      <c r="AW716" s="102" t="s">
        <v>47</v>
      </c>
      <c r="AX716" s="104" t="s">
        <v>89</v>
      </c>
    </row>
    <row r="717" spans="1:50" s="110" customFormat="1" x14ac:dyDescent="0.2">
      <c r="A717" s="109"/>
      <c r="C717" s="103" t="s">
        <v>102</v>
      </c>
      <c r="D717" s="111" t="s">
        <v>0</v>
      </c>
      <c r="E717" s="112" t="s">
        <v>1200</v>
      </c>
      <c r="G717" s="113">
        <v>16.055</v>
      </c>
      <c r="K717" s="109"/>
      <c r="L717" s="114"/>
      <c r="M717" s="115"/>
      <c r="N717" s="115"/>
      <c r="O717" s="115"/>
      <c r="P717" s="115"/>
      <c r="Q717" s="115"/>
      <c r="R717" s="115"/>
      <c r="S717" s="116"/>
      <c r="AS717" s="111" t="s">
        <v>102</v>
      </c>
      <c r="AT717" s="111" t="s">
        <v>73</v>
      </c>
      <c r="AU717" s="110" t="s">
        <v>73</v>
      </c>
      <c r="AV717" s="110" t="s">
        <v>16</v>
      </c>
      <c r="AW717" s="110" t="s">
        <v>47</v>
      </c>
      <c r="AX717" s="111" t="s">
        <v>89</v>
      </c>
    </row>
    <row r="718" spans="1:50" s="126" customFormat="1" x14ac:dyDescent="0.2">
      <c r="A718" s="125"/>
      <c r="C718" s="103" t="s">
        <v>102</v>
      </c>
      <c r="D718" s="127" t="s">
        <v>0</v>
      </c>
      <c r="E718" s="128" t="s">
        <v>105</v>
      </c>
      <c r="G718" s="129">
        <v>16.055</v>
      </c>
      <c r="K718" s="125"/>
      <c r="L718" s="130"/>
      <c r="M718" s="131"/>
      <c r="N718" s="131"/>
      <c r="O718" s="131"/>
      <c r="P718" s="131"/>
      <c r="Q718" s="131"/>
      <c r="R718" s="131"/>
      <c r="S718" s="132"/>
      <c r="AS718" s="127" t="s">
        <v>102</v>
      </c>
      <c r="AT718" s="127" t="s">
        <v>73</v>
      </c>
      <c r="AU718" s="126" t="s">
        <v>106</v>
      </c>
      <c r="AV718" s="126" t="s">
        <v>16</v>
      </c>
      <c r="AW718" s="126" t="s">
        <v>47</v>
      </c>
      <c r="AX718" s="127" t="s">
        <v>89</v>
      </c>
    </row>
    <row r="719" spans="1:50" s="102" customFormat="1" x14ac:dyDescent="0.2">
      <c r="A719" s="101"/>
      <c r="C719" s="103" t="s">
        <v>102</v>
      </c>
      <c r="D719" s="104" t="s">
        <v>0</v>
      </c>
      <c r="E719" s="105" t="s">
        <v>902</v>
      </c>
      <c r="G719" s="104" t="s">
        <v>0</v>
      </c>
      <c r="K719" s="101"/>
      <c r="L719" s="106"/>
      <c r="M719" s="107"/>
      <c r="N719" s="107"/>
      <c r="O719" s="107"/>
      <c r="P719" s="107"/>
      <c r="Q719" s="107"/>
      <c r="R719" s="107"/>
      <c r="S719" s="108"/>
      <c r="AS719" s="104" t="s">
        <v>102</v>
      </c>
      <c r="AT719" s="104" t="s">
        <v>73</v>
      </c>
      <c r="AU719" s="102" t="s">
        <v>51</v>
      </c>
      <c r="AV719" s="102" t="s">
        <v>16</v>
      </c>
      <c r="AW719" s="102" t="s">
        <v>47</v>
      </c>
      <c r="AX719" s="104" t="s">
        <v>89</v>
      </c>
    </row>
    <row r="720" spans="1:50" s="102" customFormat="1" x14ac:dyDescent="0.2">
      <c r="A720" s="101"/>
      <c r="C720" s="103" t="s">
        <v>102</v>
      </c>
      <c r="D720" s="104" t="s">
        <v>0</v>
      </c>
      <c r="E720" s="105" t="s">
        <v>903</v>
      </c>
      <c r="G720" s="104" t="s">
        <v>0</v>
      </c>
      <c r="K720" s="101"/>
      <c r="L720" s="106"/>
      <c r="M720" s="107"/>
      <c r="N720" s="107"/>
      <c r="O720" s="107"/>
      <c r="P720" s="107"/>
      <c r="Q720" s="107"/>
      <c r="R720" s="107"/>
      <c r="S720" s="108"/>
      <c r="AS720" s="104" t="s">
        <v>102</v>
      </c>
      <c r="AT720" s="104" t="s">
        <v>73</v>
      </c>
      <c r="AU720" s="102" t="s">
        <v>51</v>
      </c>
      <c r="AV720" s="102" t="s">
        <v>16</v>
      </c>
      <c r="AW720" s="102" t="s">
        <v>47</v>
      </c>
      <c r="AX720" s="104" t="s">
        <v>89</v>
      </c>
    </row>
    <row r="721" spans="1:50" s="110" customFormat="1" x14ac:dyDescent="0.2">
      <c r="A721" s="109"/>
      <c r="C721" s="103" t="s">
        <v>102</v>
      </c>
      <c r="D721" s="111" t="s">
        <v>0</v>
      </c>
      <c r="E721" s="112" t="s">
        <v>904</v>
      </c>
      <c r="G721" s="113">
        <v>36.444000000000003</v>
      </c>
      <c r="K721" s="109"/>
      <c r="L721" s="114"/>
      <c r="M721" s="115"/>
      <c r="N721" s="115"/>
      <c r="O721" s="115"/>
      <c r="P721" s="115"/>
      <c r="Q721" s="115"/>
      <c r="R721" s="115"/>
      <c r="S721" s="116"/>
      <c r="AS721" s="111" t="s">
        <v>102</v>
      </c>
      <c r="AT721" s="111" t="s">
        <v>73</v>
      </c>
      <c r="AU721" s="110" t="s">
        <v>73</v>
      </c>
      <c r="AV721" s="110" t="s">
        <v>16</v>
      </c>
      <c r="AW721" s="110" t="s">
        <v>47</v>
      </c>
      <c r="AX721" s="111" t="s">
        <v>89</v>
      </c>
    </row>
    <row r="722" spans="1:50" s="102" customFormat="1" x14ac:dyDescent="0.2">
      <c r="A722" s="101"/>
      <c r="C722" s="103" t="s">
        <v>102</v>
      </c>
      <c r="D722" s="104" t="s">
        <v>0</v>
      </c>
      <c r="E722" s="105" t="s">
        <v>905</v>
      </c>
      <c r="G722" s="104" t="s">
        <v>0</v>
      </c>
      <c r="K722" s="101"/>
      <c r="L722" s="106"/>
      <c r="M722" s="107"/>
      <c r="N722" s="107"/>
      <c r="O722" s="107"/>
      <c r="P722" s="107"/>
      <c r="Q722" s="107"/>
      <c r="R722" s="107"/>
      <c r="S722" s="108"/>
      <c r="AS722" s="104" t="s">
        <v>102</v>
      </c>
      <c r="AT722" s="104" t="s">
        <v>73</v>
      </c>
      <c r="AU722" s="102" t="s">
        <v>51</v>
      </c>
      <c r="AV722" s="102" t="s">
        <v>16</v>
      </c>
      <c r="AW722" s="102" t="s">
        <v>47</v>
      </c>
      <c r="AX722" s="104" t="s">
        <v>89</v>
      </c>
    </row>
    <row r="723" spans="1:50" s="110" customFormat="1" ht="22.5" x14ac:dyDescent="0.2">
      <c r="A723" s="109"/>
      <c r="C723" s="103" t="s">
        <v>102</v>
      </c>
      <c r="D723" s="111" t="s">
        <v>0</v>
      </c>
      <c r="E723" s="112" t="s">
        <v>906</v>
      </c>
      <c r="G723" s="113">
        <v>49.499000000000002</v>
      </c>
      <c r="K723" s="109"/>
      <c r="L723" s="114"/>
      <c r="M723" s="115"/>
      <c r="N723" s="115"/>
      <c r="O723" s="115"/>
      <c r="P723" s="115"/>
      <c r="Q723" s="115"/>
      <c r="R723" s="115"/>
      <c r="S723" s="116"/>
      <c r="AS723" s="111" t="s">
        <v>102</v>
      </c>
      <c r="AT723" s="111" t="s">
        <v>73</v>
      </c>
      <c r="AU723" s="110" t="s">
        <v>73</v>
      </c>
      <c r="AV723" s="110" t="s">
        <v>16</v>
      </c>
      <c r="AW723" s="110" t="s">
        <v>47</v>
      </c>
      <c r="AX723" s="111" t="s">
        <v>89</v>
      </c>
    </row>
    <row r="724" spans="1:50" s="102" customFormat="1" x14ac:dyDescent="0.2">
      <c r="A724" s="101"/>
      <c r="C724" s="103" t="s">
        <v>102</v>
      </c>
      <c r="D724" s="104" t="s">
        <v>0</v>
      </c>
      <c r="E724" s="105" t="s">
        <v>907</v>
      </c>
      <c r="G724" s="104" t="s">
        <v>0</v>
      </c>
      <c r="K724" s="101"/>
      <c r="L724" s="106"/>
      <c r="M724" s="107"/>
      <c r="N724" s="107"/>
      <c r="O724" s="107"/>
      <c r="P724" s="107"/>
      <c r="Q724" s="107"/>
      <c r="R724" s="107"/>
      <c r="S724" s="108"/>
      <c r="AS724" s="104" t="s">
        <v>102</v>
      </c>
      <c r="AT724" s="104" t="s">
        <v>73</v>
      </c>
      <c r="AU724" s="102" t="s">
        <v>51</v>
      </c>
      <c r="AV724" s="102" t="s">
        <v>16</v>
      </c>
      <c r="AW724" s="102" t="s">
        <v>47</v>
      </c>
      <c r="AX724" s="104" t="s">
        <v>89</v>
      </c>
    </row>
    <row r="725" spans="1:50" s="110" customFormat="1" ht="22.5" x14ac:dyDescent="0.2">
      <c r="A725" s="109"/>
      <c r="C725" s="103" t="s">
        <v>102</v>
      </c>
      <c r="D725" s="111" t="s">
        <v>0</v>
      </c>
      <c r="E725" s="112" t="s">
        <v>908</v>
      </c>
      <c r="G725" s="113">
        <v>46.802999999999997</v>
      </c>
      <c r="K725" s="109"/>
      <c r="L725" s="114"/>
      <c r="M725" s="115"/>
      <c r="N725" s="115"/>
      <c r="O725" s="115"/>
      <c r="P725" s="115"/>
      <c r="Q725" s="115"/>
      <c r="R725" s="115"/>
      <c r="S725" s="116"/>
      <c r="AS725" s="111" t="s">
        <v>102</v>
      </c>
      <c r="AT725" s="111" t="s">
        <v>73</v>
      </c>
      <c r="AU725" s="110" t="s">
        <v>73</v>
      </c>
      <c r="AV725" s="110" t="s">
        <v>16</v>
      </c>
      <c r="AW725" s="110" t="s">
        <v>47</v>
      </c>
      <c r="AX725" s="111" t="s">
        <v>89</v>
      </c>
    </row>
    <row r="726" spans="1:50" s="102" customFormat="1" x14ac:dyDescent="0.2">
      <c r="A726" s="101"/>
      <c r="C726" s="103" t="s">
        <v>102</v>
      </c>
      <c r="D726" s="104" t="s">
        <v>0</v>
      </c>
      <c r="E726" s="105" t="s">
        <v>821</v>
      </c>
      <c r="G726" s="104" t="s">
        <v>0</v>
      </c>
      <c r="K726" s="101"/>
      <c r="L726" s="106"/>
      <c r="M726" s="107"/>
      <c r="N726" s="107"/>
      <c r="O726" s="107"/>
      <c r="P726" s="107"/>
      <c r="Q726" s="107"/>
      <c r="R726" s="107"/>
      <c r="S726" s="108"/>
      <c r="AS726" s="104" t="s">
        <v>102</v>
      </c>
      <c r="AT726" s="104" t="s">
        <v>73</v>
      </c>
      <c r="AU726" s="102" t="s">
        <v>51</v>
      </c>
      <c r="AV726" s="102" t="s">
        <v>16</v>
      </c>
      <c r="AW726" s="102" t="s">
        <v>47</v>
      </c>
      <c r="AX726" s="104" t="s">
        <v>89</v>
      </c>
    </row>
    <row r="727" spans="1:50" s="102" customFormat="1" x14ac:dyDescent="0.2">
      <c r="A727" s="101"/>
      <c r="C727" s="103" t="s">
        <v>102</v>
      </c>
      <c r="D727" s="104" t="s">
        <v>0</v>
      </c>
      <c r="E727" s="105" t="s">
        <v>822</v>
      </c>
      <c r="G727" s="104" t="s">
        <v>0</v>
      </c>
      <c r="K727" s="101"/>
      <c r="L727" s="106"/>
      <c r="M727" s="107"/>
      <c r="N727" s="107"/>
      <c r="O727" s="107"/>
      <c r="P727" s="107"/>
      <c r="Q727" s="107"/>
      <c r="R727" s="107"/>
      <c r="S727" s="108"/>
      <c r="AS727" s="104" t="s">
        <v>102</v>
      </c>
      <c r="AT727" s="104" t="s">
        <v>73</v>
      </c>
      <c r="AU727" s="102" t="s">
        <v>51</v>
      </c>
      <c r="AV727" s="102" t="s">
        <v>16</v>
      </c>
      <c r="AW727" s="102" t="s">
        <v>47</v>
      </c>
      <c r="AX727" s="104" t="s">
        <v>89</v>
      </c>
    </row>
    <row r="728" spans="1:50" s="110" customFormat="1" x14ac:dyDescent="0.2">
      <c r="A728" s="109"/>
      <c r="C728" s="103" t="s">
        <v>102</v>
      </c>
      <c r="D728" s="111" t="s">
        <v>0</v>
      </c>
      <c r="E728" s="112" t="s">
        <v>1201</v>
      </c>
      <c r="G728" s="113">
        <v>13</v>
      </c>
      <c r="K728" s="109"/>
      <c r="L728" s="114"/>
      <c r="M728" s="115"/>
      <c r="N728" s="115"/>
      <c r="O728" s="115"/>
      <c r="P728" s="115"/>
      <c r="Q728" s="115"/>
      <c r="R728" s="115"/>
      <c r="S728" s="116"/>
      <c r="AS728" s="111" t="s">
        <v>102</v>
      </c>
      <c r="AT728" s="111" t="s">
        <v>73</v>
      </c>
      <c r="AU728" s="110" t="s">
        <v>73</v>
      </c>
      <c r="AV728" s="110" t="s">
        <v>16</v>
      </c>
      <c r="AW728" s="110" t="s">
        <v>47</v>
      </c>
      <c r="AX728" s="111" t="s">
        <v>89</v>
      </c>
    </row>
    <row r="729" spans="1:50" s="126" customFormat="1" x14ac:dyDescent="0.2">
      <c r="A729" s="125"/>
      <c r="C729" s="103" t="s">
        <v>102</v>
      </c>
      <c r="D729" s="127" t="s">
        <v>0</v>
      </c>
      <c r="E729" s="128" t="s">
        <v>105</v>
      </c>
      <c r="G729" s="129">
        <v>145.74600000000001</v>
      </c>
      <c r="K729" s="125"/>
      <c r="L729" s="130"/>
      <c r="M729" s="131"/>
      <c r="N729" s="131"/>
      <c r="O729" s="131"/>
      <c r="P729" s="131"/>
      <c r="Q729" s="131"/>
      <c r="R729" s="131"/>
      <c r="S729" s="132"/>
      <c r="AS729" s="127" t="s">
        <v>102</v>
      </c>
      <c r="AT729" s="127" t="s">
        <v>73</v>
      </c>
      <c r="AU729" s="126" t="s">
        <v>106</v>
      </c>
      <c r="AV729" s="126" t="s">
        <v>16</v>
      </c>
      <c r="AW729" s="126" t="s">
        <v>47</v>
      </c>
      <c r="AX729" s="127" t="s">
        <v>89</v>
      </c>
    </row>
    <row r="730" spans="1:50" s="102" customFormat="1" x14ac:dyDescent="0.2">
      <c r="A730" s="101"/>
      <c r="C730" s="103" t="s">
        <v>102</v>
      </c>
      <c r="D730" s="104" t="s">
        <v>0</v>
      </c>
      <c r="E730" s="105" t="s">
        <v>923</v>
      </c>
      <c r="G730" s="104" t="s">
        <v>0</v>
      </c>
      <c r="K730" s="101"/>
      <c r="L730" s="106"/>
      <c r="M730" s="107"/>
      <c r="N730" s="107"/>
      <c r="O730" s="107"/>
      <c r="P730" s="107"/>
      <c r="Q730" s="107"/>
      <c r="R730" s="107"/>
      <c r="S730" s="108"/>
      <c r="AS730" s="104" t="s">
        <v>102</v>
      </c>
      <c r="AT730" s="104" t="s">
        <v>73</v>
      </c>
      <c r="AU730" s="102" t="s">
        <v>51</v>
      </c>
      <c r="AV730" s="102" t="s">
        <v>16</v>
      </c>
      <c r="AW730" s="102" t="s">
        <v>47</v>
      </c>
      <c r="AX730" s="104" t="s">
        <v>89</v>
      </c>
    </row>
    <row r="731" spans="1:50" s="102" customFormat="1" x14ac:dyDescent="0.2">
      <c r="A731" s="101"/>
      <c r="C731" s="103" t="s">
        <v>102</v>
      </c>
      <c r="D731" s="104" t="s">
        <v>0</v>
      </c>
      <c r="E731" s="105" t="s">
        <v>822</v>
      </c>
      <c r="G731" s="104" t="s">
        <v>0</v>
      </c>
      <c r="K731" s="101"/>
      <c r="L731" s="106"/>
      <c r="M731" s="107"/>
      <c r="N731" s="107"/>
      <c r="O731" s="107"/>
      <c r="P731" s="107"/>
      <c r="Q731" s="107"/>
      <c r="R731" s="107"/>
      <c r="S731" s="108"/>
      <c r="AS731" s="104" t="s">
        <v>102</v>
      </c>
      <c r="AT731" s="104" t="s">
        <v>73</v>
      </c>
      <c r="AU731" s="102" t="s">
        <v>51</v>
      </c>
      <c r="AV731" s="102" t="s">
        <v>16</v>
      </c>
      <c r="AW731" s="102" t="s">
        <v>47</v>
      </c>
      <c r="AX731" s="104" t="s">
        <v>89</v>
      </c>
    </row>
    <row r="732" spans="1:50" s="110" customFormat="1" x14ac:dyDescent="0.2">
      <c r="A732" s="109"/>
      <c r="C732" s="103" t="s">
        <v>102</v>
      </c>
      <c r="D732" s="111" t="s">
        <v>0</v>
      </c>
      <c r="E732" s="112" t="s">
        <v>924</v>
      </c>
      <c r="G732" s="113">
        <v>36.095999999999997</v>
      </c>
      <c r="K732" s="109"/>
      <c r="L732" s="114"/>
      <c r="M732" s="115"/>
      <c r="N732" s="115"/>
      <c r="O732" s="115"/>
      <c r="P732" s="115"/>
      <c r="Q732" s="115"/>
      <c r="R732" s="115"/>
      <c r="S732" s="116"/>
      <c r="AS732" s="111" t="s">
        <v>102</v>
      </c>
      <c r="AT732" s="111" t="s">
        <v>73</v>
      </c>
      <c r="AU732" s="110" t="s">
        <v>73</v>
      </c>
      <c r="AV732" s="110" t="s">
        <v>16</v>
      </c>
      <c r="AW732" s="110" t="s">
        <v>47</v>
      </c>
      <c r="AX732" s="111" t="s">
        <v>89</v>
      </c>
    </row>
    <row r="733" spans="1:50" s="102" customFormat="1" x14ac:dyDescent="0.2">
      <c r="A733" s="101"/>
      <c r="C733" s="103" t="s">
        <v>102</v>
      </c>
      <c r="D733" s="104" t="s">
        <v>0</v>
      </c>
      <c r="E733" s="105" t="s">
        <v>925</v>
      </c>
      <c r="G733" s="104" t="s">
        <v>0</v>
      </c>
      <c r="K733" s="101"/>
      <c r="L733" s="106"/>
      <c r="M733" s="107"/>
      <c r="N733" s="107"/>
      <c r="O733" s="107"/>
      <c r="P733" s="107"/>
      <c r="Q733" s="107"/>
      <c r="R733" s="107"/>
      <c r="S733" s="108"/>
      <c r="AS733" s="104" t="s">
        <v>102</v>
      </c>
      <c r="AT733" s="104" t="s">
        <v>73</v>
      </c>
      <c r="AU733" s="102" t="s">
        <v>51</v>
      </c>
      <c r="AV733" s="102" t="s">
        <v>16</v>
      </c>
      <c r="AW733" s="102" t="s">
        <v>47</v>
      </c>
      <c r="AX733" s="104" t="s">
        <v>89</v>
      </c>
    </row>
    <row r="734" spans="1:50" s="110" customFormat="1" ht="22.5" x14ac:dyDescent="0.2">
      <c r="A734" s="109"/>
      <c r="C734" s="103" t="s">
        <v>102</v>
      </c>
      <c r="D734" s="111" t="s">
        <v>0</v>
      </c>
      <c r="E734" s="112" t="s">
        <v>926</v>
      </c>
      <c r="G734" s="113">
        <v>53.762999999999998</v>
      </c>
      <c r="K734" s="109"/>
      <c r="L734" s="114"/>
      <c r="M734" s="115"/>
      <c r="N734" s="115"/>
      <c r="O734" s="115"/>
      <c r="P734" s="115"/>
      <c r="Q734" s="115"/>
      <c r="R734" s="115"/>
      <c r="S734" s="116"/>
      <c r="AS734" s="111" t="s">
        <v>102</v>
      </c>
      <c r="AT734" s="111" t="s">
        <v>73</v>
      </c>
      <c r="AU734" s="110" t="s">
        <v>73</v>
      </c>
      <c r="AV734" s="110" t="s">
        <v>16</v>
      </c>
      <c r="AW734" s="110" t="s">
        <v>47</v>
      </c>
      <c r="AX734" s="111" t="s">
        <v>89</v>
      </c>
    </row>
    <row r="735" spans="1:50" s="102" customFormat="1" x14ac:dyDescent="0.2">
      <c r="A735" s="101"/>
      <c r="C735" s="103" t="s">
        <v>102</v>
      </c>
      <c r="D735" s="104" t="s">
        <v>0</v>
      </c>
      <c r="E735" s="105" t="s">
        <v>927</v>
      </c>
      <c r="G735" s="104" t="s">
        <v>0</v>
      </c>
      <c r="K735" s="101"/>
      <c r="L735" s="106"/>
      <c r="M735" s="107"/>
      <c r="N735" s="107"/>
      <c r="O735" s="107"/>
      <c r="P735" s="107"/>
      <c r="Q735" s="107"/>
      <c r="R735" s="107"/>
      <c r="S735" s="108"/>
      <c r="AS735" s="104" t="s">
        <v>102</v>
      </c>
      <c r="AT735" s="104" t="s">
        <v>73</v>
      </c>
      <c r="AU735" s="102" t="s">
        <v>51</v>
      </c>
      <c r="AV735" s="102" t="s">
        <v>16</v>
      </c>
      <c r="AW735" s="102" t="s">
        <v>47</v>
      </c>
      <c r="AX735" s="104" t="s">
        <v>89</v>
      </c>
    </row>
    <row r="736" spans="1:50" s="110" customFormat="1" ht="22.5" x14ac:dyDescent="0.2">
      <c r="A736" s="109"/>
      <c r="C736" s="103" t="s">
        <v>102</v>
      </c>
      <c r="D736" s="111" t="s">
        <v>0</v>
      </c>
      <c r="E736" s="112" t="s">
        <v>928</v>
      </c>
      <c r="G736" s="113">
        <v>69.685000000000002</v>
      </c>
      <c r="K736" s="109"/>
      <c r="L736" s="114"/>
      <c r="M736" s="115"/>
      <c r="N736" s="115"/>
      <c r="O736" s="115"/>
      <c r="P736" s="115"/>
      <c r="Q736" s="115"/>
      <c r="R736" s="115"/>
      <c r="S736" s="116"/>
      <c r="AS736" s="111" t="s">
        <v>102</v>
      </c>
      <c r="AT736" s="111" t="s">
        <v>73</v>
      </c>
      <c r="AU736" s="110" t="s">
        <v>73</v>
      </c>
      <c r="AV736" s="110" t="s">
        <v>16</v>
      </c>
      <c r="AW736" s="110" t="s">
        <v>47</v>
      </c>
      <c r="AX736" s="111" t="s">
        <v>89</v>
      </c>
    </row>
    <row r="737" spans="1:64" s="102" customFormat="1" x14ac:dyDescent="0.2">
      <c r="A737" s="101"/>
      <c r="C737" s="103" t="s">
        <v>102</v>
      </c>
      <c r="D737" s="104" t="s">
        <v>0</v>
      </c>
      <c r="E737" s="105" t="s">
        <v>929</v>
      </c>
      <c r="G737" s="104" t="s">
        <v>0</v>
      </c>
      <c r="K737" s="101"/>
      <c r="L737" s="106"/>
      <c r="M737" s="107"/>
      <c r="N737" s="107"/>
      <c r="O737" s="107"/>
      <c r="P737" s="107"/>
      <c r="Q737" s="107"/>
      <c r="R737" s="107"/>
      <c r="S737" s="108"/>
      <c r="AS737" s="104" t="s">
        <v>102</v>
      </c>
      <c r="AT737" s="104" t="s">
        <v>73</v>
      </c>
      <c r="AU737" s="102" t="s">
        <v>51</v>
      </c>
      <c r="AV737" s="102" t="s">
        <v>16</v>
      </c>
      <c r="AW737" s="102" t="s">
        <v>47</v>
      </c>
      <c r="AX737" s="104" t="s">
        <v>89</v>
      </c>
    </row>
    <row r="738" spans="1:64" s="110" customFormat="1" x14ac:dyDescent="0.2">
      <c r="A738" s="109"/>
      <c r="C738" s="103" t="s">
        <v>102</v>
      </c>
      <c r="D738" s="111" t="s">
        <v>0</v>
      </c>
      <c r="E738" s="112" t="s">
        <v>930</v>
      </c>
      <c r="G738" s="113">
        <v>38.340000000000003</v>
      </c>
      <c r="K738" s="109"/>
      <c r="L738" s="114"/>
      <c r="M738" s="115"/>
      <c r="N738" s="115"/>
      <c r="O738" s="115"/>
      <c r="P738" s="115"/>
      <c r="Q738" s="115"/>
      <c r="R738" s="115"/>
      <c r="S738" s="116"/>
      <c r="AS738" s="111" t="s">
        <v>102</v>
      </c>
      <c r="AT738" s="111" t="s">
        <v>73</v>
      </c>
      <c r="AU738" s="110" t="s">
        <v>73</v>
      </c>
      <c r="AV738" s="110" t="s">
        <v>16</v>
      </c>
      <c r="AW738" s="110" t="s">
        <v>47</v>
      </c>
      <c r="AX738" s="111" t="s">
        <v>89</v>
      </c>
    </row>
    <row r="739" spans="1:64" s="110" customFormat="1" x14ac:dyDescent="0.2">
      <c r="A739" s="109"/>
      <c r="C739" s="103" t="s">
        <v>102</v>
      </c>
      <c r="D739" s="111" t="s">
        <v>0</v>
      </c>
      <c r="E739" s="112" t="s">
        <v>909</v>
      </c>
      <c r="G739" s="113">
        <v>-2.7</v>
      </c>
      <c r="K739" s="109"/>
      <c r="L739" s="114"/>
      <c r="M739" s="115"/>
      <c r="N739" s="115"/>
      <c r="O739" s="115"/>
      <c r="P739" s="115"/>
      <c r="Q739" s="115"/>
      <c r="R739" s="115"/>
      <c r="S739" s="116"/>
      <c r="AS739" s="111" t="s">
        <v>102</v>
      </c>
      <c r="AT739" s="111" t="s">
        <v>73</v>
      </c>
      <c r="AU739" s="110" t="s">
        <v>73</v>
      </c>
      <c r="AV739" s="110" t="s">
        <v>16</v>
      </c>
      <c r="AW739" s="110" t="s">
        <v>47</v>
      </c>
      <c r="AX739" s="111" t="s">
        <v>89</v>
      </c>
    </row>
    <row r="740" spans="1:64" s="110" customFormat="1" x14ac:dyDescent="0.2">
      <c r="A740" s="109"/>
      <c r="C740" s="103" t="s">
        <v>102</v>
      </c>
      <c r="D740" s="111" t="s">
        <v>0</v>
      </c>
      <c r="E740" s="112" t="s">
        <v>909</v>
      </c>
      <c r="G740" s="113">
        <v>-2.7</v>
      </c>
      <c r="K740" s="109"/>
      <c r="L740" s="114"/>
      <c r="M740" s="115"/>
      <c r="N740" s="115"/>
      <c r="O740" s="115"/>
      <c r="P740" s="115"/>
      <c r="Q740" s="115"/>
      <c r="R740" s="115"/>
      <c r="S740" s="116"/>
      <c r="AS740" s="111" t="s">
        <v>102</v>
      </c>
      <c r="AT740" s="111" t="s">
        <v>73</v>
      </c>
      <c r="AU740" s="110" t="s">
        <v>73</v>
      </c>
      <c r="AV740" s="110" t="s">
        <v>16</v>
      </c>
      <c r="AW740" s="110" t="s">
        <v>47</v>
      </c>
      <c r="AX740" s="111" t="s">
        <v>89</v>
      </c>
    </row>
    <row r="741" spans="1:64" s="110" customFormat="1" x14ac:dyDescent="0.2">
      <c r="A741" s="109"/>
      <c r="C741" s="103" t="s">
        <v>102</v>
      </c>
      <c r="D741" s="111" t="s">
        <v>0</v>
      </c>
      <c r="E741" s="112" t="s">
        <v>1202</v>
      </c>
      <c r="G741" s="113">
        <v>-4.8600000000000003</v>
      </c>
      <c r="K741" s="109"/>
      <c r="L741" s="114"/>
      <c r="M741" s="115"/>
      <c r="N741" s="115"/>
      <c r="O741" s="115"/>
      <c r="P741" s="115"/>
      <c r="Q741" s="115"/>
      <c r="R741" s="115"/>
      <c r="S741" s="116"/>
      <c r="AS741" s="111" t="s">
        <v>102</v>
      </c>
      <c r="AT741" s="111" t="s">
        <v>73</v>
      </c>
      <c r="AU741" s="110" t="s">
        <v>73</v>
      </c>
      <c r="AV741" s="110" t="s">
        <v>16</v>
      </c>
      <c r="AW741" s="110" t="s">
        <v>47</v>
      </c>
      <c r="AX741" s="111" t="s">
        <v>89</v>
      </c>
    </row>
    <row r="742" spans="1:64" s="110" customFormat="1" x14ac:dyDescent="0.2">
      <c r="A742" s="109"/>
      <c r="C742" s="103" t="s">
        <v>102</v>
      </c>
      <c r="D742" s="111" t="s">
        <v>0</v>
      </c>
      <c r="E742" s="112" t="s">
        <v>911</v>
      </c>
      <c r="G742" s="113">
        <v>-2.4</v>
      </c>
      <c r="K742" s="109"/>
      <c r="L742" s="114"/>
      <c r="M742" s="115"/>
      <c r="N742" s="115"/>
      <c r="O742" s="115"/>
      <c r="P742" s="115"/>
      <c r="Q742" s="115"/>
      <c r="R742" s="115"/>
      <c r="S742" s="116"/>
      <c r="AS742" s="111" t="s">
        <v>102</v>
      </c>
      <c r="AT742" s="111" t="s">
        <v>73</v>
      </c>
      <c r="AU742" s="110" t="s">
        <v>73</v>
      </c>
      <c r="AV742" s="110" t="s">
        <v>16</v>
      </c>
      <c r="AW742" s="110" t="s">
        <v>47</v>
      </c>
      <c r="AX742" s="111" t="s">
        <v>89</v>
      </c>
    </row>
    <row r="743" spans="1:64" s="110" customFormat="1" x14ac:dyDescent="0.2">
      <c r="A743" s="109"/>
      <c r="C743" s="103" t="s">
        <v>102</v>
      </c>
      <c r="D743" s="111" t="s">
        <v>0</v>
      </c>
      <c r="E743" s="112" t="s">
        <v>509</v>
      </c>
      <c r="G743" s="113">
        <v>-1.5760000000000001</v>
      </c>
      <c r="K743" s="109"/>
      <c r="L743" s="114"/>
      <c r="M743" s="115"/>
      <c r="N743" s="115"/>
      <c r="O743" s="115"/>
      <c r="P743" s="115"/>
      <c r="Q743" s="115"/>
      <c r="R743" s="115"/>
      <c r="S743" s="116"/>
      <c r="AS743" s="111" t="s">
        <v>102</v>
      </c>
      <c r="AT743" s="111" t="s">
        <v>73</v>
      </c>
      <c r="AU743" s="110" t="s">
        <v>73</v>
      </c>
      <c r="AV743" s="110" t="s">
        <v>16</v>
      </c>
      <c r="AW743" s="110" t="s">
        <v>47</v>
      </c>
      <c r="AX743" s="111" t="s">
        <v>89</v>
      </c>
    </row>
    <row r="744" spans="1:64" s="126" customFormat="1" x14ac:dyDescent="0.2">
      <c r="A744" s="125"/>
      <c r="C744" s="103" t="s">
        <v>102</v>
      </c>
      <c r="D744" s="127" t="s">
        <v>0</v>
      </c>
      <c r="E744" s="128" t="s">
        <v>105</v>
      </c>
      <c r="G744" s="129">
        <v>183.648</v>
      </c>
      <c r="K744" s="125"/>
      <c r="L744" s="130"/>
      <c r="M744" s="131"/>
      <c r="N744" s="131"/>
      <c r="O744" s="131"/>
      <c r="P744" s="131"/>
      <c r="Q744" s="131"/>
      <c r="R744" s="131"/>
      <c r="S744" s="132"/>
      <c r="AS744" s="127" t="s">
        <v>102</v>
      </c>
      <c r="AT744" s="127" t="s">
        <v>73</v>
      </c>
      <c r="AU744" s="126" t="s">
        <v>106</v>
      </c>
      <c r="AV744" s="126" t="s">
        <v>16</v>
      </c>
      <c r="AW744" s="126" t="s">
        <v>47</v>
      </c>
      <c r="AX744" s="127" t="s">
        <v>89</v>
      </c>
    </row>
    <row r="745" spans="1:64" s="118" customFormat="1" x14ac:dyDescent="0.2">
      <c r="A745" s="117"/>
      <c r="C745" s="103" t="s">
        <v>102</v>
      </c>
      <c r="D745" s="119" t="s">
        <v>0</v>
      </c>
      <c r="E745" s="120" t="s">
        <v>109</v>
      </c>
      <c r="G745" s="121">
        <v>535.20399999999995</v>
      </c>
      <c r="K745" s="117"/>
      <c r="L745" s="122"/>
      <c r="M745" s="123"/>
      <c r="N745" s="123"/>
      <c r="O745" s="123"/>
      <c r="P745" s="123"/>
      <c r="Q745" s="123"/>
      <c r="R745" s="123"/>
      <c r="S745" s="124"/>
      <c r="AS745" s="119" t="s">
        <v>102</v>
      </c>
      <c r="AT745" s="119" t="s">
        <v>73</v>
      </c>
      <c r="AU745" s="118" t="s">
        <v>96</v>
      </c>
      <c r="AV745" s="118" t="s">
        <v>16</v>
      </c>
      <c r="AW745" s="118" t="s">
        <v>51</v>
      </c>
      <c r="AX745" s="119" t="s">
        <v>89</v>
      </c>
    </row>
    <row r="746" spans="1:64" s="16" customFormat="1" ht="48" x14ac:dyDescent="0.2">
      <c r="A746" s="13"/>
      <c r="B746" s="133" t="s">
        <v>644</v>
      </c>
      <c r="C746" s="133" t="s">
        <v>786</v>
      </c>
      <c r="D746" s="134" t="s">
        <v>1203</v>
      </c>
      <c r="E746" s="135" t="s">
        <v>1204</v>
      </c>
      <c r="F746" s="136" t="s">
        <v>121</v>
      </c>
      <c r="G746" s="137">
        <v>226.59700000000001</v>
      </c>
      <c r="H746" s="1"/>
      <c r="I746" s="137">
        <f>ROUND(H746*G746,3)</f>
        <v>0</v>
      </c>
      <c r="J746" s="138"/>
      <c r="K746" s="139"/>
      <c r="L746" s="140" t="s">
        <v>0</v>
      </c>
      <c r="M746" s="141" t="s">
        <v>23</v>
      </c>
      <c r="N746" s="95"/>
      <c r="O746" s="96">
        <f>N746*G746</f>
        <v>0</v>
      </c>
      <c r="P746" s="96">
        <v>8.0000000000000002E-3</v>
      </c>
      <c r="Q746" s="96">
        <f>P746*G746</f>
        <v>1.8127760000000002</v>
      </c>
      <c r="R746" s="96">
        <v>0</v>
      </c>
      <c r="S746" s="97">
        <f>R746*G746</f>
        <v>0</v>
      </c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Q746" s="98" t="s">
        <v>365</v>
      </c>
      <c r="AS746" s="98" t="s">
        <v>786</v>
      </c>
      <c r="AT746" s="98" t="s">
        <v>73</v>
      </c>
      <c r="AX746" s="7" t="s">
        <v>89</v>
      </c>
      <c r="BD746" s="99">
        <f>IF(M746="základná",I746,0)</f>
        <v>0</v>
      </c>
      <c r="BE746" s="99">
        <f>IF(M746="znížená",I746,0)</f>
        <v>0</v>
      </c>
      <c r="BF746" s="99">
        <f>IF(M746="zákl. prenesená",I746,0)</f>
        <v>0</v>
      </c>
      <c r="BG746" s="99">
        <f>IF(M746="zníž. prenesená",I746,0)</f>
        <v>0</v>
      </c>
      <c r="BH746" s="99">
        <f>IF(M746="nulová",I746,0)</f>
        <v>0</v>
      </c>
      <c r="BI746" s="7" t="s">
        <v>73</v>
      </c>
      <c r="BJ746" s="100">
        <f>ROUND(H746*G746,3)</f>
        <v>0</v>
      </c>
      <c r="BK746" s="7" t="s">
        <v>228</v>
      </c>
      <c r="BL746" s="98" t="s">
        <v>1205</v>
      </c>
    </row>
    <row r="747" spans="1:64" s="102" customFormat="1" x14ac:dyDescent="0.2">
      <c r="A747" s="101"/>
      <c r="C747" s="103" t="s">
        <v>102</v>
      </c>
      <c r="D747" s="104" t="s">
        <v>0</v>
      </c>
      <c r="E747" s="105" t="s">
        <v>1206</v>
      </c>
      <c r="G747" s="104" t="s">
        <v>0</v>
      </c>
      <c r="K747" s="101"/>
      <c r="L747" s="106"/>
      <c r="M747" s="107"/>
      <c r="N747" s="107"/>
      <c r="O747" s="107"/>
      <c r="P747" s="107"/>
      <c r="Q747" s="107"/>
      <c r="R747" s="107"/>
      <c r="S747" s="108"/>
      <c r="AS747" s="104" t="s">
        <v>102</v>
      </c>
      <c r="AT747" s="104" t="s">
        <v>73</v>
      </c>
      <c r="AU747" s="102" t="s">
        <v>51</v>
      </c>
      <c r="AV747" s="102" t="s">
        <v>16</v>
      </c>
      <c r="AW747" s="102" t="s">
        <v>47</v>
      </c>
      <c r="AX747" s="104" t="s">
        <v>89</v>
      </c>
    </row>
    <row r="748" spans="1:64" s="110" customFormat="1" x14ac:dyDescent="0.2">
      <c r="A748" s="109"/>
      <c r="C748" s="103" t="s">
        <v>102</v>
      </c>
      <c r="D748" s="111" t="s">
        <v>0</v>
      </c>
      <c r="E748" s="112" t="s">
        <v>945</v>
      </c>
      <c r="G748" s="113">
        <v>199.80199999999999</v>
      </c>
      <c r="K748" s="109"/>
      <c r="L748" s="114"/>
      <c r="M748" s="115"/>
      <c r="N748" s="115"/>
      <c r="O748" s="115"/>
      <c r="P748" s="115"/>
      <c r="Q748" s="115"/>
      <c r="R748" s="115"/>
      <c r="S748" s="116"/>
      <c r="AS748" s="111" t="s">
        <v>102</v>
      </c>
      <c r="AT748" s="111" t="s">
        <v>73</v>
      </c>
      <c r="AU748" s="110" t="s">
        <v>73</v>
      </c>
      <c r="AV748" s="110" t="s">
        <v>16</v>
      </c>
      <c r="AW748" s="110" t="s">
        <v>47</v>
      </c>
      <c r="AX748" s="111" t="s">
        <v>89</v>
      </c>
    </row>
    <row r="749" spans="1:64" s="126" customFormat="1" x14ac:dyDescent="0.2">
      <c r="A749" s="125"/>
      <c r="C749" s="103" t="s">
        <v>102</v>
      </c>
      <c r="D749" s="127" t="s">
        <v>0</v>
      </c>
      <c r="E749" s="128" t="s">
        <v>105</v>
      </c>
      <c r="G749" s="129">
        <v>199.80199999999999</v>
      </c>
      <c r="K749" s="125"/>
      <c r="L749" s="130"/>
      <c r="M749" s="131"/>
      <c r="N749" s="131"/>
      <c r="O749" s="131"/>
      <c r="P749" s="131"/>
      <c r="Q749" s="131"/>
      <c r="R749" s="131"/>
      <c r="S749" s="132"/>
      <c r="AS749" s="127" t="s">
        <v>102</v>
      </c>
      <c r="AT749" s="127" t="s">
        <v>73</v>
      </c>
      <c r="AU749" s="126" t="s">
        <v>106</v>
      </c>
      <c r="AV749" s="126" t="s">
        <v>16</v>
      </c>
      <c r="AW749" s="126" t="s">
        <v>47</v>
      </c>
      <c r="AX749" s="127" t="s">
        <v>89</v>
      </c>
    </row>
    <row r="750" spans="1:64" s="102" customFormat="1" x14ac:dyDescent="0.2">
      <c r="A750" s="101"/>
      <c r="C750" s="103" t="s">
        <v>102</v>
      </c>
      <c r="D750" s="104" t="s">
        <v>0</v>
      </c>
      <c r="E750" s="105" t="s">
        <v>1207</v>
      </c>
      <c r="G750" s="104" t="s">
        <v>0</v>
      </c>
      <c r="K750" s="101"/>
      <c r="L750" s="106"/>
      <c r="M750" s="107"/>
      <c r="N750" s="107"/>
      <c r="O750" s="107"/>
      <c r="P750" s="107"/>
      <c r="Q750" s="107"/>
      <c r="R750" s="107"/>
      <c r="S750" s="108"/>
      <c r="AS750" s="104" t="s">
        <v>102</v>
      </c>
      <c r="AT750" s="104" t="s">
        <v>73</v>
      </c>
      <c r="AU750" s="102" t="s">
        <v>51</v>
      </c>
      <c r="AV750" s="102" t="s">
        <v>16</v>
      </c>
      <c r="AW750" s="102" t="s">
        <v>47</v>
      </c>
      <c r="AX750" s="104" t="s">
        <v>89</v>
      </c>
    </row>
    <row r="751" spans="1:64" s="110" customFormat="1" x14ac:dyDescent="0.2">
      <c r="A751" s="109"/>
      <c r="C751" s="103" t="s">
        <v>102</v>
      </c>
      <c r="D751" s="111" t="s">
        <v>0</v>
      </c>
      <c r="E751" s="112" t="s">
        <v>1208</v>
      </c>
      <c r="G751" s="113">
        <v>16.004999999999999</v>
      </c>
      <c r="K751" s="109"/>
      <c r="L751" s="114"/>
      <c r="M751" s="115"/>
      <c r="N751" s="115"/>
      <c r="O751" s="115"/>
      <c r="P751" s="115"/>
      <c r="Q751" s="115"/>
      <c r="R751" s="115"/>
      <c r="S751" s="116"/>
      <c r="AS751" s="111" t="s">
        <v>102</v>
      </c>
      <c r="AT751" s="111" t="s">
        <v>73</v>
      </c>
      <c r="AU751" s="110" t="s">
        <v>73</v>
      </c>
      <c r="AV751" s="110" t="s">
        <v>16</v>
      </c>
      <c r="AW751" s="110" t="s">
        <v>47</v>
      </c>
      <c r="AX751" s="111" t="s">
        <v>89</v>
      </c>
    </row>
    <row r="752" spans="1:64" s="126" customFormat="1" x14ac:dyDescent="0.2">
      <c r="A752" s="125"/>
      <c r="C752" s="103" t="s">
        <v>102</v>
      </c>
      <c r="D752" s="127" t="s">
        <v>0</v>
      </c>
      <c r="E752" s="128" t="s">
        <v>105</v>
      </c>
      <c r="G752" s="129">
        <v>16.004999999999999</v>
      </c>
      <c r="K752" s="125"/>
      <c r="L752" s="130"/>
      <c r="M752" s="131"/>
      <c r="N752" s="131"/>
      <c r="O752" s="131"/>
      <c r="P752" s="131"/>
      <c r="Q752" s="131"/>
      <c r="R752" s="131"/>
      <c r="S752" s="132"/>
      <c r="AS752" s="127" t="s">
        <v>102</v>
      </c>
      <c r="AT752" s="127" t="s">
        <v>73</v>
      </c>
      <c r="AU752" s="126" t="s">
        <v>106</v>
      </c>
      <c r="AV752" s="126" t="s">
        <v>16</v>
      </c>
      <c r="AW752" s="126" t="s">
        <v>47</v>
      </c>
      <c r="AX752" s="127" t="s">
        <v>89</v>
      </c>
    </row>
    <row r="753" spans="1:64" s="118" customFormat="1" x14ac:dyDescent="0.2">
      <c r="A753" s="117"/>
      <c r="C753" s="103" t="s">
        <v>102</v>
      </c>
      <c r="D753" s="119" t="s">
        <v>0</v>
      </c>
      <c r="E753" s="120" t="s">
        <v>109</v>
      </c>
      <c r="G753" s="121">
        <v>215.80699999999999</v>
      </c>
      <c r="K753" s="117"/>
      <c r="L753" s="122"/>
      <c r="M753" s="123"/>
      <c r="N753" s="123"/>
      <c r="O753" s="123"/>
      <c r="P753" s="123"/>
      <c r="Q753" s="123"/>
      <c r="R753" s="123"/>
      <c r="S753" s="124"/>
      <c r="AS753" s="119" t="s">
        <v>102</v>
      </c>
      <c r="AT753" s="119" t="s">
        <v>73</v>
      </c>
      <c r="AU753" s="118" t="s">
        <v>96</v>
      </c>
      <c r="AV753" s="118" t="s">
        <v>16</v>
      </c>
      <c r="AW753" s="118" t="s">
        <v>51</v>
      </c>
      <c r="AX753" s="119" t="s">
        <v>89</v>
      </c>
    </row>
    <row r="754" spans="1:64" s="110" customFormat="1" x14ac:dyDescent="0.2">
      <c r="A754" s="109"/>
      <c r="C754" s="103" t="s">
        <v>102</v>
      </c>
      <c r="E754" s="112" t="s">
        <v>1209</v>
      </c>
      <c r="G754" s="113">
        <v>226.59700000000001</v>
      </c>
      <c r="K754" s="109"/>
      <c r="L754" s="114"/>
      <c r="M754" s="115"/>
      <c r="N754" s="115"/>
      <c r="O754" s="115"/>
      <c r="P754" s="115"/>
      <c r="Q754" s="115"/>
      <c r="R754" s="115"/>
      <c r="S754" s="116"/>
      <c r="AS754" s="111" t="s">
        <v>102</v>
      </c>
      <c r="AT754" s="111" t="s">
        <v>73</v>
      </c>
      <c r="AU754" s="110" t="s">
        <v>73</v>
      </c>
      <c r="AV754" s="110" t="s">
        <v>2</v>
      </c>
      <c r="AW754" s="110" t="s">
        <v>51</v>
      </c>
      <c r="AX754" s="111" t="s">
        <v>89</v>
      </c>
    </row>
    <row r="755" spans="1:64" s="16" customFormat="1" ht="60" x14ac:dyDescent="0.2">
      <c r="A755" s="13"/>
      <c r="B755" s="133" t="s">
        <v>658</v>
      </c>
      <c r="C755" s="133" t="s">
        <v>786</v>
      </c>
      <c r="D755" s="134" t="s">
        <v>1210</v>
      </c>
      <c r="E755" s="135" t="s">
        <v>1211</v>
      </c>
      <c r="F755" s="136" t="s">
        <v>121</v>
      </c>
      <c r="G755" s="137">
        <v>216.31299999999999</v>
      </c>
      <c r="H755" s="1"/>
      <c r="I755" s="137">
        <f>ROUND(H755*G755,3)</f>
        <v>0</v>
      </c>
      <c r="J755" s="138"/>
      <c r="K755" s="139"/>
      <c r="L755" s="140" t="s">
        <v>0</v>
      </c>
      <c r="M755" s="141" t="s">
        <v>23</v>
      </c>
      <c r="N755" s="95"/>
      <c r="O755" s="96">
        <f>N755*G755</f>
        <v>0</v>
      </c>
      <c r="P755" s="96">
        <v>8.0000000000000002E-3</v>
      </c>
      <c r="Q755" s="96">
        <f>P755*G755</f>
        <v>1.730504</v>
      </c>
      <c r="R755" s="96">
        <v>0</v>
      </c>
      <c r="S755" s="97">
        <f>R755*G755</f>
        <v>0</v>
      </c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Q755" s="98" t="s">
        <v>365</v>
      </c>
      <c r="AS755" s="98" t="s">
        <v>786</v>
      </c>
      <c r="AT755" s="98" t="s">
        <v>73</v>
      </c>
      <c r="AX755" s="7" t="s">
        <v>89</v>
      </c>
      <c r="BD755" s="99">
        <f>IF(M755="základná",I755,0)</f>
        <v>0</v>
      </c>
      <c r="BE755" s="99">
        <f>IF(M755="znížená",I755,0)</f>
        <v>0</v>
      </c>
      <c r="BF755" s="99">
        <f>IF(M755="zákl. prenesená",I755,0)</f>
        <v>0</v>
      </c>
      <c r="BG755" s="99">
        <f>IF(M755="zníž. prenesená",I755,0)</f>
        <v>0</v>
      </c>
      <c r="BH755" s="99">
        <f>IF(M755="nulová",I755,0)</f>
        <v>0</v>
      </c>
      <c r="BI755" s="7" t="s">
        <v>73</v>
      </c>
      <c r="BJ755" s="100">
        <f>ROUND(H755*G755,3)</f>
        <v>0</v>
      </c>
      <c r="BK755" s="7" t="s">
        <v>228</v>
      </c>
      <c r="BL755" s="98" t="s">
        <v>1212</v>
      </c>
    </row>
    <row r="756" spans="1:64" s="102" customFormat="1" x14ac:dyDescent="0.2">
      <c r="A756" s="101"/>
      <c r="C756" s="103" t="s">
        <v>102</v>
      </c>
      <c r="D756" s="104" t="s">
        <v>0</v>
      </c>
      <c r="E756" s="105" t="s">
        <v>1213</v>
      </c>
      <c r="G756" s="104" t="s">
        <v>0</v>
      </c>
      <c r="K756" s="101"/>
      <c r="L756" s="106"/>
      <c r="M756" s="107"/>
      <c r="N756" s="107"/>
      <c r="O756" s="107"/>
      <c r="P756" s="107"/>
      <c r="Q756" s="107"/>
      <c r="R756" s="107"/>
      <c r="S756" s="108"/>
      <c r="AS756" s="104" t="s">
        <v>102</v>
      </c>
      <c r="AT756" s="104" t="s">
        <v>73</v>
      </c>
      <c r="AU756" s="102" t="s">
        <v>51</v>
      </c>
      <c r="AV756" s="102" t="s">
        <v>16</v>
      </c>
      <c r="AW756" s="102" t="s">
        <v>47</v>
      </c>
      <c r="AX756" s="104" t="s">
        <v>89</v>
      </c>
    </row>
    <row r="757" spans="1:64" s="110" customFormat="1" x14ac:dyDescent="0.2">
      <c r="A757" s="109"/>
      <c r="C757" s="103" t="s">
        <v>102</v>
      </c>
      <c r="D757" s="111" t="s">
        <v>0</v>
      </c>
      <c r="E757" s="112" t="s">
        <v>211</v>
      </c>
      <c r="G757" s="113">
        <v>13</v>
      </c>
      <c r="K757" s="109"/>
      <c r="L757" s="114"/>
      <c r="M757" s="115"/>
      <c r="N757" s="115"/>
      <c r="O757" s="115"/>
      <c r="P757" s="115"/>
      <c r="Q757" s="115"/>
      <c r="R757" s="115"/>
      <c r="S757" s="116"/>
      <c r="AS757" s="111" t="s">
        <v>102</v>
      </c>
      <c r="AT757" s="111" t="s">
        <v>73</v>
      </c>
      <c r="AU757" s="110" t="s">
        <v>73</v>
      </c>
      <c r="AV757" s="110" t="s">
        <v>16</v>
      </c>
      <c r="AW757" s="110" t="s">
        <v>47</v>
      </c>
      <c r="AX757" s="111" t="s">
        <v>89</v>
      </c>
    </row>
    <row r="758" spans="1:64" s="126" customFormat="1" x14ac:dyDescent="0.2">
      <c r="A758" s="125"/>
      <c r="C758" s="103" t="s">
        <v>102</v>
      </c>
      <c r="D758" s="127" t="s">
        <v>0</v>
      </c>
      <c r="E758" s="128" t="s">
        <v>105</v>
      </c>
      <c r="G758" s="129">
        <v>13</v>
      </c>
      <c r="K758" s="125"/>
      <c r="L758" s="130"/>
      <c r="M758" s="131"/>
      <c r="N758" s="131"/>
      <c r="O758" s="131"/>
      <c r="P758" s="131"/>
      <c r="Q758" s="131"/>
      <c r="R758" s="131"/>
      <c r="S758" s="132"/>
      <c r="AS758" s="127" t="s">
        <v>102</v>
      </c>
      <c r="AT758" s="127" t="s">
        <v>73</v>
      </c>
      <c r="AU758" s="126" t="s">
        <v>106</v>
      </c>
      <c r="AV758" s="126" t="s">
        <v>16</v>
      </c>
      <c r="AW758" s="126" t="s">
        <v>47</v>
      </c>
      <c r="AX758" s="127" t="s">
        <v>89</v>
      </c>
    </row>
    <row r="759" spans="1:64" s="102" customFormat="1" x14ac:dyDescent="0.2">
      <c r="A759" s="101"/>
      <c r="C759" s="103" t="s">
        <v>102</v>
      </c>
      <c r="D759" s="104" t="s">
        <v>0</v>
      </c>
      <c r="E759" s="105" t="s">
        <v>1214</v>
      </c>
      <c r="G759" s="104" t="s">
        <v>0</v>
      </c>
      <c r="K759" s="101"/>
      <c r="L759" s="106"/>
      <c r="M759" s="107"/>
      <c r="N759" s="107"/>
      <c r="O759" s="107"/>
      <c r="P759" s="107"/>
      <c r="Q759" s="107"/>
      <c r="R759" s="107"/>
      <c r="S759" s="108"/>
      <c r="AS759" s="104" t="s">
        <v>102</v>
      </c>
      <c r="AT759" s="104" t="s">
        <v>73</v>
      </c>
      <c r="AU759" s="102" t="s">
        <v>51</v>
      </c>
      <c r="AV759" s="102" t="s">
        <v>16</v>
      </c>
      <c r="AW759" s="102" t="s">
        <v>47</v>
      </c>
      <c r="AX759" s="104" t="s">
        <v>89</v>
      </c>
    </row>
    <row r="760" spans="1:64" s="110" customFormat="1" x14ac:dyDescent="0.2">
      <c r="A760" s="109"/>
      <c r="C760" s="103" t="s">
        <v>102</v>
      </c>
      <c r="D760" s="111" t="s">
        <v>0</v>
      </c>
      <c r="E760" s="112" t="s">
        <v>1215</v>
      </c>
      <c r="G760" s="113">
        <v>183.648</v>
      </c>
      <c r="K760" s="109"/>
      <c r="L760" s="114"/>
      <c r="M760" s="115"/>
      <c r="N760" s="115"/>
      <c r="O760" s="115"/>
      <c r="P760" s="115"/>
      <c r="Q760" s="115"/>
      <c r="R760" s="115"/>
      <c r="S760" s="116"/>
      <c r="AS760" s="111" t="s">
        <v>102</v>
      </c>
      <c r="AT760" s="111" t="s">
        <v>73</v>
      </c>
      <c r="AU760" s="110" t="s">
        <v>73</v>
      </c>
      <c r="AV760" s="110" t="s">
        <v>16</v>
      </c>
      <c r="AW760" s="110" t="s">
        <v>47</v>
      </c>
      <c r="AX760" s="111" t="s">
        <v>89</v>
      </c>
    </row>
    <row r="761" spans="1:64" s="126" customFormat="1" x14ac:dyDescent="0.2">
      <c r="A761" s="125"/>
      <c r="C761" s="103" t="s">
        <v>102</v>
      </c>
      <c r="D761" s="127" t="s">
        <v>0</v>
      </c>
      <c r="E761" s="128" t="s">
        <v>105</v>
      </c>
      <c r="G761" s="129">
        <v>183.648</v>
      </c>
      <c r="K761" s="125"/>
      <c r="L761" s="130"/>
      <c r="M761" s="131"/>
      <c r="N761" s="131"/>
      <c r="O761" s="131"/>
      <c r="P761" s="131"/>
      <c r="Q761" s="131"/>
      <c r="R761" s="131"/>
      <c r="S761" s="132"/>
      <c r="AS761" s="127" t="s">
        <v>102</v>
      </c>
      <c r="AT761" s="127" t="s">
        <v>73</v>
      </c>
      <c r="AU761" s="126" t="s">
        <v>106</v>
      </c>
      <c r="AV761" s="126" t="s">
        <v>16</v>
      </c>
      <c r="AW761" s="126" t="s">
        <v>47</v>
      </c>
      <c r="AX761" s="127" t="s">
        <v>89</v>
      </c>
    </row>
    <row r="762" spans="1:64" s="118" customFormat="1" x14ac:dyDescent="0.2">
      <c r="A762" s="117"/>
      <c r="C762" s="103" t="s">
        <v>102</v>
      </c>
      <c r="D762" s="119" t="s">
        <v>0</v>
      </c>
      <c r="E762" s="120" t="s">
        <v>109</v>
      </c>
      <c r="G762" s="121">
        <v>196.648</v>
      </c>
      <c r="K762" s="117"/>
      <c r="L762" s="122"/>
      <c r="M762" s="123"/>
      <c r="N762" s="123"/>
      <c r="O762" s="123"/>
      <c r="P762" s="123"/>
      <c r="Q762" s="123"/>
      <c r="R762" s="123"/>
      <c r="S762" s="124"/>
      <c r="AS762" s="119" t="s">
        <v>102</v>
      </c>
      <c r="AT762" s="119" t="s">
        <v>73</v>
      </c>
      <c r="AU762" s="118" t="s">
        <v>96</v>
      </c>
      <c r="AV762" s="118" t="s">
        <v>16</v>
      </c>
      <c r="AW762" s="118" t="s">
        <v>51</v>
      </c>
      <c r="AX762" s="119" t="s">
        <v>89</v>
      </c>
    </row>
    <row r="763" spans="1:64" s="110" customFormat="1" x14ac:dyDescent="0.2">
      <c r="A763" s="109"/>
      <c r="C763" s="103" t="s">
        <v>102</v>
      </c>
      <c r="E763" s="112" t="s">
        <v>1216</v>
      </c>
      <c r="G763" s="113">
        <v>216.31299999999999</v>
      </c>
      <c r="K763" s="109"/>
      <c r="L763" s="114"/>
      <c r="M763" s="115"/>
      <c r="N763" s="115"/>
      <c r="O763" s="115"/>
      <c r="P763" s="115"/>
      <c r="Q763" s="115"/>
      <c r="R763" s="115"/>
      <c r="S763" s="116"/>
      <c r="AS763" s="111" t="s">
        <v>102</v>
      </c>
      <c r="AT763" s="111" t="s">
        <v>73</v>
      </c>
      <c r="AU763" s="110" t="s">
        <v>73</v>
      </c>
      <c r="AV763" s="110" t="s">
        <v>2</v>
      </c>
      <c r="AW763" s="110" t="s">
        <v>51</v>
      </c>
      <c r="AX763" s="111" t="s">
        <v>89</v>
      </c>
    </row>
    <row r="764" spans="1:64" s="16" customFormat="1" ht="60" x14ac:dyDescent="0.2">
      <c r="A764" s="13"/>
      <c r="B764" s="133" t="s">
        <v>669</v>
      </c>
      <c r="C764" s="133" t="s">
        <v>786</v>
      </c>
      <c r="D764" s="134" t="s">
        <v>1217</v>
      </c>
      <c r="E764" s="135" t="s">
        <v>1218</v>
      </c>
      <c r="F764" s="136" t="s">
        <v>121</v>
      </c>
      <c r="G764" s="137">
        <v>160.31</v>
      </c>
      <c r="H764" s="1"/>
      <c r="I764" s="137">
        <f>ROUND(H764*G764,3)</f>
        <v>0</v>
      </c>
      <c r="J764" s="138"/>
      <c r="K764" s="139"/>
      <c r="L764" s="140" t="s">
        <v>0</v>
      </c>
      <c r="M764" s="141" t="s">
        <v>23</v>
      </c>
      <c r="N764" s="95"/>
      <c r="O764" s="96">
        <f>N764*G764</f>
        <v>0</v>
      </c>
      <c r="P764" s="96">
        <v>8.0000000000000002E-3</v>
      </c>
      <c r="Q764" s="96">
        <f>P764*G764</f>
        <v>1.2824800000000001</v>
      </c>
      <c r="R764" s="96">
        <v>0</v>
      </c>
      <c r="S764" s="97">
        <f>R764*G764</f>
        <v>0</v>
      </c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Q764" s="98" t="s">
        <v>365</v>
      </c>
      <c r="AS764" s="98" t="s">
        <v>786</v>
      </c>
      <c r="AT764" s="98" t="s">
        <v>73</v>
      </c>
      <c r="AX764" s="7" t="s">
        <v>89</v>
      </c>
      <c r="BD764" s="99">
        <f>IF(M764="základná",I764,0)</f>
        <v>0</v>
      </c>
      <c r="BE764" s="99">
        <f>IF(M764="znížená",I764,0)</f>
        <v>0</v>
      </c>
      <c r="BF764" s="99">
        <f>IF(M764="zákl. prenesená",I764,0)</f>
        <v>0</v>
      </c>
      <c r="BG764" s="99">
        <f>IF(M764="zníž. prenesená",I764,0)</f>
        <v>0</v>
      </c>
      <c r="BH764" s="99">
        <f>IF(M764="nulová",I764,0)</f>
        <v>0</v>
      </c>
      <c r="BI764" s="7" t="s">
        <v>73</v>
      </c>
      <c r="BJ764" s="100">
        <f>ROUND(H764*G764,3)</f>
        <v>0</v>
      </c>
      <c r="BK764" s="7" t="s">
        <v>228</v>
      </c>
      <c r="BL764" s="98" t="s">
        <v>1219</v>
      </c>
    </row>
    <row r="765" spans="1:64" s="102" customFormat="1" x14ac:dyDescent="0.2">
      <c r="A765" s="101"/>
      <c r="C765" s="103" t="s">
        <v>102</v>
      </c>
      <c r="D765" s="104" t="s">
        <v>0</v>
      </c>
      <c r="E765" s="105" t="s">
        <v>1220</v>
      </c>
      <c r="G765" s="104" t="s">
        <v>0</v>
      </c>
      <c r="K765" s="101"/>
      <c r="L765" s="106"/>
      <c r="M765" s="107"/>
      <c r="N765" s="107"/>
      <c r="O765" s="107"/>
      <c r="P765" s="107"/>
      <c r="Q765" s="107"/>
      <c r="R765" s="107"/>
      <c r="S765" s="108"/>
      <c r="AS765" s="104" t="s">
        <v>102</v>
      </c>
      <c r="AT765" s="104" t="s">
        <v>73</v>
      </c>
      <c r="AU765" s="102" t="s">
        <v>51</v>
      </c>
      <c r="AV765" s="102" t="s">
        <v>16</v>
      </c>
      <c r="AW765" s="102" t="s">
        <v>47</v>
      </c>
      <c r="AX765" s="104" t="s">
        <v>89</v>
      </c>
    </row>
    <row r="766" spans="1:64" s="110" customFormat="1" x14ac:dyDescent="0.2">
      <c r="A766" s="109"/>
      <c r="C766" s="103" t="s">
        <v>102</v>
      </c>
      <c r="D766" s="111" t="s">
        <v>0</v>
      </c>
      <c r="E766" s="112" t="s">
        <v>1221</v>
      </c>
      <c r="G766" s="113">
        <v>145.73599999999999</v>
      </c>
      <c r="K766" s="109"/>
      <c r="L766" s="114"/>
      <c r="M766" s="115"/>
      <c r="N766" s="115"/>
      <c r="O766" s="115"/>
      <c r="P766" s="115"/>
      <c r="Q766" s="115"/>
      <c r="R766" s="115"/>
      <c r="S766" s="116"/>
      <c r="AS766" s="111" t="s">
        <v>102</v>
      </c>
      <c r="AT766" s="111" t="s">
        <v>73</v>
      </c>
      <c r="AU766" s="110" t="s">
        <v>73</v>
      </c>
      <c r="AV766" s="110" t="s">
        <v>16</v>
      </c>
      <c r="AW766" s="110" t="s">
        <v>47</v>
      </c>
      <c r="AX766" s="111" t="s">
        <v>89</v>
      </c>
    </row>
    <row r="767" spans="1:64" s="118" customFormat="1" x14ac:dyDescent="0.2">
      <c r="A767" s="117"/>
      <c r="C767" s="103" t="s">
        <v>102</v>
      </c>
      <c r="D767" s="119" t="s">
        <v>0</v>
      </c>
      <c r="E767" s="120" t="s">
        <v>109</v>
      </c>
      <c r="G767" s="121">
        <v>145.73599999999999</v>
      </c>
      <c r="K767" s="117"/>
      <c r="L767" s="122"/>
      <c r="M767" s="123"/>
      <c r="N767" s="123"/>
      <c r="O767" s="123"/>
      <c r="P767" s="123"/>
      <c r="Q767" s="123"/>
      <c r="R767" s="123"/>
      <c r="S767" s="124"/>
      <c r="AS767" s="119" t="s">
        <v>102</v>
      </c>
      <c r="AT767" s="119" t="s">
        <v>73</v>
      </c>
      <c r="AU767" s="118" t="s">
        <v>96</v>
      </c>
      <c r="AV767" s="118" t="s">
        <v>16</v>
      </c>
      <c r="AW767" s="118" t="s">
        <v>51</v>
      </c>
      <c r="AX767" s="119" t="s">
        <v>89</v>
      </c>
    </row>
    <row r="768" spans="1:64" s="110" customFormat="1" x14ac:dyDescent="0.2">
      <c r="A768" s="109"/>
      <c r="C768" s="103" t="s">
        <v>102</v>
      </c>
      <c r="E768" s="112" t="s">
        <v>1222</v>
      </c>
      <c r="G768" s="113">
        <v>160.31</v>
      </c>
      <c r="K768" s="109"/>
      <c r="L768" s="114"/>
      <c r="M768" s="115"/>
      <c r="N768" s="115"/>
      <c r="O768" s="115"/>
      <c r="P768" s="115"/>
      <c r="Q768" s="115"/>
      <c r="R768" s="115"/>
      <c r="S768" s="116"/>
      <c r="AS768" s="111" t="s">
        <v>102</v>
      </c>
      <c r="AT768" s="111" t="s">
        <v>73</v>
      </c>
      <c r="AU768" s="110" t="s">
        <v>73</v>
      </c>
      <c r="AV768" s="110" t="s">
        <v>2</v>
      </c>
      <c r="AW768" s="110" t="s">
        <v>51</v>
      </c>
      <c r="AX768" s="111" t="s">
        <v>89</v>
      </c>
    </row>
    <row r="769" spans="1:64" s="16" customFormat="1" ht="12" x14ac:dyDescent="0.2">
      <c r="A769" s="13"/>
      <c r="B769" s="87" t="s">
        <v>676</v>
      </c>
      <c r="C769" s="87" t="s">
        <v>92</v>
      </c>
      <c r="D769" s="88" t="s">
        <v>1223</v>
      </c>
      <c r="E769" s="89" t="s">
        <v>1224</v>
      </c>
      <c r="F769" s="90" t="s">
        <v>121</v>
      </c>
      <c r="G769" s="91">
        <v>522.82600000000002</v>
      </c>
      <c r="H769" s="1"/>
      <c r="I769" s="91">
        <f>ROUND(H769*G769,3)</f>
        <v>0</v>
      </c>
      <c r="J769" s="92"/>
      <c r="K769" s="13"/>
      <c r="L769" s="93" t="s">
        <v>0</v>
      </c>
      <c r="M769" s="94" t="s">
        <v>23</v>
      </c>
      <c r="N769" s="95"/>
      <c r="O769" s="96">
        <f>N769*G769</f>
        <v>0</v>
      </c>
      <c r="P769" s="96">
        <v>1.6000000000000001E-4</v>
      </c>
      <c r="Q769" s="96">
        <f>P769*G769</f>
        <v>8.3652160000000017E-2</v>
      </c>
      <c r="R769" s="96">
        <v>0</v>
      </c>
      <c r="S769" s="97">
        <f>R769*G769</f>
        <v>0</v>
      </c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Q769" s="98" t="s">
        <v>228</v>
      </c>
      <c r="AS769" s="98" t="s">
        <v>92</v>
      </c>
      <c r="AT769" s="98" t="s">
        <v>73</v>
      </c>
      <c r="AX769" s="7" t="s">
        <v>89</v>
      </c>
      <c r="BD769" s="99">
        <f>IF(M769="základná",I769,0)</f>
        <v>0</v>
      </c>
      <c r="BE769" s="99">
        <f>IF(M769="znížená",I769,0)</f>
        <v>0</v>
      </c>
      <c r="BF769" s="99">
        <f>IF(M769="zákl. prenesená",I769,0)</f>
        <v>0</v>
      </c>
      <c r="BG769" s="99">
        <f>IF(M769="zníž. prenesená",I769,0)</f>
        <v>0</v>
      </c>
      <c r="BH769" s="99">
        <f>IF(M769="nulová",I769,0)</f>
        <v>0</v>
      </c>
      <c r="BI769" s="7" t="s">
        <v>73</v>
      </c>
      <c r="BJ769" s="100">
        <f>ROUND(H769*G769,3)</f>
        <v>0</v>
      </c>
      <c r="BK769" s="7" t="s">
        <v>228</v>
      </c>
      <c r="BL769" s="98" t="s">
        <v>1225</v>
      </c>
    </row>
    <row r="770" spans="1:64" s="102" customFormat="1" x14ac:dyDescent="0.2">
      <c r="A770" s="101"/>
      <c r="C770" s="103" t="s">
        <v>102</v>
      </c>
      <c r="D770" s="104" t="s">
        <v>0</v>
      </c>
      <c r="E770" s="105" t="s">
        <v>1226</v>
      </c>
      <c r="G770" s="104" t="s">
        <v>0</v>
      </c>
      <c r="K770" s="101"/>
      <c r="L770" s="106"/>
      <c r="M770" s="107"/>
      <c r="N770" s="107"/>
      <c r="O770" s="107"/>
      <c r="P770" s="107"/>
      <c r="Q770" s="107"/>
      <c r="R770" s="107"/>
      <c r="S770" s="108"/>
      <c r="AS770" s="104" t="s">
        <v>102</v>
      </c>
      <c r="AT770" s="104" t="s">
        <v>73</v>
      </c>
      <c r="AU770" s="102" t="s">
        <v>51</v>
      </c>
      <c r="AV770" s="102" t="s">
        <v>16</v>
      </c>
      <c r="AW770" s="102" t="s">
        <v>47</v>
      </c>
      <c r="AX770" s="104" t="s">
        <v>89</v>
      </c>
    </row>
    <row r="771" spans="1:64" s="110" customFormat="1" x14ac:dyDescent="0.2">
      <c r="A771" s="109"/>
      <c r="C771" s="103" t="s">
        <v>102</v>
      </c>
      <c r="D771" s="111" t="s">
        <v>0</v>
      </c>
      <c r="E771" s="112" t="s">
        <v>945</v>
      </c>
      <c r="G771" s="113">
        <v>199.80199999999999</v>
      </c>
      <c r="K771" s="109"/>
      <c r="L771" s="114"/>
      <c r="M771" s="115"/>
      <c r="N771" s="115"/>
      <c r="O771" s="115"/>
      <c r="P771" s="115"/>
      <c r="Q771" s="115"/>
      <c r="R771" s="115"/>
      <c r="S771" s="116"/>
      <c r="AS771" s="111" t="s">
        <v>102</v>
      </c>
      <c r="AT771" s="111" t="s">
        <v>73</v>
      </c>
      <c r="AU771" s="110" t="s">
        <v>73</v>
      </c>
      <c r="AV771" s="110" t="s">
        <v>16</v>
      </c>
      <c r="AW771" s="110" t="s">
        <v>47</v>
      </c>
      <c r="AX771" s="111" t="s">
        <v>89</v>
      </c>
    </row>
    <row r="772" spans="1:64" s="126" customFormat="1" x14ac:dyDescent="0.2">
      <c r="A772" s="125"/>
      <c r="C772" s="103" t="s">
        <v>102</v>
      </c>
      <c r="D772" s="127" t="s">
        <v>0</v>
      </c>
      <c r="E772" s="128" t="s">
        <v>105</v>
      </c>
      <c r="G772" s="129">
        <v>199.80199999999999</v>
      </c>
      <c r="K772" s="125"/>
      <c r="L772" s="130"/>
      <c r="M772" s="131"/>
      <c r="N772" s="131"/>
      <c r="O772" s="131"/>
      <c r="P772" s="131"/>
      <c r="Q772" s="131"/>
      <c r="R772" s="131"/>
      <c r="S772" s="132"/>
      <c r="AS772" s="127" t="s">
        <v>102</v>
      </c>
      <c r="AT772" s="127" t="s">
        <v>73</v>
      </c>
      <c r="AU772" s="126" t="s">
        <v>106</v>
      </c>
      <c r="AV772" s="126" t="s">
        <v>16</v>
      </c>
      <c r="AW772" s="126" t="s">
        <v>47</v>
      </c>
      <c r="AX772" s="127" t="s">
        <v>89</v>
      </c>
    </row>
    <row r="773" spans="1:64" s="102" customFormat="1" x14ac:dyDescent="0.2">
      <c r="A773" s="101"/>
      <c r="C773" s="103" t="s">
        <v>102</v>
      </c>
      <c r="D773" s="104" t="s">
        <v>0</v>
      </c>
      <c r="E773" s="105" t="s">
        <v>1227</v>
      </c>
      <c r="G773" s="104" t="s">
        <v>0</v>
      </c>
      <c r="K773" s="101"/>
      <c r="L773" s="106"/>
      <c r="M773" s="107"/>
      <c r="N773" s="107"/>
      <c r="O773" s="107"/>
      <c r="P773" s="107"/>
      <c r="Q773" s="107"/>
      <c r="R773" s="107"/>
      <c r="S773" s="108"/>
      <c r="AS773" s="104" t="s">
        <v>102</v>
      </c>
      <c r="AT773" s="104" t="s">
        <v>73</v>
      </c>
      <c r="AU773" s="102" t="s">
        <v>51</v>
      </c>
      <c r="AV773" s="102" t="s">
        <v>16</v>
      </c>
      <c r="AW773" s="102" t="s">
        <v>47</v>
      </c>
      <c r="AX773" s="104" t="s">
        <v>89</v>
      </c>
    </row>
    <row r="774" spans="1:64" s="110" customFormat="1" x14ac:dyDescent="0.2">
      <c r="A774" s="109"/>
      <c r="C774" s="103" t="s">
        <v>102</v>
      </c>
      <c r="D774" s="111" t="s">
        <v>0</v>
      </c>
      <c r="E774" s="112" t="s">
        <v>1228</v>
      </c>
      <c r="G774" s="113">
        <v>16.05</v>
      </c>
      <c r="K774" s="109"/>
      <c r="L774" s="114"/>
      <c r="M774" s="115"/>
      <c r="N774" s="115"/>
      <c r="O774" s="115"/>
      <c r="P774" s="115"/>
      <c r="Q774" s="115"/>
      <c r="R774" s="115"/>
      <c r="S774" s="116"/>
      <c r="AS774" s="111" t="s">
        <v>102</v>
      </c>
      <c r="AT774" s="111" t="s">
        <v>73</v>
      </c>
      <c r="AU774" s="110" t="s">
        <v>73</v>
      </c>
      <c r="AV774" s="110" t="s">
        <v>16</v>
      </c>
      <c r="AW774" s="110" t="s">
        <v>47</v>
      </c>
      <c r="AX774" s="111" t="s">
        <v>89</v>
      </c>
    </row>
    <row r="775" spans="1:64" s="126" customFormat="1" x14ac:dyDescent="0.2">
      <c r="A775" s="125"/>
      <c r="C775" s="103" t="s">
        <v>102</v>
      </c>
      <c r="D775" s="127" t="s">
        <v>0</v>
      </c>
      <c r="E775" s="128" t="s">
        <v>105</v>
      </c>
      <c r="G775" s="129">
        <v>16.05</v>
      </c>
      <c r="K775" s="125"/>
      <c r="L775" s="130"/>
      <c r="M775" s="131"/>
      <c r="N775" s="131"/>
      <c r="O775" s="131"/>
      <c r="P775" s="131"/>
      <c r="Q775" s="131"/>
      <c r="R775" s="131"/>
      <c r="S775" s="132"/>
      <c r="AS775" s="127" t="s">
        <v>102</v>
      </c>
      <c r="AT775" s="127" t="s">
        <v>73</v>
      </c>
      <c r="AU775" s="126" t="s">
        <v>106</v>
      </c>
      <c r="AV775" s="126" t="s">
        <v>16</v>
      </c>
      <c r="AW775" s="126" t="s">
        <v>47</v>
      </c>
      <c r="AX775" s="127" t="s">
        <v>89</v>
      </c>
    </row>
    <row r="776" spans="1:64" s="102" customFormat="1" x14ac:dyDescent="0.2">
      <c r="A776" s="101"/>
      <c r="C776" s="103" t="s">
        <v>102</v>
      </c>
      <c r="D776" s="104" t="s">
        <v>0</v>
      </c>
      <c r="E776" s="105" t="s">
        <v>1229</v>
      </c>
      <c r="G776" s="104" t="s">
        <v>0</v>
      </c>
      <c r="K776" s="101"/>
      <c r="L776" s="106"/>
      <c r="M776" s="107"/>
      <c r="N776" s="107"/>
      <c r="O776" s="107"/>
      <c r="P776" s="107"/>
      <c r="Q776" s="107"/>
      <c r="R776" s="107"/>
      <c r="S776" s="108"/>
      <c r="AS776" s="104" t="s">
        <v>102</v>
      </c>
      <c r="AT776" s="104" t="s">
        <v>73</v>
      </c>
      <c r="AU776" s="102" t="s">
        <v>51</v>
      </c>
      <c r="AV776" s="102" t="s">
        <v>16</v>
      </c>
      <c r="AW776" s="102" t="s">
        <v>47</v>
      </c>
      <c r="AX776" s="104" t="s">
        <v>89</v>
      </c>
    </row>
    <row r="777" spans="1:64" s="110" customFormat="1" x14ac:dyDescent="0.2">
      <c r="A777" s="109"/>
      <c r="C777" s="103" t="s">
        <v>102</v>
      </c>
      <c r="D777" s="111" t="s">
        <v>0</v>
      </c>
      <c r="E777" s="112" t="s">
        <v>1215</v>
      </c>
      <c r="G777" s="113">
        <v>183.648</v>
      </c>
      <c r="K777" s="109"/>
      <c r="L777" s="114"/>
      <c r="M777" s="115"/>
      <c r="N777" s="115"/>
      <c r="O777" s="115"/>
      <c r="P777" s="115"/>
      <c r="Q777" s="115"/>
      <c r="R777" s="115"/>
      <c r="S777" s="116"/>
      <c r="AS777" s="111" t="s">
        <v>102</v>
      </c>
      <c r="AT777" s="111" t="s">
        <v>73</v>
      </c>
      <c r="AU777" s="110" t="s">
        <v>73</v>
      </c>
      <c r="AV777" s="110" t="s">
        <v>16</v>
      </c>
      <c r="AW777" s="110" t="s">
        <v>47</v>
      </c>
      <c r="AX777" s="111" t="s">
        <v>89</v>
      </c>
    </row>
    <row r="778" spans="1:64" s="126" customFormat="1" x14ac:dyDescent="0.2">
      <c r="A778" s="125"/>
      <c r="C778" s="103" t="s">
        <v>102</v>
      </c>
      <c r="D778" s="127" t="s">
        <v>0</v>
      </c>
      <c r="E778" s="128" t="s">
        <v>105</v>
      </c>
      <c r="G778" s="129">
        <v>183.648</v>
      </c>
      <c r="K778" s="125"/>
      <c r="L778" s="130"/>
      <c r="M778" s="131"/>
      <c r="N778" s="131"/>
      <c r="O778" s="131"/>
      <c r="P778" s="131"/>
      <c r="Q778" s="131"/>
      <c r="R778" s="131"/>
      <c r="S778" s="132"/>
      <c r="AS778" s="127" t="s">
        <v>102</v>
      </c>
      <c r="AT778" s="127" t="s">
        <v>73</v>
      </c>
      <c r="AU778" s="126" t="s">
        <v>106</v>
      </c>
      <c r="AV778" s="126" t="s">
        <v>16</v>
      </c>
      <c r="AW778" s="126" t="s">
        <v>47</v>
      </c>
      <c r="AX778" s="127" t="s">
        <v>89</v>
      </c>
    </row>
    <row r="779" spans="1:64" s="102" customFormat="1" x14ac:dyDescent="0.2">
      <c r="A779" s="101"/>
      <c r="C779" s="103" t="s">
        <v>102</v>
      </c>
      <c r="D779" s="104" t="s">
        <v>0</v>
      </c>
      <c r="E779" s="105" t="s">
        <v>1230</v>
      </c>
      <c r="G779" s="104" t="s">
        <v>0</v>
      </c>
      <c r="K779" s="101"/>
      <c r="L779" s="106"/>
      <c r="M779" s="107"/>
      <c r="N779" s="107"/>
      <c r="O779" s="107"/>
      <c r="P779" s="107"/>
      <c r="Q779" s="107"/>
      <c r="R779" s="107"/>
      <c r="S779" s="108"/>
      <c r="AS779" s="104" t="s">
        <v>102</v>
      </c>
      <c r="AT779" s="104" t="s">
        <v>73</v>
      </c>
      <c r="AU779" s="102" t="s">
        <v>51</v>
      </c>
      <c r="AV779" s="102" t="s">
        <v>16</v>
      </c>
      <c r="AW779" s="102" t="s">
        <v>47</v>
      </c>
      <c r="AX779" s="104" t="s">
        <v>89</v>
      </c>
    </row>
    <row r="780" spans="1:64" s="110" customFormat="1" x14ac:dyDescent="0.2">
      <c r="A780" s="109"/>
      <c r="C780" s="103" t="s">
        <v>102</v>
      </c>
      <c r="D780" s="111" t="s">
        <v>0</v>
      </c>
      <c r="E780" s="112" t="s">
        <v>946</v>
      </c>
      <c r="G780" s="113">
        <v>123.32599999999999</v>
      </c>
      <c r="K780" s="109"/>
      <c r="L780" s="114"/>
      <c r="M780" s="115"/>
      <c r="N780" s="115"/>
      <c r="O780" s="115"/>
      <c r="P780" s="115"/>
      <c r="Q780" s="115"/>
      <c r="R780" s="115"/>
      <c r="S780" s="116"/>
      <c r="AS780" s="111" t="s">
        <v>102</v>
      </c>
      <c r="AT780" s="111" t="s">
        <v>73</v>
      </c>
      <c r="AU780" s="110" t="s">
        <v>73</v>
      </c>
      <c r="AV780" s="110" t="s">
        <v>16</v>
      </c>
      <c r="AW780" s="110" t="s">
        <v>47</v>
      </c>
      <c r="AX780" s="111" t="s">
        <v>89</v>
      </c>
    </row>
    <row r="781" spans="1:64" s="118" customFormat="1" x14ac:dyDescent="0.2">
      <c r="A781" s="117"/>
      <c r="C781" s="103" t="s">
        <v>102</v>
      </c>
      <c r="D781" s="119" t="s">
        <v>0</v>
      </c>
      <c r="E781" s="120" t="s">
        <v>109</v>
      </c>
      <c r="G781" s="121">
        <v>522.82600000000002</v>
      </c>
      <c r="K781" s="117"/>
      <c r="L781" s="122"/>
      <c r="M781" s="123"/>
      <c r="N781" s="123"/>
      <c r="O781" s="123"/>
      <c r="P781" s="123"/>
      <c r="Q781" s="123"/>
      <c r="R781" s="123"/>
      <c r="S781" s="124"/>
      <c r="AS781" s="119" t="s">
        <v>102</v>
      </c>
      <c r="AT781" s="119" t="s">
        <v>73</v>
      </c>
      <c r="AU781" s="118" t="s">
        <v>96</v>
      </c>
      <c r="AV781" s="118" t="s">
        <v>16</v>
      </c>
      <c r="AW781" s="118" t="s">
        <v>51</v>
      </c>
      <c r="AX781" s="119" t="s">
        <v>89</v>
      </c>
    </row>
    <row r="782" spans="1:64" s="16" customFormat="1" ht="12" x14ac:dyDescent="0.2">
      <c r="A782" s="13"/>
      <c r="B782" s="133" t="s">
        <v>1231</v>
      </c>
      <c r="C782" s="133" t="s">
        <v>786</v>
      </c>
      <c r="D782" s="134" t="s">
        <v>1232</v>
      </c>
      <c r="E782" s="135" t="s">
        <v>1233</v>
      </c>
      <c r="F782" s="136" t="s">
        <v>100</v>
      </c>
      <c r="G782" s="137">
        <v>6.0389999999999997</v>
      </c>
      <c r="H782" s="1"/>
      <c r="I782" s="137">
        <f>ROUND(H782*G782,3)</f>
        <v>0</v>
      </c>
      <c r="J782" s="138"/>
      <c r="K782" s="139"/>
      <c r="L782" s="140" t="s">
        <v>0</v>
      </c>
      <c r="M782" s="141" t="s">
        <v>23</v>
      </c>
      <c r="N782" s="95"/>
      <c r="O782" s="96">
        <f>N782*G782</f>
        <v>0</v>
      </c>
      <c r="P782" s="96">
        <v>0.44</v>
      </c>
      <c r="Q782" s="96">
        <f>P782*G782</f>
        <v>2.6571599999999997</v>
      </c>
      <c r="R782" s="96">
        <v>0</v>
      </c>
      <c r="S782" s="97">
        <f>R782*G782</f>
        <v>0</v>
      </c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Q782" s="98" t="s">
        <v>365</v>
      </c>
      <c r="AS782" s="98" t="s">
        <v>786</v>
      </c>
      <c r="AT782" s="98" t="s">
        <v>73</v>
      </c>
      <c r="AX782" s="7" t="s">
        <v>89</v>
      </c>
      <c r="BD782" s="99">
        <f>IF(M782="základná",I782,0)</f>
        <v>0</v>
      </c>
      <c r="BE782" s="99">
        <f>IF(M782="znížená",I782,0)</f>
        <v>0</v>
      </c>
      <c r="BF782" s="99">
        <f>IF(M782="zákl. prenesená",I782,0)</f>
        <v>0</v>
      </c>
      <c r="BG782" s="99">
        <f>IF(M782="zníž. prenesená",I782,0)</f>
        <v>0</v>
      </c>
      <c r="BH782" s="99">
        <f>IF(M782="nulová",I782,0)</f>
        <v>0</v>
      </c>
      <c r="BI782" s="7" t="s">
        <v>73</v>
      </c>
      <c r="BJ782" s="100">
        <f>ROUND(H782*G782,3)</f>
        <v>0</v>
      </c>
      <c r="BK782" s="7" t="s">
        <v>228</v>
      </c>
      <c r="BL782" s="98" t="s">
        <v>1234</v>
      </c>
    </row>
    <row r="783" spans="1:64" s="16" customFormat="1" ht="24" x14ac:dyDescent="0.2">
      <c r="A783" s="13"/>
      <c r="B783" s="133" t="s">
        <v>1235</v>
      </c>
      <c r="C783" s="133" t="s">
        <v>786</v>
      </c>
      <c r="D783" s="134" t="s">
        <v>1236</v>
      </c>
      <c r="E783" s="135" t="s">
        <v>1237</v>
      </c>
      <c r="F783" s="136" t="s">
        <v>121</v>
      </c>
      <c r="G783" s="137">
        <v>571.649</v>
      </c>
      <c r="H783" s="1"/>
      <c r="I783" s="137">
        <f>ROUND(H783*G783,3)</f>
        <v>0</v>
      </c>
      <c r="J783" s="138"/>
      <c r="K783" s="139"/>
      <c r="L783" s="140" t="s">
        <v>0</v>
      </c>
      <c r="M783" s="141" t="s">
        <v>23</v>
      </c>
      <c r="N783" s="95"/>
      <c r="O783" s="96">
        <f>N783*G783</f>
        <v>0</v>
      </c>
      <c r="P783" s="96">
        <v>8.9999999999999998E-4</v>
      </c>
      <c r="Q783" s="96">
        <f>P783*G783</f>
        <v>0.5144841</v>
      </c>
      <c r="R783" s="96">
        <v>0</v>
      </c>
      <c r="S783" s="97">
        <f>R783*G783</f>
        <v>0</v>
      </c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Q783" s="98" t="s">
        <v>365</v>
      </c>
      <c r="AS783" s="98" t="s">
        <v>786</v>
      </c>
      <c r="AT783" s="98" t="s">
        <v>73</v>
      </c>
      <c r="AX783" s="7" t="s">
        <v>89</v>
      </c>
      <c r="BD783" s="99">
        <f>IF(M783="základná",I783,0)</f>
        <v>0</v>
      </c>
      <c r="BE783" s="99">
        <f>IF(M783="znížená",I783,0)</f>
        <v>0</v>
      </c>
      <c r="BF783" s="99">
        <f>IF(M783="zákl. prenesená",I783,0)</f>
        <v>0</v>
      </c>
      <c r="BG783" s="99">
        <f>IF(M783="zníž. prenesená",I783,0)</f>
        <v>0</v>
      </c>
      <c r="BH783" s="99">
        <f>IF(M783="nulová",I783,0)</f>
        <v>0</v>
      </c>
      <c r="BI783" s="7" t="s">
        <v>73</v>
      </c>
      <c r="BJ783" s="100">
        <f>ROUND(H783*G783,3)</f>
        <v>0</v>
      </c>
      <c r="BK783" s="7" t="s">
        <v>228</v>
      </c>
      <c r="BL783" s="98" t="s">
        <v>1238</v>
      </c>
    </row>
    <row r="784" spans="1:64" s="110" customFormat="1" x14ac:dyDescent="0.2">
      <c r="A784" s="109"/>
      <c r="C784" s="103" t="s">
        <v>102</v>
      </c>
      <c r="E784" s="112" t="s">
        <v>1239</v>
      </c>
      <c r="G784" s="113">
        <v>571.649</v>
      </c>
      <c r="K784" s="109"/>
      <c r="L784" s="114"/>
      <c r="M784" s="115"/>
      <c r="N784" s="115"/>
      <c r="O784" s="115"/>
      <c r="P784" s="115"/>
      <c r="Q784" s="115"/>
      <c r="R784" s="115"/>
      <c r="S784" s="116"/>
      <c r="AS784" s="111" t="s">
        <v>102</v>
      </c>
      <c r="AT784" s="111" t="s">
        <v>73</v>
      </c>
      <c r="AU784" s="110" t="s">
        <v>73</v>
      </c>
      <c r="AV784" s="110" t="s">
        <v>2</v>
      </c>
      <c r="AW784" s="110" t="s">
        <v>51</v>
      </c>
      <c r="AX784" s="111" t="s">
        <v>89</v>
      </c>
    </row>
    <row r="785" spans="1:64" s="16" customFormat="1" ht="60" x14ac:dyDescent="0.2">
      <c r="A785" s="13"/>
      <c r="B785" s="87" t="s">
        <v>1240</v>
      </c>
      <c r="C785" s="87" t="s">
        <v>92</v>
      </c>
      <c r="D785" s="88" t="s">
        <v>1241</v>
      </c>
      <c r="E785" s="143" t="s">
        <v>3326</v>
      </c>
      <c r="F785" s="90" t="s">
        <v>121</v>
      </c>
      <c r="G785" s="91">
        <v>395.66199999999998</v>
      </c>
      <c r="H785" s="1"/>
      <c r="I785" s="91">
        <f>ROUND(H785*G785,3)</f>
        <v>0</v>
      </c>
      <c r="J785" s="92"/>
      <c r="K785" s="13"/>
      <c r="L785" s="93" t="s">
        <v>0</v>
      </c>
      <c r="M785" s="94" t="s">
        <v>23</v>
      </c>
      <c r="N785" s="95"/>
      <c r="O785" s="96">
        <f>N785*G785</f>
        <v>0</v>
      </c>
      <c r="P785" s="96">
        <v>0</v>
      </c>
      <c r="Q785" s="96">
        <f>P785*G785</f>
        <v>0</v>
      </c>
      <c r="R785" s="96">
        <v>0</v>
      </c>
      <c r="S785" s="97">
        <f>R785*G785</f>
        <v>0</v>
      </c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Q785" s="98" t="s">
        <v>228</v>
      </c>
      <c r="AS785" s="98" t="s">
        <v>92</v>
      </c>
      <c r="AT785" s="98" t="s">
        <v>73</v>
      </c>
      <c r="AX785" s="7" t="s">
        <v>89</v>
      </c>
      <c r="BD785" s="99">
        <f>IF(M785="základná",I785,0)</f>
        <v>0</v>
      </c>
      <c r="BE785" s="99">
        <f>IF(M785="znížená",I785,0)</f>
        <v>0</v>
      </c>
      <c r="BF785" s="99">
        <f>IF(M785="zákl. prenesená",I785,0)</f>
        <v>0</v>
      </c>
      <c r="BG785" s="99">
        <f>IF(M785="zníž. prenesená",I785,0)</f>
        <v>0</v>
      </c>
      <c r="BH785" s="99">
        <f>IF(M785="nulová",I785,0)</f>
        <v>0</v>
      </c>
      <c r="BI785" s="7" t="s">
        <v>73</v>
      </c>
      <c r="BJ785" s="100">
        <f>ROUND(H785*G785,3)</f>
        <v>0</v>
      </c>
      <c r="BK785" s="7" t="s">
        <v>228</v>
      </c>
      <c r="BL785" s="98" t="s">
        <v>1242</v>
      </c>
    </row>
    <row r="786" spans="1:64" s="102" customFormat="1" x14ac:dyDescent="0.2">
      <c r="A786" s="101"/>
      <c r="C786" s="103" t="s">
        <v>102</v>
      </c>
      <c r="D786" s="104" t="s">
        <v>0</v>
      </c>
      <c r="E786" s="105" t="s">
        <v>114</v>
      </c>
      <c r="G786" s="104" t="s">
        <v>0</v>
      </c>
      <c r="K786" s="101"/>
      <c r="L786" s="106"/>
      <c r="M786" s="107"/>
      <c r="N786" s="107"/>
      <c r="O786" s="107"/>
      <c r="P786" s="107"/>
      <c r="Q786" s="107"/>
      <c r="R786" s="107"/>
      <c r="S786" s="108"/>
      <c r="AS786" s="104" t="s">
        <v>102</v>
      </c>
      <c r="AT786" s="104" t="s">
        <v>73</v>
      </c>
      <c r="AU786" s="102" t="s">
        <v>51</v>
      </c>
      <c r="AV786" s="102" t="s">
        <v>16</v>
      </c>
      <c r="AW786" s="102" t="s">
        <v>47</v>
      </c>
      <c r="AX786" s="104" t="s">
        <v>89</v>
      </c>
    </row>
    <row r="787" spans="1:64" s="110" customFormat="1" x14ac:dyDescent="0.2">
      <c r="A787" s="109"/>
      <c r="C787" s="103" t="s">
        <v>102</v>
      </c>
      <c r="D787" s="111" t="s">
        <v>0</v>
      </c>
      <c r="E787" s="112" t="s">
        <v>1243</v>
      </c>
      <c r="G787" s="113">
        <v>42.46</v>
      </c>
      <c r="K787" s="109"/>
      <c r="L787" s="114"/>
      <c r="M787" s="115"/>
      <c r="N787" s="115"/>
      <c r="O787" s="115"/>
      <c r="P787" s="115"/>
      <c r="Q787" s="115"/>
      <c r="R787" s="115"/>
      <c r="S787" s="116"/>
      <c r="AS787" s="111" t="s">
        <v>102</v>
      </c>
      <c r="AT787" s="111" t="s">
        <v>73</v>
      </c>
      <c r="AU787" s="110" t="s">
        <v>73</v>
      </c>
      <c r="AV787" s="110" t="s">
        <v>16</v>
      </c>
      <c r="AW787" s="110" t="s">
        <v>47</v>
      </c>
      <c r="AX787" s="111" t="s">
        <v>89</v>
      </c>
    </row>
    <row r="788" spans="1:64" s="110" customFormat="1" x14ac:dyDescent="0.2">
      <c r="A788" s="109"/>
      <c r="C788" s="103" t="s">
        <v>102</v>
      </c>
      <c r="D788" s="111" t="s">
        <v>0</v>
      </c>
      <c r="E788" s="112" t="s">
        <v>1244</v>
      </c>
      <c r="G788" s="113">
        <v>6.6</v>
      </c>
      <c r="K788" s="109"/>
      <c r="L788" s="114"/>
      <c r="M788" s="115"/>
      <c r="N788" s="115"/>
      <c r="O788" s="115"/>
      <c r="P788" s="115"/>
      <c r="Q788" s="115"/>
      <c r="R788" s="115"/>
      <c r="S788" s="116"/>
      <c r="AS788" s="111" t="s">
        <v>102</v>
      </c>
      <c r="AT788" s="111" t="s">
        <v>73</v>
      </c>
      <c r="AU788" s="110" t="s">
        <v>73</v>
      </c>
      <c r="AV788" s="110" t="s">
        <v>16</v>
      </c>
      <c r="AW788" s="110" t="s">
        <v>47</v>
      </c>
      <c r="AX788" s="111" t="s">
        <v>89</v>
      </c>
    </row>
    <row r="789" spans="1:64" s="110" customFormat="1" x14ac:dyDescent="0.2">
      <c r="A789" s="109"/>
      <c r="C789" s="103" t="s">
        <v>102</v>
      </c>
      <c r="D789" s="111" t="s">
        <v>0</v>
      </c>
      <c r="E789" s="112" t="s">
        <v>1170</v>
      </c>
      <c r="G789" s="113">
        <v>14.5</v>
      </c>
      <c r="K789" s="109"/>
      <c r="L789" s="114"/>
      <c r="M789" s="115"/>
      <c r="N789" s="115"/>
      <c r="O789" s="115"/>
      <c r="P789" s="115"/>
      <c r="Q789" s="115"/>
      <c r="R789" s="115"/>
      <c r="S789" s="116"/>
      <c r="AS789" s="111" t="s">
        <v>102</v>
      </c>
      <c r="AT789" s="111" t="s">
        <v>73</v>
      </c>
      <c r="AU789" s="110" t="s">
        <v>73</v>
      </c>
      <c r="AV789" s="110" t="s">
        <v>16</v>
      </c>
      <c r="AW789" s="110" t="s">
        <v>47</v>
      </c>
      <c r="AX789" s="111" t="s">
        <v>89</v>
      </c>
    </row>
    <row r="790" spans="1:64" s="110" customFormat="1" x14ac:dyDescent="0.2">
      <c r="A790" s="109"/>
      <c r="C790" s="103" t="s">
        <v>102</v>
      </c>
      <c r="D790" s="111" t="s">
        <v>0</v>
      </c>
      <c r="E790" s="112" t="s">
        <v>1028</v>
      </c>
      <c r="G790" s="113">
        <v>5.17</v>
      </c>
      <c r="K790" s="109"/>
      <c r="L790" s="114"/>
      <c r="M790" s="115"/>
      <c r="N790" s="115"/>
      <c r="O790" s="115"/>
      <c r="P790" s="115"/>
      <c r="Q790" s="115"/>
      <c r="R790" s="115"/>
      <c r="S790" s="116"/>
      <c r="AS790" s="111" t="s">
        <v>102</v>
      </c>
      <c r="AT790" s="111" t="s">
        <v>73</v>
      </c>
      <c r="AU790" s="110" t="s">
        <v>73</v>
      </c>
      <c r="AV790" s="110" t="s">
        <v>16</v>
      </c>
      <c r="AW790" s="110" t="s">
        <v>47</v>
      </c>
      <c r="AX790" s="111" t="s">
        <v>89</v>
      </c>
    </row>
    <row r="791" spans="1:64" s="110" customFormat="1" x14ac:dyDescent="0.2">
      <c r="A791" s="109"/>
      <c r="C791" s="103" t="s">
        <v>102</v>
      </c>
      <c r="D791" s="111" t="s">
        <v>0</v>
      </c>
      <c r="E791" s="112" t="s">
        <v>603</v>
      </c>
      <c r="G791" s="113">
        <v>15.22</v>
      </c>
      <c r="K791" s="109"/>
      <c r="L791" s="114"/>
      <c r="M791" s="115"/>
      <c r="N791" s="115"/>
      <c r="O791" s="115"/>
      <c r="P791" s="115"/>
      <c r="Q791" s="115"/>
      <c r="R791" s="115"/>
      <c r="S791" s="116"/>
      <c r="AS791" s="111" t="s">
        <v>102</v>
      </c>
      <c r="AT791" s="111" t="s">
        <v>73</v>
      </c>
      <c r="AU791" s="110" t="s">
        <v>73</v>
      </c>
      <c r="AV791" s="110" t="s">
        <v>16</v>
      </c>
      <c r="AW791" s="110" t="s">
        <v>47</v>
      </c>
      <c r="AX791" s="111" t="s">
        <v>89</v>
      </c>
    </row>
    <row r="792" spans="1:64" s="110" customFormat="1" x14ac:dyDescent="0.2">
      <c r="A792" s="109"/>
      <c r="C792" s="103" t="s">
        <v>102</v>
      </c>
      <c r="D792" s="111" t="s">
        <v>0</v>
      </c>
      <c r="E792" s="112" t="s">
        <v>605</v>
      </c>
      <c r="G792" s="113">
        <v>8.4499999999999993</v>
      </c>
      <c r="K792" s="109"/>
      <c r="L792" s="114"/>
      <c r="M792" s="115"/>
      <c r="N792" s="115"/>
      <c r="O792" s="115"/>
      <c r="P792" s="115"/>
      <c r="Q792" s="115"/>
      <c r="R792" s="115"/>
      <c r="S792" s="116"/>
      <c r="AS792" s="111" t="s">
        <v>102</v>
      </c>
      <c r="AT792" s="111" t="s">
        <v>73</v>
      </c>
      <c r="AU792" s="110" t="s">
        <v>73</v>
      </c>
      <c r="AV792" s="110" t="s">
        <v>16</v>
      </c>
      <c r="AW792" s="110" t="s">
        <v>47</v>
      </c>
      <c r="AX792" s="111" t="s">
        <v>89</v>
      </c>
    </row>
    <row r="793" spans="1:64" s="110" customFormat="1" x14ac:dyDescent="0.2">
      <c r="A793" s="109"/>
      <c r="C793" s="103" t="s">
        <v>102</v>
      </c>
      <c r="D793" s="111" t="s">
        <v>0</v>
      </c>
      <c r="E793" s="112" t="s">
        <v>1011</v>
      </c>
      <c r="G793" s="113">
        <v>40.25</v>
      </c>
      <c r="K793" s="109"/>
      <c r="L793" s="114"/>
      <c r="M793" s="115"/>
      <c r="N793" s="115"/>
      <c r="O793" s="115"/>
      <c r="P793" s="115"/>
      <c r="Q793" s="115"/>
      <c r="R793" s="115"/>
      <c r="S793" s="116"/>
      <c r="AS793" s="111" t="s">
        <v>102</v>
      </c>
      <c r="AT793" s="111" t="s">
        <v>73</v>
      </c>
      <c r="AU793" s="110" t="s">
        <v>73</v>
      </c>
      <c r="AV793" s="110" t="s">
        <v>16</v>
      </c>
      <c r="AW793" s="110" t="s">
        <v>47</v>
      </c>
      <c r="AX793" s="111" t="s">
        <v>89</v>
      </c>
    </row>
    <row r="794" spans="1:64" s="110" customFormat="1" x14ac:dyDescent="0.2">
      <c r="A794" s="109"/>
      <c r="C794" s="103" t="s">
        <v>102</v>
      </c>
      <c r="D794" s="111" t="s">
        <v>0</v>
      </c>
      <c r="E794" s="112" t="s">
        <v>1245</v>
      </c>
      <c r="G794" s="113">
        <v>18.27</v>
      </c>
      <c r="K794" s="109"/>
      <c r="L794" s="114"/>
      <c r="M794" s="115"/>
      <c r="N794" s="115"/>
      <c r="O794" s="115"/>
      <c r="P794" s="115"/>
      <c r="Q794" s="115"/>
      <c r="R794" s="115"/>
      <c r="S794" s="116"/>
      <c r="AS794" s="111" t="s">
        <v>102</v>
      </c>
      <c r="AT794" s="111" t="s">
        <v>73</v>
      </c>
      <c r="AU794" s="110" t="s">
        <v>73</v>
      </c>
      <c r="AV794" s="110" t="s">
        <v>16</v>
      </c>
      <c r="AW794" s="110" t="s">
        <v>47</v>
      </c>
      <c r="AX794" s="111" t="s">
        <v>89</v>
      </c>
    </row>
    <row r="795" spans="1:64" s="110" customFormat="1" x14ac:dyDescent="0.2">
      <c r="A795" s="109"/>
      <c r="C795" s="103" t="s">
        <v>102</v>
      </c>
      <c r="D795" s="111" t="s">
        <v>0</v>
      </c>
      <c r="E795" s="112" t="s">
        <v>1012</v>
      </c>
      <c r="G795" s="113">
        <v>24.44</v>
      </c>
      <c r="K795" s="109"/>
      <c r="L795" s="114"/>
      <c r="M795" s="115"/>
      <c r="N795" s="115"/>
      <c r="O795" s="115"/>
      <c r="P795" s="115"/>
      <c r="Q795" s="115"/>
      <c r="R795" s="115"/>
      <c r="S795" s="116"/>
      <c r="AS795" s="111" t="s">
        <v>102</v>
      </c>
      <c r="AT795" s="111" t="s">
        <v>73</v>
      </c>
      <c r="AU795" s="110" t="s">
        <v>73</v>
      </c>
      <c r="AV795" s="110" t="s">
        <v>16</v>
      </c>
      <c r="AW795" s="110" t="s">
        <v>47</v>
      </c>
      <c r="AX795" s="111" t="s">
        <v>89</v>
      </c>
    </row>
    <row r="796" spans="1:64" s="110" customFormat="1" x14ac:dyDescent="0.2">
      <c r="A796" s="109"/>
      <c r="C796" s="103" t="s">
        <v>102</v>
      </c>
      <c r="D796" s="111" t="s">
        <v>0</v>
      </c>
      <c r="E796" s="112" t="s">
        <v>1013</v>
      </c>
      <c r="G796" s="113">
        <v>35.479999999999997</v>
      </c>
      <c r="K796" s="109"/>
      <c r="L796" s="114"/>
      <c r="M796" s="115"/>
      <c r="N796" s="115"/>
      <c r="O796" s="115"/>
      <c r="P796" s="115"/>
      <c r="Q796" s="115"/>
      <c r="R796" s="115"/>
      <c r="S796" s="116"/>
      <c r="AS796" s="111" t="s">
        <v>102</v>
      </c>
      <c r="AT796" s="111" t="s">
        <v>73</v>
      </c>
      <c r="AU796" s="110" t="s">
        <v>73</v>
      </c>
      <c r="AV796" s="110" t="s">
        <v>16</v>
      </c>
      <c r="AW796" s="110" t="s">
        <v>47</v>
      </c>
      <c r="AX796" s="111" t="s">
        <v>89</v>
      </c>
    </row>
    <row r="797" spans="1:64" s="110" customFormat="1" x14ac:dyDescent="0.2">
      <c r="A797" s="109"/>
      <c r="C797" s="103" t="s">
        <v>102</v>
      </c>
      <c r="D797" s="111" t="s">
        <v>0</v>
      </c>
      <c r="E797" s="112" t="s">
        <v>1014</v>
      </c>
      <c r="G797" s="113">
        <v>36.74</v>
      </c>
      <c r="K797" s="109"/>
      <c r="L797" s="114"/>
      <c r="M797" s="115"/>
      <c r="N797" s="115"/>
      <c r="O797" s="115"/>
      <c r="P797" s="115"/>
      <c r="Q797" s="115"/>
      <c r="R797" s="115"/>
      <c r="S797" s="116"/>
      <c r="AS797" s="111" t="s">
        <v>102</v>
      </c>
      <c r="AT797" s="111" t="s">
        <v>73</v>
      </c>
      <c r="AU797" s="110" t="s">
        <v>73</v>
      </c>
      <c r="AV797" s="110" t="s">
        <v>16</v>
      </c>
      <c r="AW797" s="110" t="s">
        <v>47</v>
      </c>
      <c r="AX797" s="111" t="s">
        <v>89</v>
      </c>
    </row>
    <row r="798" spans="1:64" s="110" customFormat="1" x14ac:dyDescent="0.2">
      <c r="A798" s="109"/>
      <c r="C798" s="103" t="s">
        <v>102</v>
      </c>
      <c r="D798" s="111" t="s">
        <v>0</v>
      </c>
      <c r="E798" s="112" t="s">
        <v>1015</v>
      </c>
      <c r="G798" s="113">
        <v>25.62</v>
      </c>
      <c r="K798" s="109"/>
      <c r="L798" s="114"/>
      <c r="M798" s="115"/>
      <c r="N798" s="115"/>
      <c r="O798" s="115"/>
      <c r="P798" s="115"/>
      <c r="Q798" s="115"/>
      <c r="R798" s="115"/>
      <c r="S798" s="116"/>
      <c r="AS798" s="111" t="s">
        <v>102</v>
      </c>
      <c r="AT798" s="111" t="s">
        <v>73</v>
      </c>
      <c r="AU798" s="110" t="s">
        <v>73</v>
      </c>
      <c r="AV798" s="110" t="s">
        <v>16</v>
      </c>
      <c r="AW798" s="110" t="s">
        <v>47</v>
      </c>
      <c r="AX798" s="111" t="s">
        <v>89</v>
      </c>
    </row>
    <row r="799" spans="1:64" s="110" customFormat="1" x14ac:dyDescent="0.2">
      <c r="A799" s="109"/>
      <c r="C799" s="103" t="s">
        <v>102</v>
      </c>
      <c r="D799" s="111" t="s">
        <v>0</v>
      </c>
      <c r="E799" s="112" t="s">
        <v>1016</v>
      </c>
      <c r="G799" s="113">
        <v>2.09</v>
      </c>
      <c r="K799" s="109"/>
      <c r="L799" s="114"/>
      <c r="M799" s="115"/>
      <c r="N799" s="115"/>
      <c r="O799" s="115"/>
      <c r="P799" s="115"/>
      <c r="Q799" s="115"/>
      <c r="R799" s="115"/>
      <c r="S799" s="116"/>
      <c r="AS799" s="111" t="s">
        <v>102</v>
      </c>
      <c r="AT799" s="111" t="s">
        <v>73</v>
      </c>
      <c r="AU799" s="110" t="s">
        <v>73</v>
      </c>
      <c r="AV799" s="110" t="s">
        <v>16</v>
      </c>
      <c r="AW799" s="110" t="s">
        <v>47</v>
      </c>
      <c r="AX799" s="111" t="s">
        <v>89</v>
      </c>
    </row>
    <row r="800" spans="1:64" s="110" customFormat="1" x14ac:dyDescent="0.2">
      <c r="A800" s="109"/>
      <c r="C800" s="103" t="s">
        <v>102</v>
      </c>
      <c r="D800" s="111" t="s">
        <v>0</v>
      </c>
      <c r="E800" s="112" t="s">
        <v>1017</v>
      </c>
      <c r="G800" s="113">
        <v>15.42</v>
      </c>
      <c r="K800" s="109"/>
      <c r="L800" s="114"/>
      <c r="M800" s="115"/>
      <c r="N800" s="115"/>
      <c r="O800" s="115"/>
      <c r="P800" s="115"/>
      <c r="Q800" s="115"/>
      <c r="R800" s="115"/>
      <c r="S800" s="116"/>
      <c r="AS800" s="111" t="s">
        <v>102</v>
      </c>
      <c r="AT800" s="111" t="s">
        <v>73</v>
      </c>
      <c r="AU800" s="110" t="s">
        <v>73</v>
      </c>
      <c r="AV800" s="110" t="s">
        <v>16</v>
      </c>
      <c r="AW800" s="110" t="s">
        <v>47</v>
      </c>
      <c r="AX800" s="111" t="s">
        <v>89</v>
      </c>
    </row>
    <row r="801" spans="1:64" s="110" customFormat="1" x14ac:dyDescent="0.2">
      <c r="A801" s="109"/>
      <c r="C801" s="103" t="s">
        <v>102</v>
      </c>
      <c r="D801" s="111" t="s">
        <v>0</v>
      </c>
      <c r="E801" s="112" t="s">
        <v>1246</v>
      </c>
      <c r="G801" s="113">
        <v>8.9499999999999993</v>
      </c>
      <c r="K801" s="109"/>
      <c r="L801" s="114"/>
      <c r="M801" s="115"/>
      <c r="N801" s="115"/>
      <c r="O801" s="115"/>
      <c r="P801" s="115"/>
      <c r="Q801" s="115"/>
      <c r="R801" s="115"/>
      <c r="S801" s="116"/>
      <c r="AS801" s="111" t="s">
        <v>102</v>
      </c>
      <c r="AT801" s="111" t="s">
        <v>73</v>
      </c>
      <c r="AU801" s="110" t="s">
        <v>73</v>
      </c>
      <c r="AV801" s="110" t="s">
        <v>16</v>
      </c>
      <c r="AW801" s="110" t="s">
        <v>47</v>
      </c>
      <c r="AX801" s="111" t="s">
        <v>89</v>
      </c>
    </row>
    <row r="802" spans="1:64" s="110" customFormat="1" x14ac:dyDescent="0.2">
      <c r="A802" s="109"/>
      <c r="C802" s="103" t="s">
        <v>102</v>
      </c>
      <c r="D802" s="111" t="s">
        <v>0</v>
      </c>
      <c r="E802" s="112" t="s">
        <v>1030</v>
      </c>
      <c r="G802" s="113">
        <v>4.49</v>
      </c>
      <c r="K802" s="109"/>
      <c r="L802" s="114"/>
      <c r="M802" s="115"/>
      <c r="N802" s="115"/>
      <c r="O802" s="115"/>
      <c r="P802" s="115"/>
      <c r="Q802" s="115"/>
      <c r="R802" s="115"/>
      <c r="S802" s="116"/>
      <c r="AS802" s="111" t="s">
        <v>102</v>
      </c>
      <c r="AT802" s="111" t="s">
        <v>73</v>
      </c>
      <c r="AU802" s="110" t="s">
        <v>73</v>
      </c>
      <c r="AV802" s="110" t="s">
        <v>16</v>
      </c>
      <c r="AW802" s="110" t="s">
        <v>47</v>
      </c>
      <c r="AX802" s="111" t="s">
        <v>89</v>
      </c>
    </row>
    <row r="803" spans="1:64" s="110" customFormat="1" x14ac:dyDescent="0.2">
      <c r="A803" s="109"/>
      <c r="C803" s="103" t="s">
        <v>102</v>
      </c>
      <c r="D803" s="111" t="s">
        <v>0</v>
      </c>
      <c r="E803" s="112" t="s">
        <v>1018</v>
      </c>
      <c r="G803" s="113">
        <v>12.92</v>
      </c>
      <c r="K803" s="109"/>
      <c r="L803" s="114"/>
      <c r="M803" s="115"/>
      <c r="N803" s="115"/>
      <c r="O803" s="115"/>
      <c r="P803" s="115"/>
      <c r="Q803" s="115"/>
      <c r="R803" s="115"/>
      <c r="S803" s="116"/>
      <c r="AS803" s="111" t="s">
        <v>102</v>
      </c>
      <c r="AT803" s="111" t="s">
        <v>73</v>
      </c>
      <c r="AU803" s="110" t="s">
        <v>73</v>
      </c>
      <c r="AV803" s="110" t="s">
        <v>16</v>
      </c>
      <c r="AW803" s="110" t="s">
        <v>47</v>
      </c>
      <c r="AX803" s="111" t="s">
        <v>89</v>
      </c>
    </row>
    <row r="804" spans="1:64" s="110" customFormat="1" x14ac:dyDescent="0.2">
      <c r="A804" s="109"/>
      <c r="C804" s="103" t="s">
        <v>102</v>
      </c>
      <c r="D804" s="111" t="s">
        <v>0</v>
      </c>
      <c r="E804" s="112" t="s">
        <v>1247</v>
      </c>
      <c r="G804" s="113">
        <v>57.46</v>
      </c>
      <c r="K804" s="109"/>
      <c r="L804" s="114"/>
      <c r="M804" s="115"/>
      <c r="N804" s="115"/>
      <c r="O804" s="115"/>
      <c r="P804" s="115"/>
      <c r="Q804" s="115"/>
      <c r="R804" s="115"/>
      <c r="S804" s="116"/>
      <c r="AS804" s="111" t="s">
        <v>102</v>
      </c>
      <c r="AT804" s="111" t="s">
        <v>73</v>
      </c>
      <c r="AU804" s="110" t="s">
        <v>73</v>
      </c>
      <c r="AV804" s="110" t="s">
        <v>16</v>
      </c>
      <c r="AW804" s="110" t="s">
        <v>47</v>
      </c>
      <c r="AX804" s="111" t="s">
        <v>89</v>
      </c>
    </row>
    <row r="805" spans="1:64" s="110" customFormat="1" x14ac:dyDescent="0.2">
      <c r="A805" s="109"/>
      <c r="C805" s="103" t="s">
        <v>102</v>
      </c>
      <c r="D805" s="111" t="s">
        <v>0</v>
      </c>
      <c r="E805" s="112" t="s">
        <v>1248</v>
      </c>
      <c r="G805" s="113">
        <v>21.132000000000001</v>
      </c>
      <c r="K805" s="109"/>
      <c r="L805" s="114"/>
      <c r="M805" s="115"/>
      <c r="N805" s="115"/>
      <c r="O805" s="115"/>
      <c r="P805" s="115"/>
      <c r="Q805" s="115"/>
      <c r="R805" s="115"/>
      <c r="S805" s="116"/>
      <c r="AS805" s="111" t="s">
        <v>102</v>
      </c>
      <c r="AT805" s="111" t="s">
        <v>73</v>
      </c>
      <c r="AU805" s="110" t="s">
        <v>73</v>
      </c>
      <c r="AV805" s="110" t="s">
        <v>16</v>
      </c>
      <c r="AW805" s="110" t="s">
        <v>47</v>
      </c>
      <c r="AX805" s="111" t="s">
        <v>89</v>
      </c>
    </row>
    <row r="806" spans="1:64" s="118" customFormat="1" x14ac:dyDescent="0.2">
      <c r="A806" s="117"/>
      <c r="C806" s="103" t="s">
        <v>102</v>
      </c>
      <c r="D806" s="119" t="s">
        <v>0</v>
      </c>
      <c r="E806" s="120" t="s">
        <v>109</v>
      </c>
      <c r="G806" s="121">
        <v>395.66199999999998</v>
      </c>
      <c r="K806" s="117"/>
      <c r="L806" s="122"/>
      <c r="M806" s="123"/>
      <c r="N806" s="123"/>
      <c r="O806" s="123"/>
      <c r="P806" s="123"/>
      <c r="Q806" s="123"/>
      <c r="R806" s="123"/>
      <c r="S806" s="124"/>
      <c r="AS806" s="119" t="s">
        <v>102</v>
      </c>
      <c r="AT806" s="119" t="s">
        <v>73</v>
      </c>
      <c r="AU806" s="118" t="s">
        <v>96</v>
      </c>
      <c r="AV806" s="118" t="s">
        <v>16</v>
      </c>
      <c r="AW806" s="118" t="s">
        <v>51</v>
      </c>
      <c r="AX806" s="119" t="s">
        <v>89</v>
      </c>
    </row>
    <row r="807" spans="1:64" s="16" customFormat="1" ht="12" x14ac:dyDescent="0.2">
      <c r="A807" s="13"/>
      <c r="B807" s="87" t="s">
        <v>1249</v>
      </c>
      <c r="C807" s="87" t="s">
        <v>92</v>
      </c>
      <c r="D807" s="88" t="s">
        <v>1250</v>
      </c>
      <c r="E807" s="89" t="s">
        <v>1251</v>
      </c>
      <c r="F807" s="90" t="s">
        <v>121</v>
      </c>
      <c r="G807" s="91">
        <v>59.348999999999997</v>
      </c>
      <c r="H807" s="1"/>
      <c r="I807" s="91">
        <f>ROUND(H807*G807,3)</f>
        <v>0</v>
      </c>
      <c r="J807" s="92"/>
      <c r="K807" s="13"/>
      <c r="L807" s="93" t="s">
        <v>0</v>
      </c>
      <c r="M807" s="94" t="s">
        <v>23</v>
      </c>
      <c r="N807" s="95"/>
      <c r="O807" s="96">
        <f>N807*G807</f>
        <v>0</v>
      </c>
      <c r="P807" s="96">
        <v>0</v>
      </c>
      <c r="Q807" s="96">
        <f>P807*G807</f>
        <v>0</v>
      </c>
      <c r="R807" s="96">
        <v>0</v>
      </c>
      <c r="S807" s="97">
        <f>R807*G807</f>
        <v>0</v>
      </c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Q807" s="98" t="s">
        <v>228</v>
      </c>
      <c r="AS807" s="98" t="s">
        <v>92</v>
      </c>
      <c r="AT807" s="98" t="s">
        <v>73</v>
      </c>
      <c r="AX807" s="7" t="s">
        <v>89</v>
      </c>
      <c r="BD807" s="99">
        <f>IF(M807="základná",I807,0)</f>
        <v>0</v>
      </c>
      <c r="BE807" s="99">
        <f>IF(M807="znížená",I807,0)</f>
        <v>0</v>
      </c>
      <c r="BF807" s="99">
        <f>IF(M807="zákl. prenesená",I807,0)</f>
        <v>0</v>
      </c>
      <c r="BG807" s="99">
        <f>IF(M807="zníž. prenesená",I807,0)</f>
        <v>0</v>
      </c>
      <c r="BH807" s="99">
        <f>IF(M807="nulová",I807,0)</f>
        <v>0</v>
      </c>
      <c r="BI807" s="7" t="s">
        <v>73</v>
      </c>
      <c r="BJ807" s="100">
        <f>ROUND(H807*G807,3)</f>
        <v>0</v>
      </c>
      <c r="BK807" s="7" t="s">
        <v>228</v>
      </c>
      <c r="BL807" s="98" t="s">
        <v>1252</v>
      </c>
    </row>
    <row r="808" spans="1:64" s="102" customFormat="1" x14ac:dyDescent="0.2">
      <c r="A808" s="101"/>
      <c r="C808" s="103" t="s">
        <v>102</v>
      </c>
      <c r="D808" s="104" t="s">
        <v>0</v>
      </c>
      <c r="E808" s="105" t="s">
        <v>114</v>
      </c>
      <c r="G808" s="104" t="s">
        <v>0</v>
      </c>
      <c r="K808" s="101"/>
      <c r="L808" s="106"/>
      <c r="M808" s="107"/>
      <c r="N808" s="107"/>
      <c r="O808" s="107"/>
      <c r="P808" s="107"/>
      <c r="Q808" s="107"/>
      <c r="R808" s="107"/>
      <c r="S808" s="108"/>
      <c r="AS808" s="104" t="s">
        <v>102</v>
      </c>
      <c r="AT808" s="104" t="s">
        <v>73</v>
      </c>
      <c r="AU808" s="102" t="s">
        <v>51</v>
      </c>
      <c r="AV808" s="102" t="s">
        <v>16</v>
      </c>
      <c r="AW808" s="102" t="s">
        <v>47</v>
      </c>
      <c r="AX808" s="104" t="s">
        <v>89</v>
      </c>
    </row>
    <row r="809" spans="1:64" s="110" customFormat="1" x14ac:dyDescent="0.2">
      <c r="A809" s="109"/>
      <c r="C809" s="103" t="s">
        <v>102</v>
      </c>
      <c r="D809" s="111" t="s">
        <v>0</v>
      </c>
      <c r="E809" s="112" t="s">
        <v>1243</v>
      </c>
      <c r="G809" s="113">
        <v>42.46</v>
      </c>
      <c r="K809" s="109"/>
      <c r="L809" s="114"/>
      <c r="M809" s="115"/>
      <c r="N809" s="115"/>
      <c r="O809" s="115"/>
      <c r="P809" s="115"/>
      <c r="Q809" s="115"/>
      <c r="R809" s="115"/>
      <c r="S809" s="116"/>
      <c r="AS809" s="111" t="s">
        <v>102</v>
      </c>
      <c r="AT809" s="111" t="s">
        <v>73</v>
      </c>
      <c r="AU809" s="110" t="s">
        <v>73</v>
      </c>
      <c r="AV809" s="110" t="s">
        <v>16</v>
      </c>
      <c r="AW809" s="110" t="s">
        <v>47</v>
      </c>
      <c r="AX809" s="111" t="s">
        <v>89</v>
      </c>
    </row>
    <row r="810" spans="1:64" s="110" customFormat="1" x14ac:dyDescent="0.2">
      <c r="A810" s="109"/>
      <c r="C810" s="103" t="s">
        <v>102</v>
      </c>
      <c r="D810" s="111" t="s">
        <v>0</v>
      </c>
      <c r="E810" s="112" t="s">
        <v>1244</v>
      </c>
      <c r="G810" s="113">
        <v>6.6</v>
      </c>
      <c r="K810" s="109"/>
      <c r="L810" s="114"/>
      <c r="M810" s="115"/>
      <c r="N810" s="115"/>
      <c r="O810" s="115"/>
      <c r="P810" s="115"/>
      <c r="Q810" s="115"/>
      <c r="R810" s="115"/>
      <c r="S810" s="116"/>
      <c r="AS810" s="111" t="s">
        <v>102</v>
      </c>
      <c r="AT810" s="111" t="s">
        <v>73</v>
      </c>
      <c r="AU810" s="110" t="s">
        <v>73</v>
      </c>
      <c r="AV810" s="110" t="s">
        <v>16</v>
      </c>
      <c r="AW810" s="110" t="s">
        <v>47</v>
      </c>
      <c r="AX810" s="111" t="s">
        <v>89</v>
      </c>
    </row>
    <row r="811" spans="1:64" s="110" customFormat="1" x14ac:dyDescent="0.2">
      <c r="A811" s="109"/>
      <c r="C811" s="103" t="s">
        <v>102</v>
      </c>
      <c r="D811" s="111" t="s">
        <v>0</v>
      </c>
      <c r="E811" s="112" t="s">
        <v>1170</v>
      </c>
      <c r="G811" s="113">
        <v>14.5</v>
      </c>
      <c r="K811" s="109"/>
      <c r="L811" s="114"/>
      <c r="M811" s="115"/>
      <c r="N811" s="115"/>
      <c r="O811" s="115"/>
      <c r="P811" s="115"/>
      <c r="Q811" s="115"/>
      <c r="R811" s="115"/>
      <c r="S811" s="116"/>
      <c r="AS811" s="111" t="s">
        <v>102</v>
      </c>
      <c r="AT811" s="111" t="s">
        <v>73</v>
      </c>
      <c r="AU811" s="110" t="s">
        <v>73</v>
      </c>
      <c r="AV811" s="110" t="s">
        <v>16</v>
      </c>
      <c r="AW811" s="110" t="s">
        <v>47</v>
      </c>
      <c r="AX811" s="111" t="s">
        <v>89</v>
      </c>
    </row>
    <row r="812" spans="1:64" s="110" customFormat="1" x14ac:dyDescent="0.2">
      <c r="A812" s="109"/>
      <c r="C812" s="103" t="s">
        <v>102</v>
      </c>
      <c r="D812" s="111" t="s">
        <v>0</v>
      </c>
      <c r="E812" s="112" t="s">
        <v>1028</v>
      </c>
      <c r="G812" s="113">
        <v>5.17</v>
      </c>
      <c r="K812" s="109"/>
      <c r="L812" s="114"/>
      <c r="M812" s="115"/>
      <c r="N812" s="115"/>
      <c r="O812" s="115"/>
      <c r="P812" s="115"/>
      <c r="Q812" s="115"/>
      <c r="R812" s="115"/>
      <c r="S812" s="116"/>
      <c r="AS812" s="111" t="s">
        <v>102</v>
      </c>
      <c r="AT812" s="111" t="s">
        <v>73</v>
      </c>
      <c r="AU812" s="110" t="s">
        <v>73</v>
      </c>
      <c r="AV812" s="110" t="s">
        <v>16</v>
      </c>
      <c r="AW812" s="110" t="s">
        <v>47</v>
      </c>
      <c r="AX812" s="111" t="s">
        <v>89</v>
      </c>
    </row>
    <row r="813" spans="1:64" s="110" customFormat="1" x14ac:dyDescent="0.2">
      <c r="A813" s="109"/>
      <c r="C813" s="103" t="s">
        <v>102</v>
      </c>
      <c r="D813" s="111" t="s">
        <v>0</v>
      </c>
      <c r="E813" s="112" t="s">
        <v>603</v>
      </c>
      <c r="G813" s="113">
        <v>15.22</v>
      </c>
      <c r="K813" s="109"/>
      <c r="L813" s="114"/>
      <c r="M813" s="115"/>
      <c r="N813" s="115"/>
      <c r="O813" s="115"/>
      <c r="P813" s="115"/>
      <c r="Q813" s="115"/>
      <c r="R813" s="115"/>
      <c r="S813" s="116"/>
      <c r="AS813" s="111" t="s">
        <v>102</v>
      </c>
      <c r="AT813" s="111" t="s">
        <v>73</v>
      </c>
      <c r="AU813" s="110" t="s">
        <v>73</v>
      </c>
      <c r="AV813" s="110" t="s">
        <v>16</v>
      </c>
      <c r="AW813" s="110" t="s">
        <v>47</v>
      </c>
      <c r="AX813" s="111" t="s">
        <v>89</v>
      </c>
    </row>
    <row r="814" spans="1:64" s="110" customFormat="1" x14ac:dyDescent="0.2">
      <c r="A814" s="109"/>
      <c r="C814" s="103" t="s">
        <v>102</v>
      </c>
      <c r="D814" s="111" t="s">
        <v>0</v>
      </c>
      <c r="E814" s="112" t="s">
        <v>605</v>
      </c>
      <c r="G814" s="113">
        <v>8.4499999999999993</v>
      </c>
      <c r="K814" s="109"/>
      <c r="L814" s="114"/>
      <c r="M814" s="115"/>
      <c r="N814" s="115"/>
      <c r="O814" s="115"/>
      <c r="P814" s="115"/>
      <c r="Q814" s="115"/>
      <c r="R814" s="115"/>
      <c r="S814" s="116"/>
      <c r="AS814" s="111" t="s">
        <v>102</v>
      </c>
      <c r="AT814" s="111" t="s">
        <v>73</v>
      </c>
      <c r="AU814" s="110" t="s">
        <v>73</v>
      </c>
      <c r="AV814" s="110" t="s">
        <v>16</v>
      </c>
      <c r="AW814" s="110" t="s">
        <v>47</v>
      </c>
      <c r="AX814" s="111" t="s">
        <v>89</v>
      </c>
    </row>
    <row r="815" spans="1:64" s="110" customFormat="1" x14ac:dyDescent="0.2">
      <c r="A815" s="109"/>
      <c r="C815" s="103" t="s">
        <v>102</v>
      </c>
      <c r="D815" s="111" t="s">
        <v>0</v>
      </c>
      <c r="E815" s="112" t="s">
        <v>1011</v>
      </c>
      <c r="G815" s="113">
        <v>40.25</v>
      </c>
      <c r="K815" s="109"/>
      <c r="L815" s="114"/>
      <c r="M815" s="115"/>
      <c r="N815" s="115"/>
      <c r="O815" s="115"/>
      <c r="P815" s="115"/>
      <c r="Q815" s="115"/>
      <c r="R815" s="115"/>
      <c r="S815" s="116"/>
      <c r="AS815" s="111" t="s">
        <v>102</v>
      </c>
      <c r="AT815" s="111" t="s">
        <v>73</v>
      </c>
      <c r="AU815" s="110" t="s">
        <v>73</v>
      </c>
      <c r="AV815" s="110" t="s">
        <v>16</v>
      </c>
      <c r="AW815" s="110" t="s">
        <v>47</v>
      </c>
      <c r="AX815" s="111" t="s">
        <v>89</v>
      </c>
    </row>
    <row r="816" spans="1:64" s="110" customFormat="1" x14ac:dyDescent="0.2">
      <c r="A816" s="109"/>
      <c r="C816" s="103" t="s">
        <v>102</v>
      </c>
      <c r="D816" s="111" t="s">
        <v>0</v>
      </c>
      <c r="E816" s="112" t="s">
        <v>1245</v>
      </c>
      <c r="G816" s="113">
        <v>18.27</v>
      </c>
      <c r="K816" s="109"/>
      <c r="L816" s="114"/>
      <c r="M816" s="115"/>
      <c r="N816" s="115"/>
      <c r="O816" s="115"/>
      <c r="P816" s="115"/>
      <c r="Q816" s="115"/>
      <c r="R816" s="115"/>
      <c r="S816" s="116"/>
      <c r="AS816" s="111" t="s">
        <v>102</v>
      </c>
      <c r="AT816" s="111" t="s">
        <v>73</v>
      </c>
      <c r="AU816" s="110" t="s">
        <v>73</v>
      </c>
      <c r="AV816" s="110" t="s">
        <v>16</v>
      </c>
      <c r="AW816" s="110" t="s">
        <v>47</v>
      </c>
      <c r="AX816" s="111" t="s">
        <v>89</v>
      </c>
    </row>
    <row r="817" spans="1:64" s="110" customFormat="1" x14ac:dyDescent="0.2">
      <c r="A817" s="109"/>
      <c r="C817" s="103" t="s">
        <v>102</v>
      </c>
      <c r="D817" s="111" t="s">
        <v>0</v>
      </c>
      <c r="E817" s="112" t="s">
        <v>1012</v>
      </c>
      <c r="G817" s="113">
        <v>24.44</v>
      </c>
      <c r="K817" s="109"/>
      <c r="L817" s="114"/>
      <c r="M817" s="115"/>
      <c r="N817" s="115"/>
      <c r="O817" s="115"/>
      <c r="P817" s="115"/>
      <c r="Q817" s="115"/>
      <c r="R817" s="115"/>
      <c r="S817" s="116"/>
      <c r="AS817" s="111" t="s">
        <v>102</v>
      </c>
      <c r="AT817" s="111" t="s">
        <v>73</v>
      </c>
      <c r="AU817" s="110" t="s">
        <v>73</v>
      </c>
      <c r="AV817" s="110" t="s">
        <v>16</v>
      </c>
      <c r="AW817" s="110" t="s">
        <v>47</v>
      </c>
      <c r="AX817" s="111" t="s">
        <v>89</v>
      </c>
    </row>
    <row r="818" spans="1:64" s="110" customFormat="1" x14ac:dyDescent="0.2">
      <c r="A818" s="109"/>
      <c r="C818" s="103" t="s">
        <v>102</v>
      </c>
      <c r="D818" s="111" t="s">
        <v>0</v>
      </c>
      <c r="E818" s="112" t="s">
        <v>1013</v>
      </c>
      <c r="G818" s="113">
        <v>35.479999999999997</v>
      </c>
      <c r="K818" s="109"/>
      <c r="L818" s="114"/>
      <c r="M818" s="115"/>
      <c r="N818" s="115"/>
      <c r="O818" s="115"/>
      <c r="P818" s="115"/>
      <c r="Q818" s="115"/>
      <c r="R818" s="115"/>
      <c r="S818" s="116"/>
      <c r="AS818" s="111" t="s">
        <v>102</v>
      </c>
      <c r="AT818" s="111" t="s">
        <v>73</v>
      </c>
      <c r="AU818" s="110" t="s">
        <v>73</v>
      </c>
      <c r="AV818" s="110" t="s">
        <v>16</v>
      </c>
      <c r="AW818" s="110" t="s">
        <v>47</v>
      </c>
      <c r="AX818" s="111" t="s">
        <v>89</v>
      </c>
    </row>
    <row r="819" spans="1:64" s="110" customFormat="1" x14ac:dyDescent="0.2">
      <c r="A819" s="109"/>
      <c r="C819" s="103" t="s">
        <v>102</v>
      </c>
      <c r="D819" s="111" t="s">
        <v>0</v>
      </c>
      <c r="E819" s="112" t="s">
        <v>1014</v>
      </c>
      <c r="G819" s="113">
        <v>36.74</v>
      </c>
      <c r="K819" s="109"/>
      <c r="L819" s="114"/>
      <c r="M819" s="115"/>
      <c r="N819" s="115"/>
      <c r="O819" s="115"/>
      <c r="P819" s="115"/>
      <c r="Q819" s="115"/>
      <c r="R819" s="115"/>
      <c r="S819" s="116"/>
      <c r="AS819" s="111" t="s">
        <v>102</v>
      </c>
      <c r="AT819" s="111" t="s">
        <v>73</v>
      </c>
      <c r="AU819" s="110" t="s">
        <v>73</v>
      </c>
      <c r="AV819" s="110" t="s">
        <v>16</v>
      </c>
      <c r="AW819" s="110" t="s">
        <v>47</v>
      </c>
      <c r="AX819" s="111" t="s">
        <v>89</v>
      </c>
    </row>
    <row r="820" spans="1:64" s="110" customFormat="1" x14ac:dyDescent="0.2">
      <c r="A820" s="109"/>
      <c r="C820" s="103" t="s">
        <v>102</v>
      </c>
      <c r="D820" s="111" t="s">
        <v>0</v>
      </c>
      <c r="E820" s="112" t="s">
        <v>1015</v>
      </c>
      <c r="G820" s="113">
        <v>25.62</v>
      </c>
      <c r="K820" s="109"/>
      <c r="L820" s="114"/>
      <c r="M820" s="115"/>
      <c r="N820" s="115"/>
      <c r="O820" s="115"/>
      <c r="P820" s="115"/>
      <c r="Q820" s="115"/>
      <c r="R820" s="115"/>
      <c r="S820" s="116"/>
      <c r="AS820" s="111" t="s">
        <v>102</v>
      </c>
      <c r="AT820" s="111" t="s">
        <v>73</v>
      </c>
      <c r="AU820" s="110" t="s">
        <v>73</v>
      </c>
      <c r="AV820" s="110" t="s">
        <v>16</v>
      </c>
      <c r="AW820" s="110" t="s">
        <v>47</v>
      </c>
      <c r="AX820" s="111" t="s">
        <v>89</v>
      </c>
    </row>
    <row r="821" spans="1:64" s="110" customFormat="1" x14ac:dyDescent="0.2">
      <c r="A821" s="109"/>
      <c r="C821" s="103" t="s">
        <v>102</v>
      </c>
      <c r="D821" s="111" t="s">
        <v>0</v>
      </c>
      <c r="E821" s="112" t="s">
        <v>1016</v>
      </c>
      <c r="G821" s="113">
        <v>2.09</v>
      </c>
      <c r="K821" s="109"/>
      <c r="L821" s="114"/>
      <c r="M821" s="115"/>
      <c r="N821" s="115"/>
      <c r="O821" s="115"/>
      <c r="P821" s="115"/>
      <c r="Q821" s="115"/>
      <c r="R821" s="115"/>
      <c r="S821" s="116"/>
      <c r="AS821" s="111" t="s">
        <v>102</v>
      </c>
      <c r="AT821" s="111" t="s">
        <v>73</v>
      </c>
      <c r="AU821" s="110" t="s">
        <v>73</v>
      </c>
      <c r="AV821" s="110" t="s">
        <v>16</v>
      </c>
      <c r="AW821" s="110" t="s">
        <v>47</v>
      </c>
      <c r="AX821" s="111" t="s">
        <v>89</v>
      </c>
    </row>
    <row r="822" spans="1:64" s="110" customFormat="1" x14ac:dyDescent="0.2">
      <c r="A822" s="109"/>
      <c r="C822" s="103" t="s">
        <v>102</v>
      </c>
      <c r="D822" s="111" t="s">
        <v>0</v>
      </c>
      <c r="E822" s="112" t="s">
        <v>1017</v>
      </c>
      <c r="G822" s="113">
        <v>15.42</v>
      </c>
      <c r="K822" s="109"/>
      <c r="L822" s="114"/>
      <c r="M822" s="115"/>
      <c r="N822" s="115"/>
      <c r="O822" s="115"/>
      <c r="P822" s="115"/>
      <c r="Q822" s="115"/>
      <c r="R822" s="115"/>
      <c r="S822" s="116"/>
      <c r="AS822" s="111" t="s">
        <v>102</v>
      </c>
      <c r="AT822" s="111" t="s">
        <v>73</v>
      </c>
      <c r="AU822" s="110" t="s">
        <v>73</v>
      </c>
      <c r="AV822" s="110" t="s">
        <v>16</v>
      </c>
      <c r="AW822" s="110" t="s">
        <v>47</v>
      </c>
      <c r="AX822" s="111" t="s">
        <v>89</v>
      </c>
    </row>
    <row r="823" spans="1:64" s="110" customFormat="1" x14ac:dyDescent="0.2">
      <c r="A823" s="109"/>
      <c r="C823" s="103" t="s">
        <v>102</v>
      </c>
      <c r="D823" s="111" t="s">
        <v>0</v>
      </c>
      <c r="E823" s="112" t="s">
        <v>1246</v>
      </c>
      <c r="G823" s="113">
        <v>8.9499999999999993</v>
      </c>
      <c r="K823" s="109"/>
      <c r="L823" s="114"/>
      <c r="M823" s="115"/>
      <c r="N823" s="115"/>
      <c r="O823" s="115"/>
      <c r="P823" s="115"/>
      <c r="Q823" s="115"/>
      <c r="R823" s="115"/>
      <c r="S823" s="116"/>
      <c r="AS823" s="111" t="s">
        <v>102</v>
      </c>
      <c r="AT823" s="111" t="s">
        <v>73</v>
      </c>
      <c r="AU823" s="110" t="s">
        <v>73</v>
      </c>
      <c r="AV823" s="110" t="s">
        <v>16</v>
      </c>
      <c r="AW823" s="110" t="s">
        <v>47</v>
      </c>
      <c r="AX823" s="111" t="s">
        <v>89</v>
      </c>
    </row>
    <row r="824" spans="1:64" s="110" customFormat="1" x14ac:dyDescent="0.2">
      <c r="A824" s="109"/>
      <c r="C824" s="103" t="s">
        <v>102</v>
      </c>
      <c r="D824" s="111" t="s">
        <v>0</v>
      </c>
      <c r="E824" s="112" t="s">
        <v>1030</v>
      </c>
      <c r="G824" s="113">
        <v>4.49</v>
      </c>
      <c r="K824" s="109"/>
      <c r="L824" s="114"/>
      <c r="M824" s="115"/>
      <c r="N824" s="115"/>
      <c r="O824" s="115"/>
      <c r="P824" s="115"/>
      <c r="Q824" s="115"/>
      <c r="R824" s="115"/>
      <c r="S824" s="116"/>
      <c r="AS824" s="111" t="s">
        <v>102</v>
      </c>
      <c r="AT824" s="111" t="s">
        <v>73</v>
      </c>
      <c r="AU824" s="110" t="s">
        <v>73</v>
      </c>
      <c r="AV824" s="110" t="s">
        <v>16</v>
      </c>
      <c r="AW824" s="110" t="s">
        <v>47</v>
      </c>
      <c r="AX824" s="111" t="s">
        <v>89</v>
      </c>
    </row>
    <row r="825" spans="1:64" s="110" customFormat="1" x14ac:dyDescent="0.2">
      <c r="A825" s="109"/>
      <c r="C825" s="103" t="s">
        <v>102</v>
      </c>
      <c r="D825" s="111" t="s">
        <v>0</v>
      </c>
      <c r="E825" s="112" t="s">
        <v>1018</v>
      </c>
      <c r="G825" s="113">
        <v>12.92</v>
      </c>
      <c r="K825" s="109"/>
      <c r="L825" s="114"/>
      <c r="M825" s="115"/>
      <c r="N825" s="115"/>
      <c r="O825" s="115"/>
      <c r="P825" s="115"/>
      <c r="Q825" s="115"/>
      <c r="R825" s="115"/>
      <c r="S825" s="116"/>
      <c r="AS825" s="111" t="s">
        <v>102</v>
      </c>
      <c r="AT825" s="111" t="s">
        <v>73</v>
      </c>
      <c r="AU825" s="110" t="s">
        <v>73</v>
      </c>
      <c r="AV825" s="110" t="s">
        <v>16</v>
      </c>
      <c r="AW825" s="110" t="s">
        <v>47</v>
      </c>
      <c r="AX825" s="111" t="s">
        <v>89</v>
      </c>
    </row>
    <row r="826" spans="1:64" s="110" customFormat="1" x14ac:dyDescent="0.2">
      <c r="A826" s="109"/>
      <c r="C826" s="103" t="s">
        <v>102</v>
      </c>
      <c r="D826" s="111" t="s">
        <v>0</v>
      </c>
      <c r="E826" s="112" t="s">
        <v>1247</v>
      </c>
      <c r="G826" s="113">
        <v>57.46</v>
      </c>
      <c r="K826" s="109"/>
      <c r="L826" s="114"/>
      <c r="M826" s="115"/>
      <c r="N826" s="115"/>
      <c r="O826" s="115"/>
      <c r="P826" s="115"/>
      <c r="Q826" s="115"/>
      <c r="R826" s="115"/>
      <c r="S826" s="116"/>
      <c r="AS826" s="111" t="s">
        <v>102</v>
      </c>
      <c r="AT826" s="111" t="s">
        <v>73</v>
      </c>
      <c r="AU826" s="110" t="s">
        <v>73</v>
      </c>
      <c r="AV826" s="110" t="s">
        <v>16</v>
      </c>
      <c r="AW826" s="110" t="s">
        <v>47</v>
      </c>
      <c r="AX826" s="111" t="s">
        <v>89</v>
      </c>
    </row>
    <row r="827" spans="1:64" s="110" customFormat="1" x14ac:dyDescent="0.2">
      <c r="A827" s="109"/>
      <c r="C827" s="103" t="s">
        <v>102</v>
      </c>
      <c r="D827" s="111" t="s">
        <v>0</v>
      </c>
      <c r="E827" s="112" t="s">
        <v>1248</v>
      </c>
      <c r="G827" s="113">
        <v>21.132000000000001</v>
      </c>
      <c r="K827" s="109"/>
      <c r="L827" s="114"/>
      <c r="M827" s="115"/>
      <c r="N827" s="115"/>
      <c r="O827" s="115"/>
      <c r="P827" s="115"/>
      <c r="Q827" s="115"/>
      <c r="R827" s="115"/>
      <c r="S827" s="116"/>
      <c r="AS827" s="111" t="s">
        <v>102</v>
      </c>
      <c r="AT827" s="111" t="s">
        <v>73</v>
      </c>
      <c r="AU827" s="110" t="s">
        <v>73</v>
      </c>
      <c r="AV827" s="110" t="s">
        <v>16</v>
      </c>
      <c r="AW827" s="110" t="s">
        <v>47</v>
      </c>
      <c r="AX827" s="111" t="s">
        <v>89</v>
      </c>
    </row>
    <row r="828" spans="1:64" s="118" customFormat="1" x14ac:dyDescent="0.2">
      <c r="A828" s="117"/>
      <c r="C828" s="103" t="s">
        <v>102</v>
      </c>
      <c r="D828" s="119" t="s">
        <v>0</v>
      </c>
      <c r="E828" s="120" t="s">
        <v>109</v>
      </c>
      <c r="G828" s="121">
        <v>395.66199999999998</v>
      </c>
      <c r="K828" s="117"/>
      <c r="L828" s="122"/>
      <c r="M828" s="123"/>
      <c r="N828" s="123"/>
      <c r="O828" s="123"/>
      <c r="P828" s="123"/>
      <c r="Q828" s="123"/>
      <c r="R828" s="123"/>
      <c r="S828" s="124"/>
      <c r="AS828" s="119" t="s">
        <v>102</v>
      </c>
      <c r="AT828" s="119" t="s">
        <v>73</v>
      </c>
      <c r="AU828" s="118" t="s">
        <v>96</v>
      </c>
      <c r="AV828" s="118" t="s">
        <v>16</v>
      </c>
      <c r="AW828" s="118" t="s">
        <v>51</v>
      </c>
      <c r="AX828" s="119" t="s">
        <v>89</v>
      </c>
    </row>
    <row r="829" spans="1:64" s="110" customFormat="1" x14ac:dyDescent="0.2">
      <c r="A829" s="109"/>
      <c r="C829" s="103" t="s">
        <v>102</v>
      </c>
      <c r="E829" s="112" t="s">
        <v>1253</v>
      </c>
      <c r="G829" s="113">
        <v>59.348999999999997</v>
      </c>
      <c r="K829" s="109"/>
      <c r="L829" s="114"/>
      <c r="M829" s="115"/>
      <c r="N829" s="115"/>
      <c r="O829" s="115"/>
      <c r="P829" s="115"/>
      <c r="Q829" s="115"/>
      <c r="R829" s="115"/>
      <c r="S829" s="116"/>
      <c r="AS829" s="111" t="s">
        <v>102</v>
      </c>
      <c r="AT829" s="111" t="s">
        <v>73</v>
      </c>
      <c r="AU829" s="110" t="s">
        <v>73</v>
      </c>
      <c r="AV829" s="110" t="s">
        <v>2</v>
      </c>
      <c r="AW829" s="110" t="s">
        <v>51</v>
      </c>
      <c r="AX829" s="111" t="s">
        <v>89</v>
      </c>
    </row>
    <row r="830" spans="1:64" s="16" customFormat="1" ht="72" x14ac:dyDescent="0.2">
      <c r="A830" s="13"/>
      <c r="B830" s="87" t="s">
        <v>1254</v>
      </c>
      <c r="C830" s="87" t="s">
        <v>92</v>
      </c>
      <c r="D830" s="88" t="s">
        <v>1255</v>
      </c>
      <c r="E830" s="89" t="s">
        <v>1256</v>
      </c>
      <c r="F830" s="90" t="s">
        <v>121</v>
      </c>
      <c r="G830" s="91">
        <v>52.94</v>
      </c>
      <c r="H830" s="1"/>
      <c r="I830" s="91">
        <f>ROUND(H830*G830,3)</f>
        <v>0</v>
      </c>
      <c r="J830" s="92"/>
      <c r="K830" s="13"/>
      <c r="L830" s="93" t="s">
        <v>0</v>
      </c>
      <c r="M830" s="94" t="s">
        <v>23</v>
      </c>
      <c r="N830" s="95"/>
      <c r="O830" s="96">
        <f>N830*G830</f>
        <v>0</v>
      </c>
      <c r="P830" s="96">
        <v>0</v>
      </c>
      <c r="Q830" s="96">
        <f>P830*G830</f>
        <v>0</v>
      </c>
      <c r="R830" s="96">
        <v>0</v>
      </c>
      <c r="S830" s="97">
        <f>R830*G830</f>
        <v>0</v>
      </c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Q830" s="98" t="s">
        <v>228</v>
      </c>
      <c r="AS830" s="98" t="s">
        <v>92</v>
      </c>
      <c r="AT830" s="98" t="s">
        <v>73</v>
      </c>
      <c r="AX830" s="7" t="s">
        <v>89</v>
      </c>
      <c r="BD830" s="99">
        <f>IF(M830="základná",I830,0)</f>
        <v>0</v>
      </c>
      <c r="BE830" s="99">
        <f>IF(M830="znížená",I830,0)</f>
        <v>0</v>
      </c>
      <c r="BF830" s="99">
        <f>IF(M830="zákl. prenesená",I830,0)</f>
        <v>0</v>
      </c>
      <c r="BG830" s="99">
        <f>IF(M830="zníž. prenesená",I830,0)</f>
        <v>0</v>
      </c>
      <c r="BH830" s="99">
        <f>IF(M830="nulová",I830,0)</f>
        <v>0</v>
      </c>
      <c r="BI830" s="7" t="s">
        <v>73</v>
      </c>
      <c r="BJ830" s="100">
        <f>ROUND(H830*G830,3)</f>
        <v>0</v>
      </c>
      <c r="BK830" s="7" t="s">
        <v>228</v>
      </c>
      <c r="BL830" s="98" t="s">
        <v>1257</v>
      </c>
    </row>
    <row r="831" spans="1:64" s="102" customFormat="1" x14ac:dyDescent="0.2">
      <c r="A831" s="101"/>
      <c r="C831" s="103" t="s">
        <v>102</v>
      </c>
      <c r="D831" s="104" t="s">
        <v>0</v>
      </c>
      <c r="E831" s="105" t="s">
        <v>114</v>
      </c>
      <c r="G831" s="104" t="s">
        <v>0</v>
      </c>
      <c r="K831" s="101"/>
      <c r="L831" s="106"/>
      <c r="M831" s="107"/>
      <c r="N831" s="107"/>
      <c r="O831" s="107"/>
      <c r="P831" s="107"/>
      <c r="Q831" s="107"/>
      <c r="R831" s="107"/>
      <c r="S831" s="108"/>
      <c r="AS831" s="104" t="s">
        <v>102</v>
      </c>
      <c r="AT831" s="104" t="s">
        <v>73</v>
      </c>
      <c r="AU831" s="102" t="s">
        <v>51</v>
      </c>
      <c r="AV831" s="102" t="s">
        <v>16</v>
      </c>
      <c r="AW831" s="102" t="s">
        <v>47</v>
      </c>
      <c r="AX831" s="104" t="s">
        <v>89</v>
      </c>
    </row>
    <row r="832" spans="1:64" s="110" customFormat="1" x14ac:dyDescent="0.2">
      <c r="A832" s="109"/>
      <c r="C832" s="103" t="s">
        <v>102</v>
      </c>
      <c r="D832" s="111" t="s">
        <v>0</v>
      </c>
      <c r="E832" s="112" t="s">
        <v>1023</v>
      </c>
      <c r="G832" s="113">
        <v>17.79</v>
      </c>
      <c r="K832" s="109"/>
      <c r="L832" s="114"/>
      <c r="M832" s="115"/>
      <c r="N832" s="115"/>
      <c r="O832" s="115"/>
      <c r="P832" s="115"/>
      <c r="Q832" s="115"/>
      <c r="R832" s="115"/>
      <c r="S832" s="116"/>
      <c r="AS832" s="111" t="s">
        <v>102</v>
      </c>
      <c r="AT832" s="111" t="s">
        <v>73</v>
      </c>
      <c r="AU832" s="110" t="s">
        <v>73</v>
      </c>
      <c r="AV832" s="110" t="s">
        <v>16</v>
      </c>
      <c r="AW832" s="110" t="s">
        <v>47</v>
      </c>
      <c r="AX832" s="111" t="s">
        <v>89</v>
      </c>
    </row>
    <row r="833" spans="1:64" s="110" customFormat="1" x14ac:dyDescent="0.2">
      <c r="A833" s="109"/>
      <c r="C833" s="103" t="s">
        <v>102</v>
      </c>
      <c r="D833" s="111" t="s">
        <v>0</v>
      </c>
      <c r="E833" s="112" t="s">
        <v>1258</v>
      </c>
      <c r="G833" s="113">
        <v>17.239999999999998</v>
      </c>
      <c r="K833" s="109"/>
      <c r="L833" s="114"/>
      <c r="M833" s="115"/>
      <c r="N833" s="115"/>
      <c r="O833" s="115"/>
      <c r="P833" s="115"/>
      <c r="Q833" s="115"/>
      <c r="R833" s="115"/>
      <c r="S833" s="116"/>
      <c r="AS833" s="111" t="s">
        <v>102</v>
      </c>
      <c r="AT833" s="111" t="s">
        <v>73</v>
      </c>
      <c r="AU833" s="110" t="s">
        <v>73</v>
      </c>
      <c r="AV833" s="110" t="s">
        <v>16</v>
      </c>
      <c r="AW833" s="110" t="s">
        <v>47</v>
      </c>
      <c r="AX833" s="111" t="s">
        <v>89</v>
      </c>
    </row>
    <row r="834" spans="1:64" s="110" customFormat="1" x14ac:dyDescent="0.2">
      <c r="A834" s="109"/>
      <c r="C834" s="103" t="s">
        <v>102</v>
      </c>
      <c r="D834" s="111" t="s">
        <v>0</v>
      </c>
      <c r="E834" s="112" t="s">
        <v>1025</v>
      </c>
      <c r="G834" s="113">
        <v>17.91</v>
      </c>
      <c r="K834" s="109"/>
      <c r="L834" s="114"/>
      <c r="M834" s="115"/>
      <c r="N834" s="115"/>
      <c r="O834" s="115"/>
      <c r="P834" s="115"/>
      <c r="Q834" s="115"/>
      <c r="R834" s="115"/>
      <c r="S834" s="116"/>
      <c r="AS834" s="111" t="s">
        <v>102</v>
      </c>
      <c r="AT834" s="111" t="s">
        <v>73</v>
      </c>
      <c r="AU834" s="110" t="s">
        <v>73</v>
      </c>
      <c r="AV834" s="110" t="s">
        <v>16</v>
      </c>
      <c r="AW834" s="110" t="s">
        <v>47</v>
      </c>
      <c r="AX834" s="111" t="s">
        <v>89</v>
      </c>
    </row>
    <row r="835" spans="1:64" s="118" customFormat="1" x14ac:dyDescent="0.2">
      <c r="A835" s="117"/>
      <c r="C835" s="103" t="s">
        <v>102</v>
      </c>
      <c r="D835" s="119" t="s">
        <v>0</v>
      </c>
      <c r="E835" s="120" t="s">
        <v>109</v>
      </c>
      <c r="G835" s="121">
        <v>52.94</v>
      </c>
      <c r="K835" s="117"/>
      <c r="L835" s="122"/>
      <c r="M835" s="123"/>
      <c r="N835" s="123"/>
      <c r="O835" s="123"/>
      <c r="P835" s="123"/>
      <c r="Q835" s="123"/>
      <c r="R835" s="123"/>
      <c r="S835" s="124"/>
      <c r="AS835" s="119" t="s">
        <v>102</v>
      </c>
      <c r="AT835" s="119" t="s">
        <v>73</v>
      </c>
      <c r="AU835" s="118" t="s">
        <v>96</v>
      </c>
      <c r="AV835" s="118" t="s">
        <v>16</v>
      </c>
      <c r="AW835" s="118" t="s">
        <v>51</v>
      </c>
      <c r="AX835" s="119" t="s">
        <v>89</v>
      </c>
    </row>
    <row r="836" spans="1:64" s="16" customFormat="1" ht="12" x14ac:dyDescent="0.2">
      <c r="A836" s="13"/>
      <c r="B836" s="87" t="s">
        <v>1259</v>
      </c>
      <c r="C836" s="87" t="s">
        <v>92</v>
      </c>
      <c r="D836" s="88" t="s">
        <v>1260</v>
      </c>
      <c r="E836" s="89" t="s">
        <v>1251</v>
      </c>
      <c r="F836" s="90" t="s">
        <v>121</v>
      </c>
      <c r="G836" s="91">
        <v>7.9409999999999998</v>
      </c>
      <c r="H836" s="1"/>
      <c r="I836" s="91">
        <f>ROUND(H836*G836,3)</f>
        <v>0</v>
      </c>
      <c r="J836" s="92"/>
      <c r="K836" s="13"/>
      <c r="L836" s="93" t="s">
        <v>0</v>
      </c>
      <c r="M836" s="94" t="s">
        <v>23</v>
      </c>
      <c r="N836" s="95"/>
      <c r="O836" s="96">
        <f>N836*G836</f>
        <v>0</v>
      </c>
      <c r="P836" s="96">
        <v>0</v>
      </c>
      <c r="Q836" s="96">
        <f>P836*G836</f>
        <v>0</v>
      </c>
      <c r="R836" s="96">
        <v>0</v>
      </c>
      <c r="S836" s="97">
        <f>R836*G836</f>
        <v>0</v>
      </c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Q836" s="98" t="s">
        <v>228</v>
      </c>
      <c r="AS836" s="98" t="s">
        <v>92</v>
      </c>
      <c r="AT836" s="98" t="s">
        <v>73</v>
      </c>
      <c r="AX836" s="7" t="s">
        <v>89</v>
      </c>
      <c r="BD836" s="99">
        <f>IF(M836="základná",I836,0)</f>
        <v>0</v>
      </c>
      <c r="BE836" s="99">
        <f>IF(M836="znížená",I836,0)</f>
        <v>0</v>
      </c>
      <c r="BF836" s="99">
        <f>IF(M836="zákl. prenesená",I836,0)</f>
        <v>0</v>
      </c>
      <c r="BG836" s="99">
        <f>IF(M836="zníž. prenesená",I836,0)</f>
        <v>0</v>
      </c>
      <c r="BH836" s="99">
        <f>IF(M836="nulová",I836,0)</f>
        <v>0</v>
      </c>
      <c r="BI836" s="7" t="s">
        <v>73</v>
      </c>
      <c r="BJ836" s="100">
        <f>ROUND(H836*G836,3)</f>
        <v>0</v>
      </c>
      <c r="BK836" s="7" t="s">
        <v>228</v>
      </c>
      <c r="BL836" s="98" t="s">
        <v>1261</v>
      </c>
    </row>
    <row r="837" spans="1:64" s="102" customFormat="1" x14ac:dyDescent="0.2">
      <c r="A837" s="101"/>
      <c r="C837" s="103" t="s">
        <v>102</v>
      </c>
      <c r="D837" s="104" t="s">
        <v>0</v>
      </c>
      <c r="E837" s="105" t="s">
        <v>114</v>
      </c>
      <c r="G837" s="104" t="s">
        <v>0</v>
      </c>
      <c r="K837" s="101"/>
      <c r="L837" s="106"/>
      <c r="M837" s="107"/>
      <c r="N837" s="107"/>
      <c r="O837" s="107"/>
      <c r="P837" s="107"/>
      <c r="Q837" s="107"/>
      <c r="R837" s="107"/>
      <c r="S837" s="108"/>
      <c r="AS837" s="104" t="s">
        <v>102</v>
      </c>
      <c r="AT837" s="104" t="s">
        <v>73</v>
      </c>
      <c r="AU837" s="102" t="s">
        <v>51</v>
      </c>
      <c r="AV837" s="102" t="s">
        <v>16</v>
      </c>
      <c r="AW837" s="102" t="s">
        <v>47</v>
      </c>
      <c r="AX837" s="104" t="s">
        <v>89</v>
      </c>
    </row>
    <row r="838" spans="1:64" s="110" customFormat="1" x14ac:dyDescent="0.2">
      <c r="A838" s="109"/>
      <c r="C838" s="103" t="s">
        <v>102</v>
      </c>
      <c r="D838" s="111" t="s">
        <v>0</v>
      </c>
      <c r="E838" s="112" t="s">
        <v>1023</v>
      </c>
      <c r="G838" s="113">
        <v>17.79</v>
      </c>
      <c r="K838" s="109"/>
      <c r="L838" s="114"/>
      <c r="M838" s="115"/>
      <c r="N838" s="115"/>
      <c r="O838" s="115"/>
      <c r="P838" s="115"/>
      <c r="Q838" s="115"/>
      <c r="R838" s="115"/>
      <c r="S838" s="116"/>
      <c r="AS838" s="111" t="s">
        <v>102</v>
      </c>
      <c r="AT838" s="111" t="s">
        <v>73</v>
      </c>
      <c r="AU838" s="110" t="s">
        <v>73</v>
      </c>
      <c r="AV838" s="110" t="s">
        <v>16</v>
      </c>
      <c r="AW838" s="110" t="s">
        <v>47</v>
      </c>
      <c r="AX838" s="111" t="s">
        <v>89</v>
      </c>
    </row>
    <row r="839" spans="1:64" s="110" customFormat="1" x14ac:dyDescent="0.2">
      <c r="A839" s="109"/>
      <c r="C839" s="103" t="s">
        <v>102</v>
      </c>
      <c r="D839" s="111" t="s">
        <v>0</v>
      </c>
      <c r="E839" s="112" t="s">
        <v>1258</v>
      </c>
      <c r="G839" s="113">
        <v>17.239999999999998</v>
      </c>
      <c r="K839" s="109"/>
      <c r="L839" s="114"/>
      <c r="M839" s="115"/>
      <c r="N839" s="115"/>
      <c r="O839" s="115"/>
      <c r="P839" s="115"/>
      <c r="Q839" s="115"/>
      <c r="R839" s="115"/>
      <c r="S839" s="116"/>
      <c r="AS839" s="111" t="s">
        <v>102</v>
      </c>
      <c r="AT839" s="111" t="s">
        <v>73</v>
      </c>
      <c r="AU839" s="110" t="s">
        <v>73</v>
      </c>
      <c r="AV839" s="110" t="s">
        <v>16</v>
      </c>
      <c r="AW839" s="110" t="s">
        <v>47</v>
      </c>
      <c r="AX839" s="111" t="s">
        <v>89</v>
      </c>
    </row>
    <row r="840" spans="1:64" s="110" customFormat="1" x14ac:dyDescent="0.2">
      <c r="A840" s="109"/>
      <c r="C840" s="103" t="s">
        <v>102</v>
      </c>
      <c r="D840" s="111" t="s">
        <v>0</v>
      </c>
      <c r="E840" s="112" t="s">
        <v>1025</v>
      </c>
      <c r="G840" s="113">
        <v>17.91</v>
      </c>
      <c r="K840" s="109"/>
      <c r="L840" s="114"/>
      <c r="M840" s="115"/>
      <c r="N840" s="115"/>
      <c r="O840" s="115"/>
      <c r="P840" s="115"/>
      <c r="Q840" s="115"/>
      <c r="R840" s="115"/>
      <c r="S840" s="116"/>
      <c r="AS840" s="111" t="s">
        <v>102</v>
      </c>
      <c r="AT840" s="111" t="s">
        <v>73</v>
      </c>
      <c r="AU840" s="110" t="s">
        <v>73</v>
      </c>
      <c r="AV840" s="110" t="s">
        <v>16</v>
      </c>
      <c r="AW840" s="110" t="s">
        <v>47</v>
      </c>
      <c r="AX840" s="111" t="s">
        <v>89</v>
      </c>
    </row>
    <row r="841" spans="1:64" s="118" customFormat="1" x14ac:dyDescent="0.2">
      <c r="A841" s="117"/>
      <c r="C841" s="103" t="s">
        <v>102</v>
      </c>
      <c r="D841" s="119" t="s">
        <v>0</v>
      </c>
      <c r="E841" s="120" t="s">
        <v>109</v>
      </c>
      <c r="G841" s="121">
        <v>52.94</v>
      </c>
      <c r="K841" s="117"/>
      <c r="L841" s="122"/>
      <c r="M841" s="123"/>
      <c r="N841" s="123"/>
      <c r="O841" s="123"/>
      <c r="P841" s="123"/>
      <c r="Q841" s="123"/>
      <c r="R841" s="123"/>
      <c r="S841" s="124"/>
      <c r="AS841" s="119" t="s">
        <v>102</v>
      </c>
      <c r="AT841" s="119" t="s">
        <v>73</v>
      </c>
      <c r="AU841" s="118" t="s">
        <v>96</v>
      </c>
      <c r="AV841" s="118" t="s">
        <v>16</v>
      </c>
      <c r="AW841" s="118" t="s">
        <v>51</v>
      </c>
      <c r="AX841" s="119" t="s">
        <v>89</v>
      </c>
    </row>
    <row r="842" spans="1:64" s="110" customFormat="1" x14ac:dyDescent="0.2">
      <c r="A842" s="109"/>
      <c r="C842" s="103" t="s">
        <v>102</v>
      </c>
      <c r="E842" s="112" t="s">
        <v>1262</v>
      </c>
      <c r="G842" s="113">
        <v>7.9409999999999998</v>
      </c>
      <c r="K842" s="109"/>
      <c r="L842" s="114"/>
      <c r="M842" s="115"/>
      <c r="N842" s="115"/>
      <c r="O842" s="115"/>
      <c r="P842" s="115"/>
      <c r="Q842" s="115"/>
      <c r="R842" s="115"/>
      <c r="S842" s="116"/>
      <c r="AS842" s="111" t="s">
        <v>102</v>
      </c>
      <c r="AT842" s="111" t="s">
        <v>73</v>
      </c>
      <c r="AU842" s="110" t="s">
        <v>73</v>
      </c>
      <c r="AV842" s="110" t="s">
        <v>2</v>
      </c>
      <c r="AW842" s="110" t="s">
        <v>51</v>
      </c>
      <c r="AX842" s="111" t="s">
        <v>89</v>
      </c>
    </row>
    <row r="843" spans="1:64" s="16" customFormat="1" ht="24" x14ac:dyDescent="0.2">
      <c r="A843" s="13"/>
      <c r="B843" s="87" t="s">
        <v>1263</v>
      </c>
      <c r="C843" s="87" t="s">
        <v>92</v>
      </c>
      <c r="D843" s="88" t="s">
        <v>1264</v>
      </c>
      <c r="E843" s="89" t="s">
        <v>1265</v>
      </c>
      <c r="F843" s="90" t="s">
        <v>121</v>
      </c>
      <c r="G843" s="91">
        <v>136.47999999999999</v>
      </c>
      <c r="H843" s="1"/>
      <c r="I843" s="91">
        <f>ROUND(H843*G843,3)</f>
        <v>0</v>
      </c>
      <c r="J843" s="92"/>
      <c r="K843" s="13"/>
      <c r="L843" s="93" t="s">
        <v>0</v>
      </c>
      <c r="M843" s="94" t="s">
        <v>23</v>
      </c>
      <c r="N843" s="95"/>
      <c r="O843" s="96">
        <f>N843*G843</f>
        <v>0</v>
      </c>
      <c r="P843" s="96">
        <v>0</v>
      </c>
      <c r="Q843" s="96">
        <f>P843*G843</f>
        <v>0</v>
      </c>
      <c r="R843" s="96">
        <v>0</v>
      </c>
      <c r="S843" s="97">
        <f>R843*G843</f>
        <v>0</v>
      </c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Q843" s="98" t="s">
        <v>228</v>
      </c>
      <c r="AS843" s="98" t="s">
        <v>92</v>
      </c>
      <c r="AT843" s="98" t="s">
        <v>73</v>
      </c>
      <c r="AX843" s="7" t="s">
        <v>89</v>
      </c>
      <c r="BD843" s="99">
        <f>IF(M843="základná",I843,0)</f>
        <v>0</v>
      </c>
      <c r="BE843" s="99">
        <f>IF(M843="znížená",I843,0)</f>
        <v>0</v>
      </c>
      <c r="BF843" s="99">
        <f>IF(M843="zákl. prenesená",I843,0)</f>
        <v>0</v>
      </c>
      <c r="BG843" s="99">
        <f>IF(M843="zníž. prenesená",I843,0)</f>
        <v>0</v>
      </c>
      <c r="BH843" s="99">
        <f>IF(M843="nulová",I843,0)</f>
        <v>0</v>
      </c>
      <c r="BI843" s="7" t="s">
        <v>73</v>
      </c>
      <c r="BJ843" s="100">
        <f>ROUND(H843*G843,3)</f>
        <v>0</v>
      </c>
      <c r="BK843" s="7" t="s">
        <v>228</v>
      </c>
      <c r="BL843" s="98" t="s">
        <v>1266</v>
      </c>
    </row>
    <row r="844" spans="1:64" s="102" customFormat="1" x14ac:dyDescent="0.2">
      <c r="A844" s="101"/>
      <c r="C844" s="103" t="s">
        <v>102</v>
      </c>
      <c r="D844" s="104" t="s">
        <v>0</v>
      </c>
      <c r="E844" s="105" t="s">
        <v>1168</v>
      </c>
      <c r="G844" s="104" t="s">
        <v>0</v>
      </c>
      <c r="K844" s="101"/>
      <c r="L844" s="106"/>
      <c r="M844" s="107"/>
      <c r="N844" s="107"/>
      <c r="O844" s="107"/>
      <c r="P844" s="107"/>
      <c r="Q844" s="107"/>
      <c r="R844" s="107"/>
      <c r="S844" s="108"/>
      <c r="AS844" s="104" t="s">
        <v>102</v>
      </c>
      <c r="AT844" s="104" t="s">
        <v>73</v>
      </c>
      <c r="AU844" s="102" t="s">
        <v>51</v>
      </c>
      <c r="AV844" s="102" t="s">
        <v>16</v>
      </c>
      <c r="AW844" s="102" t="s">
        <v>47</v>
      </c>
      <c r="AX844" s="104" t="s">
        <v>89</v>
      </c>
    </row>
    <row r="845" spans="1:64" s="110" customFormat="1" x14ac:dyDescent="0.2">
      <c r="A845" s="109"/>
      <c r="C845" s="103" t="s">
        <v>102</v>
      </c>
      <c r="D845" s="111" t="s">
        <v>0</v>
      </c>
      <c r="E845" s="112" t="s">
        <v>1009</v>
      </c>
      <c r="G845" s="113">
        <v>133.15</v>
      </c>
      <c r="K845" s="109"/>
      <c r="L845" s="114"/>
      <c r="M845" s="115"/>
      <c r="N845" s="115"/>
      <c r="O845" s="115"/>
      <c r="P845" s="115"/>
      <c r="Q845" s="115"/>
      <c r="R845" s="115"/>
      <c r="S845" s="116"/>
      <c r="AS845" s="111" t="s">
        <v>102</v>
      </c>
      <c r="AT845" s="111" t="s">
        <v>73</v>
      </c>
      <c r="AU845" s="110" t="s">
        <v>73</v>
      </c>
      <c r="AV845" s="110" t="s">
        <v>16</v>
      </c>
      <c r="AW845" s="110" t="s">
        <v>47</v>
      </c>
      <c r="AX845" s="111" t="s">
        <v>89</v>
      </c>
    </row>
    <row r="846" spans="1:64" s="110" customFormat="1" x14ac:dyDescent="0.2">
      <c r="A846" s="109"/>
      <c r="C846" s="103" t="s">
        <v>102</v>
      </c>
      <c r="D846" s="111" t="s">
        <v>0</v>
      </c>
      <c r="E846" s="112" t="s">
        <v>1267</v>
      </c>
      <c r="G846" s="113">
        <v>3.33</v>
      </c>
      <c r="K846" s="109"/>
      <c r="L846" s="114"/>
      <c r="M846" s="115"/>
      <c r="N846" s="115"/>
      <c r="O846" s="115"/>
      <c r="P846" s="115"/>
      <c r="Q846" s="115"/>
      <c r="R846" s="115"/>
      <c r="S846" s="116"/>
      <c r="AS846" s="111" t="s">
        <v>102</v>
      </c>
      <c r="AT846" s="111" t="s">
        <v>73</v>
      </c>
      <c r="AU846" s="110" t="s">
        <v>73</v>
      </c>
      <c r="AV846" s="110" t="s">
        <v>16</v>
      </c>
      <c r="AW846" s="110" t="s">
        <v>47</v>
      </c>
      <c r="AX846" s="111" t="s">
        <v>89</v>
      </c>
    </row>
    <row r="847" spans="1:64" s="126" customFormat="1" x14ac:dyDescent="0.2">
      <c r="A847" s="125"/>
      <c r="C847" s="103" t="s">
        <v>102</v>
      </c>
      <c r="D847" s="127" t="s">
        <v>0</v>
      </c>
      <c r="E847" s="128" t="s">
        <v>105</v>
      </c>
      <c r="G847" s="129">
        <v>136.48000000000002</v>
      </c>
      <c r="K847" s="125"/>
      <c r="L847" s="130"/>
      <c r="M847" s="131"/>
      <c r="N847" s="131"/>
      <c r="O847" s="131"/>
      <c r="P847" s="131"/>
      <c r="Q847" s="131"/>
      <c r="R847" s="131"/>
      <c r="S847" s="132"/>
      <c r="AS847" s="127" t="s">
        <v>102</v>
      </c>
      <c r="AT847" s="127" t="s">
        <v>73</v>
      </c>
      <c r="AU847" s="126" t="s">
        <v>106</v>
      </c>
      <c r="AV847" s="126" t="s">
        <v>16</v>
      </c>
      <c r="AW847" s="126" t="s">
        <v>47</v>
      </c>
      <c r="AX847" s="127" t="s">
        <v>89</v>
      </c>
    </row>
    <row r="848" spans="1:64" s="118" customFormat="1" x14ac:dyDescent="0.2">
      <c r="A848" s="117"/>
      <c r="C848" s="103" t="s">
        <v>102</v>
      </c>
      <c r="D848" s="119" t="s">
        <v>0</v>
      </c>
      <c r="E848" s="120" t="s">
        <v>109</v>
      </c>
      <c r="G848" s="121">
        <v>136.48000000000002</v>
      </c>
      <c r="K848" s="117"/>
      <c r="L848" s="122"/>
      <c r="M848" s="123"/>
      <c r="N848" s="123"/>
      <c r="O848" s="123"/>
      <c r="P848" s="123"/>
      <c r="Q848" s="123"/>
      <c r="R848" s="123"/>
      <c r="S848" s="124"/>
      <c r="AS848" s="119" t="s">
        <v>102</v>
      </c>
      <c r="AT848" s="119" t="s">
        <v>73</v>
      </c>
      <c r="AU848" s="118" t="s">
        <v>96</v>
      </c>
      <c r="AV848" s="118" t="s">
        <v>16</v>
      </c>
      <c r="AW848" s="118" t="s">
        <v>51</v>
      </c>
      <c r="AX848" s="119" t="s">
        <v>89</v>
      </c>
    </row>
    <row r="849" spans="1:64" s="16" customFormat="1" ht="24" x14ac:dyDescent="0.2">
      <c r="A849" s="13"/>
      <c r="B849" s="87" t="s">
        <v>1268</v>
      </c>
      <c r="C849" s="87" t="s">
        <v>92</v>
      </c>
      <c r="D849" s="88" t="s">
        <v>1269</v>
      </c>
      <c r="E849" s="89" t="s">
        <v>1270</v>
      </c>
      <c r="F849" s="90" t="s">
        <v>121</v>
      </c>
      <c r="G849" s="91">
        <v>12.94</v>
      </c>
      <c r="H849" s="1"/>
      <c r="I849" s="91">
        <f>ROUND(H849*G849,3)</f>
        <v>0</v>
      </c>
      <c r="J849" s="92"/>
      <c r="K849" s="13"/>
      <c r="L849" s="93" t="s">
        <v>0</v>
      </c>
      <c r="M849" s="94" t="s">
        <v>23</v>
      </c>
      <c r="N849" s="95"/>
      <c r="O849" s="96">
        <f>N849*G849</f>
        <v>0</v>
      </c>
      <c r="P849" s="96">
        <v>0</v>
      </c>
      <c r="Q849" s="96">
        <f>P849*G849</f>
        <v>0</v>
      </c>
      <c r="R849" s="96">
        <v>0</v>
      </c>
      <c r="S849" s="97">
        <f>R849*G849</f>
        <v>0</v>
      </c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Q849" s="98" t="s">
        <v>228</v>
      </c>
      <c r="AS849" s="98" t="s">
        <v>92</v>
      </c>
      <c r="AT849" s="98" t="s">
        <v>73</v>
      </c>
      <c r="AX849" s="7" t="s">
        <v>89</v>
      </c>
      <c r="BD849" s="99">
        <f>IF(M849="základná",I849,0)</f>
        <v>0</v>
      </c>
      <c r="BE849" s="99">
        <f>IF(M849="znížená",I849,0)</f>
        <v>0</v>
      </c>
      <c r="BF849" s="99">
        <f>IF(M849="zákl. prenesená",I849,0)</f>
        <v>0</v>
      </c>
      <c r="BG849" s="99">
        <f>IF(M849="zníž. prenesená",I849,0)</f>
        <v>0</v>
      </c>
      <c r="BH849" s="99">
        <f>IF(M849="nulová",I849,0)</f>
        <v>0</v>
      </c>
      <c r="BI849" s="7" t="s">
        <v>73</v>
      </c>
      <c r="BJ849" s="100">
        <f>ROUND(H849*G849,3)</f>
        <v>0</v>
      </c>
      <c r="BK849" s="7" t="s">
        <v>228</v>
      </c>
      <c r="BL849" s="98" t="s">
        <v>1271</v>
      </c>
    </row>
    <row r="850" spans="1:64" s="102" customFormat="1" x14ac:dyDescent="0.2">
      <c r="A850" s="101"/>
      <c r="C850" s="103" t="s">
        <v>102</v>
      </c>
      <c r="D850" s="104" t="s">
        <v>0</v>
      </c>
      <c r="E850" s="105" t="s">
        <v>1272</v>
      </c>
      <c r="G850" s="104" t="s">
        <v>0</v>
      </c>
      <c r="K850" s="101"/>
      <c r="L850" s="106"/>
      <c r="M850" s="107"/>
      <c r="N850" s="107"/>
      <c r="O850" s="107"/>
      <c r="P850" s="107"/>
      <c r="Q850" s="107"/>
      <c r="R850" s="107"/>
      <c r="S850" s="108"/>
      <c r="AS850" s="104" t="s">
        <v>102</v>
      </c>
      <c r="AT850" s="104" t="s">
        <v>73</v>
      </c>
      <c r="AU850" s="102" t="s">
        <v>51</v>
      </c>
      <c r="AV850" s="102" t="s">
        <v>16</v>
      </c>
      <c r="AW850" s="102" t="s">
        <v>47</v>
      </c>
      <c r="AX850" s="104" t="s">
        <v>89</v>
      </c>
    </row>
    <row r="851" spans="1:64" s="110" customFormat="1" x14ac:dyDescent="0.2">
      <c r="A851" s="109"/>
      <c r="C851" s="103" t="s">
        <v>102</v>
      </c>
      <c r="D851" s="111" t="s">
        <v>0</v>
      </c>
      <c r="E851" s="112" t="s">
        <v>1033</v>
      </c>
      <c r="G851" s="113">
        <v>6.89</v>
      </c>
      <c r="K851" s="109"/>
      <c r="L851" s="114"/>
      <c r="M851" s="115"/>
      <c r="N851" s="115"/>
      <c r="O851" s="115"/>
      <c r="P851" s="115"/>
      <c r="Q851" s="115"/>
      <c r="R851" s="115"/>
      <c r="S851" s="116"/>
      <c r="AS851" s="111" t="s">
        <v>102</v>
      </c>
      <c r="AT851" s="111" t="s">
        <v>73</v>
      </c>
      <c r="AU851" s="110" t="s">
        <v>73</v>
      </c>
      <c r="AV851" s="110" t="s">
        <v>16</v>
      </c>
      <c r="AW851" s="110" t="s">
        <v>47</v>
      </c>
      <c r="AX851" s="111" t="s">
        <v>89</v>
      </c>
    </row>
    <row r="852" spans="1:64" s="110" customFormat="1" x14ac:dyDescent="0.2">
      <c r="A852" s="109"/>
      <c r="C852" s="103" t="s">
        <v>102</v>
      </c>
      <c r="D852" s="111" t="s">
        <v>0</v>
      </c>
      <c r="E852" s="112" t="s">
        <v>1020</v>
      </c>
      <c r="G852" s="113">
        <v>6.05</v>
      </c>
      <c r="K852" s="109"/>
      <c r="L852" s="114"/>
      <c r="M852" s="115"/>
      <c r="N852" s="115"/>
      <c r="O852" s="115"/>
      <c r="P852" s="115"/>
      <c r="Q852" s="115"/>
      <c r="R852" s="115"/>
      <c r="S852" s="116"/>
      <c r="AS852" s="111" t="s">
        <v>102</v>
      </c>
      <c r="AT852" s="111" t="s">
        <v>73</v>
      </c>
      <c r="AU852" s="110" t="s">
        <v>73</v>
      </c>
      <c r="AV852" s="110" t="s">
        <v>16</v>
      </c>
      <c r="AW852" s="110" t="s">
        <v>47</v>
      </c>
      <c r="AX852" s="111" t="s">
        <v>89</v>
      </c>
    </row>
    <row r="853" spans="1:64" s="126" customFormat="1" x14ac:dyDescent="0.2">
      <c r="A853" s="125"/>
      <c r="C853" s="103" t="s">
        <v>102</v>
      </c>
      <c r="D853" s="127" t="s">
        <v>0</v>
      </c>
      <c r="E853" s="128" t="s">
        <v>105</v>
      </c>
      <c r="G853" s="129">
        <v>12.94</v>
      </c>
      <c r="K853" s="125"/>
      <c r="L853" s="130"/>
      <c r="M853" s="131"/>
      <c r="N853" s="131"/>
      <c r="O853" s="131"/>
      <c r="P853" s="131"/>
      <c r="Q853" s="131"/>
      <c r="R853" s="131"/>
      <c r="S853" s="132"/>
      <c r="AS853" s="127" t="s">
        <v>102</v>
      </c>
      <c r="AT853" s="127" t="s">
        <v>73</v>
      </c>
      <c r="AU853" s="126" t="s">
        <v>106</v>
      </c>
      <c r="AV853" s="126" t="s">
        <v>16</v>
      </c>
      <c r="AW853" s="126" t="s">
        <v>47</v>
      </c>
      <c r="AX853" s="127" t="s">
        <v>89</v>
      </c>
    </row>
    <row r="854" spans="1:64" s="118" customFormat="1" x14ac:dyDescent="0.2">
      <c r="A854" s="117"/>
      <c r="C854" s="103" t="s">
        <v>102</v>
      </c>
      <c r="D854" s="119" t="s">
        <v>0</v>
      </c>
      <c r="E854" s="120" t="s">
        <v>109</v>
      </c>
      <c r="G854" s="121">
        <v>12.94</v>
      </c>
      <c r="K854" s="117"/>
      <c r="L854" s="122"/>
      <c r="M854" s="123"/>
      <c r="N854" s="123"/>
      <c r="O854" s="123"/>
      <c r="P854" s="123"/>
      <c r="Q854" s="123"/>
      <c r="R854" s="123"/>
      <c r="S854" s="124"/>
      <c r="AS854" s="119" t="s">
        <v>102</v>
      </c>
      <c r="AT854" s="119" t="s">
        <v>73</v>
      </c>
      <c r="AU854" s="118" t="s">
        <v>96</v>
      </c>
      <c r="AV854" s="118" t="s">
        <v>16</v>
      </c>
      <c r="AW854" s="118" t="s">
        <v>51</v>
      </c>
      <c r="AX854" s="119" t="s">
        <v>89</v>
      </c>
    </row>
    <row r="855" spans="1:64" s="16" customFormat="1" ht="24" x14ac:dyDescent="0.2">
      <c r="A855" s="13"/>
      <c r="B855" s="87" t="s">
        <v>1273</v>
      </c>
      <c r="C855" s="87" t="s">
        <v>92</v>
      </c>
      <c r="D855" s="88" t="s">
        <v>1274</v>
      </c>
      <c r="E855" s="89" t="s">
        <v>1275</v>
      </c>
      <c r="F855" s="90" t="s">
        <v>1146</v>
      </c>
      <c r="G855" s="142">
        <v>2359.6219999999998</v>
      </c>
      <c r="H855" s="1"/>
      <c r="I855" s="91">
        <f>ROUND(H855*G855,3)</f>
        <v>0</v>
      </c>
      <c r="J855" s="92"/>
      <c r="K855" s="13"/>
      <c r="L855" s="93" t="s">
        <v>0</v>
      </c>
      <c r="M855" s="94" t="s">
        <v>23</v>
      </c>
      <c r="N855" s="95"/>
      <c r="O855" s="96">
        <f>N855*G855</f>
        <v>0</v>
      </c>
      <c r="P855" s="96">
        <v>0</v>
      </c>
      <c r="Q855" s="96">
        <f>P855*G855</f>
        <v>0</v>
      </c>
      <c r="R855" s="96">
        <v>0</v>
      </c>
      <c r="S855" s="97">
        <f>R855*G855</f>
        <v>0</v>
      </c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Q855" s="98" t="s">
        <v>228</v>
      </c>
      <c r="AS855" s="98" t="s">
        <v>92</v>
      </c>
      <c r="AT855" s="98" t="s">
        <v>73</v>
      </c>
      <c r="AX855" s="7" t="s">
        <v>89</v>
      </c>
      <c r="BD855" s="99">
        <f>IF(M855="základná",I855,0)</f>
        <v>0</v>
      </c>
      <c r="BE855" s="99">
        <f>IF(M855="znížená",I855,0)</f>
        <v>0</v>
      </c>
      <c r="BF855" s="99">
        <f>IF(M855="zákl. prenesená",I855,0)</f>
        <v>0</v>
      </c>
      <c r="BG855" s="99">
        <f>IF(M855="zníž. prenesená",I855,0)</f>
        <v>0</v>
      </c>
      <c r="BH855" s="99">
        <f>IF(M855="nulová",I855,0)</f>
        <v>0</v>
      </c>
      <c r="BI855" s="7" t="s">
        <v>73</v>
      </c>
      <c r="BJ855" s="100">
        <f>ROUND(H855*G855,3)</f>
        <v>0</v>
      </c>
      <c r="BK855" s="7" t="s">
        <v>228</v>
      </c>
      <c r="BL855" s="98" t="s">
        <v>1276</v>
      </c>
    </row>
    <row r="856" spans="1:64" s="16" customFormat="1" ht="24" x14ac:dyDescent="0.2">
      <c r="A856" s="13"/>
      <c r="B856" s="87" t="s">
        <v>1277</v>
      </c>
      <c r="C856" s="87" t="s">
        <v>92</v>
      </c>
      <c r="D856" s="88" t="s">
        <v>1278</v>
      </c>
      <c r="E856" s="89" t="s">
        <v>1279</v>
      </c>
      <c r="F856" s="90" t="s">
        <v>1146</v>
      </c>
      <c r="G856" s="142">
        <v>2359.6219999999998</v>
      </c>
      <c r="H856" s="1"/>
      <c r="I856" s="91">
        <f>ROUND(H856*G856,3)</f>
        <v>0</v>
      </c>
      <c r="J856" s="92"/>
      <c r="K856" s="13"/>
      <c r="L856" s="93" t="s">
        <v>0</v>
      </c>
      <c r="M856" s="94" t="s">
        <v>23</v>
      </c>
      <c r="N856" s="95"/>
      <c r="O856" s="96">
        <f>N856*G856</f>
        <v>0</v>
      </c>
      <c r="P856" s="96">
        <v>0</v>
      </c>
      <c r="Q856" s="96">
        <f>P856*G856</f>
        <v>0</v>
      </c>
      <c r="R856" s="96">
        <v>0</v>
      </c>
      <c r="S856" s="97">
        <f>R856*G856</f>
        <v>0</v>
      </c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Q856" s="98" t="s">
        <v>228</v>
      </c>
      <c r="AS856" s="98" t="s">
        <v>92</v>
      </c>
      <c r="AT856" s="98" t="s">
        <v>73</v>
      </c>
      <c r="AX856" s="7" t="s">
        <v>89</v>
      </c>
      <c r="BD856" s="99">
        <f>IF(M856="základná",I856,0)</f>
        <v>0</v>
      </c>
      <c r="BE856" s="99">
        <f>IF(M856="znížená",I856,0)</f>
        <v>0</v>
      </c>
      <c r="BF856" s="99">
        <f>IF(M856="zákl. prenesená",I856,0)</f>
        <v>0</v>
      </c>
      <c r="BG856" s="99">
        <f>IF(M856="zníž. prenesená",I856,0)</f>
        <v>0</v>
      </c>
      <c r="BH856" s="99">
        <f>IF(M856="nulová",I856,0)</f>
        <v>0</v>
      </c>
      <c r="BI856" s="7" t="s">
        <v>73</v>
      </c>
      <c r="BJ856" s="100">
        <f>ROUND(H856*G856,3)</f>
        <v>0</v>
      </c>
      <c r="BK856" s="7" t="s">
        <v>228</v>
      </c>
      <c r="BL856" s="98" t="s">
        <v>1280</v>
      </c>
    </row>
    <row r="857" spans="1:64" s="75" customFormat="1" ht="12.75" x14ac:dyDescent="0.2">
      <c r="A857" s="74"/>
      <c r="C857" s="76" t="s">
        <v>46</v>
      </c>
      <c r="D857" s="85" t="s">
        <v>1281</v>
      </c>
      <c r="E857" s="85" t="s">
        <v>1282</v>
      </c>
      <c r="I857" s="86">
        <f>BJ857</f>
        <v>0</v>
      </c>
      <c r="K857" s="74"/>
      <c r="L857" s="79"/>
      <c r="M857" s="80"/>
      <c r="N857" s="80"/>
      <c r="O857" s="81">
        <f>O858</f>
        <v>0</v>
      </c>
      <c r="P857" s="80"/>
      <c r="Q857" s="81">
        <f>Q858</f>
        <v>0</v>
      </c>
      <c r="R857" s="80"/>
      <c r="S857" s="82">
        <f>S858</f>
        <v>0</v>
      </c>
      <c r="AQ857" s="76" t="s">
        <v>73</v>
      </c>
      <c r="AS857" s="83" t="s">
        <v>46</v>
      </c>
      <c r="AT857" s="83" t="s">
        <v>51</v>
      </c>
      <c r="AX857" s="76" t="s">
        <v>89</v>
      </c>
      <c r="BJ857" s="84">
        <f>BJ858</f>
        <v>0</v>
      </c>
    </row>
    <row r="858" spans="1:64" s="16" customFormat="1" ht="12" x14ac:dyDescent="0.2">
      <c r="A858" s="13"/>
      <c r="B858" s="87" t="s">
        <v>1283</v>
      </c>
      <c r="C858" s="87" t="s">
        <v>92</v>
      </c>
      <c r="D858" s="88" t="s">
        <v>1284</v>
      </c>
      <c r="E858" s="89" t="s">
        <v>1285</v>
      </c>
      <c r="F858" s="90" t="s">
        <v>1286</v>
      </c>
      <c r="G858" s="91">
        <v>1</v>
      </c>
      <c r="H858" s="142">
        <f>'03'!G6</f>
        <v>0</v>
      </c>
      <c r="I858" s="91">
        <f>ROUND(H858*G858,3)</f>
        <v>0</v>
      </c>
      <c r="J858" s="92"/>
      <c r="K858" s="13"/>
      <c r="L858" s="93" t="s">
        <v>0</v>
      </c>
      <c r="M858" s="94" t="s">
        <v>23</v>
      </c>
      <c r="N858" s="95"/>
      <c r="O858" s="96">
        <f>N858*G858</f>
        <v>0</v>
      </c>
      <c r="P858" s="96">
        <v>0</v>
      </c>
      <c r="Q858" s="96">
        <f>P858*G858</f>
        <v>0</v>
      </c>
      <c r="R858" s="96">
        <v>0</v>
      </c>
      <c r="S858" s="97">
        <f>R858*G858</f>
        <v>0</v>
      </c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Q858" s="98" t="s">
        <v>228</v>
      </c>
      <c r="AS858" s="98" t="s">
        <v>92</v>
      </c>
      <c r="AT858" s="98" t="s">
        <v>73</v>
      </c>
      <c r="AX858" s="7" t="s">
        <v>89</v>
      </c>
      <c r="BD858" s="99">
        <f>IF(M858="základná",I858,0)</f>
        <v>0</v>
      </c>
      <c r="BE858" s="99">
        <f>IF(M858="znížená",I858,0)</f>
        <v>0</v>
      </c>
      <c r="BF858" s="99">
        <f>IF(M858="zákl. prenesená",I858,0)</f>
        <v>0</v>
      </c>
      <c r="BG858" s="99">
        <f>IF(M858="zníž. prenesená",I858,0)</f>
        <v>0</v>
      </c>
      <c r="BH858" s="99">
        <f>IF(M858="nulová",I858,0)</f>
        <v>0</v>
      </c>
      <c r="BI858" s="7" t="s">
        <v>73</v>
      </c>
      <c r="BJ858" s="100">
        <f>ROUND(H858*G858,3)</f>
        <v>0</v>
      </c>
      <c r="BK858" s="7" t="s">
        <v>228</v>
      </c>
      <c r="BL858" s="98" t="s">
        <v>1287</v>
      </c>
    </row>
    <row r="859" spans="1:64" s="75" customFormat="1" ht="12.75" x14ac:dyDescent="0.2">
      <c r="A859" s="74"/>
      <c r="C859" s="76" t="s">
        <v>46</v>
      </c>
      <c r="D859" s="85" t="s">
        <v>1288</v>
      </c>
      <c r="E859" s="85" t="s">
        <v>1289</v>
      </c>
      <c r="I859" s="86">
        <f>BJ859</f>
        <v>0</v>
      </c>
      <c r="K859" s="74"/>
      <c r="L859" s="79"/>
      <c r="M859" s="80"/>
      <c r="N859" s="80"/>
      <c r="O859" s="81">
        <f>SUM(O860:O871)</f>
        <v>0</v>
      </c>
      <c r="P859" s="80"/>
      <c r="Q859" s="81">
        <f>SUM(Q860:Q871)</f>
        <v>4.224E-2</v>
      </c>
      <c r="R859" s="80"/>
      <c r="S859" s="82">
        <f>SUM(S860:S871)</f>
        <v>0</v>
      </c>
      <c r="AQ859" s="76" t="s">
        <v>73</v>
      </c>
      <c r="AS859" s="83" t="s">
        <v>46</v>
      </c>
      <c r="AT859" s="83" t="s">
        <v>51</v>
      </c>
      <c r="AX859" s="76" t="s">
        <v>89</v>
      </c>
      <c r="BJ859" s="84">
        <f>SUM(BJ860:BJ871)</f>
        <v>0</v>
      </c>
    </row>
    <row r="860" spans="1:64" s="16" customFormat="1" ht="12" x14ac:dyDescent="0.2">
      <c r="A860" s="13"/>
      <c r="B860" s="87" t="s">
        <v>1290</v>
      </c>
      <c r="C860" s="87" t="s">
        <v>92</v>
      </c>
      <c r="D860" s="88" t="s">
        <v>1291</v>
      </c>
      <c r="E860" s="89" t="s">
        <v>1292</v>
      </c>
      <c r="F860" s="90" t="s">
        <v>220</v>
      </c>
      <c r="G860" s="91">
        <v>8</v>
      </c>
      <c r="H860" s="1"/>
      <c r="I860" s="91">
        <f>ROUND(H860*G860,3)</f>
        <v>0</v>
      </c>
      <c r="J860" s="92"/>
      <c r="K860" s="13"/>
      <c r="L860" s="93" t="s">
        <v>0</v>
      </c>
      <c r="M860" s="94" t="s">
        <v>23</v>
      </c>
      <c r="N860" s="95"/>
      <c r="O860" s="96">
        <f>N860*G860</f>
        <v>0</v>
      </c>
      <c r="P860" s="96">
        <v>0</v>
      </c>
      <c r="Q860" s="96">
        <f>P860*G860</f>
        <v>0</v>
      </c>
      <c r="R860" s="96">
        <v>0</v>
      </c>
      <c r="S860" s="97">
        <f>R860*G860</f>
        <v>0</v>
      </c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Q860" s="98" t="s">
        <v>228</v>
      </c>
      <c r="AS860" s="98" t="s">
        <v>92</v>
      </c>
      <c r="AT860" s="98" t="s">
        <v>73</v>
      </c>
      <c r="AX860" s="7" t="s">
        <v>89</v>
      </c>
      <c r="BD860" s="99">
        <f>IF(M860="základná",I860,0)</f>
        <v>0</v>
      </c>
      <c r="BE860" s="99">
        <f>IF(M860="znížená",I860,0)</f>
        <v>0</v>
      </c>
      <c r="BF860" s="99">
        <f>IF(M860="zákl. prenesená",I860,0)</f>
        <v>0</v>
      </c>
      <c r="BG860" s="99">
        <f>IF(M860="zníž. prenesená",I860,0)</f>
        <v>0</v>
      </c>
      <c r="BH860" s="99">
        <f>IF(M860="nulová",I860,0)</f>
        <v>0</v>
      </c>
      <c r="BI860" s="7" t="s">
        <v>73</v>
      </c>
      <c r="BJ860" s="100">
        <f>ROUND(H860*G860,3)</f>
        <v>0</v>
      </c>
      <c r="BK860" s="7" t="s">
        <v>228</v>
      </c>
      <c r="BL860" s="98" t="s">
        <v>1293</v>
      </c>
    </row>
    <row r="861" spans="1:64" s="102" customFormat="1" x14ac:dyDescent="0.2">
      <c r="A861" s="101"/>
      <c r="C861" s="103" t="s">
        <v>102</v>
      </c>
      <c r="D861" s="104" t="s">
        <v>0</v>
      </c>
      <c r="E861" s="105" t="s">
        <v>1294</v>
      </c>
      <c r="G861" s="104" t="s">
        <v>0</v>
      </c>
      <c r="K861" s="101"/>
      <c r="L861" s="106"/>
      <c r="M861" s="107"/>
      <c r="N861" s="107"/>
      <c r="O861" s="107"/>
      <c r="P861" s="107"/>
      <c r="Q861" s="107"/>
      <c r="R861" s="107"/>
      <c r="S861" s="108"/>
      <c r="AS861" s="104" t="s">
        <v>102</v>
      </c>
      <c r="AT861" s="104" t="s">
        <v>73</v>
      </c>
      <c r="AU861" s="102" t="s">
        <v>51</v>
      </c>
      <c r="AV861" s="102" t="s">
        <v>16</v>
      </c>
      <c r="AW861" s="102" t="s">
        <v>47</v>
      </c>
      <c r="AX861" s="104" t="s">
        <v>89</v>
      </c>
    </row>
    <row r="862" spans="1:64" s="110" customFormat="1" x14ac:dyDescent="0.2">
      <c r="A862" s="109"/>
      <c r="C862" s="103" t="s">
        <v>102</v>
      </c>
      <c r="D862" s="111" t="s">
        <v>0</v>
      </c>
      <c r="E862" s="112" t="s">
        <v>139</v>
      </c>
      <c r="G862" s="113">
        <v>5</v>
      </c>
      <c r="K862" s="109"/>
      <c r="L862" s="114"/>
      <c r="M862" s="115"/>
      <c r="N862" s="115"/>
      <c r="O862" s="115"/>
      <c r="P862" s="115"/>
      <c r="Q862" s="115"/>
      <c r="R862" s="115"/>
      <c r="S862" s="116"/>
      <c r="AS862" s="111" t="s">
        <v>102</v>
      </c>
      <c r="AT862" s="111" t="s">
        <v>73</v>
      </c>
      <c r="AU862" s="110" t="s">
        <v>73</v>
      </c>
      <c r="AV862" s="110" t="s">
        <v>16</v>
      </c>
      <c r="AW862" s="110" t="s">
        <v>47</v>
      </c>
      <c r="AX862" s="111" t="s">
        <v>89</v>
      </c>
    </row>
    <row r="863" spans="1:64" s="126" customFormat="1" x14ac:dyDescent="0.2">
      <c r="A863" s="125"/>
      <c r="C863" s="103" t="s">
        <v>102</v>
      </c>
      <c r="D863" s="127" t="s">
        <v>0</v>
      </c>
      <c r="E863" s="128" t="s">
        <v>105</v>
      </c>
      <c r="G863" s="129">
        <v>5</v>
      </c>
      <c r="K863" s="125"/>
      <c r="L863" s="130"/>
      <c r="M863" s="131"/>
      <c r="N863" s="131"/>
      <c r="O863" s="131"/>
      <c r="P863" s="131"/>
      <c r="Q863" s="131"/>
      <c r="R863" s="131"/>
      <c r="S863" s="132"/>
      <c r="AS863" s="127" t="s">
        <v>102</v>
      </c>
      <c r="AT863" s="127" t="s">
        <v>73</v>
      </c>
      <c r="AU863" s="126" t="s">
        <v>106</v>
      </c>
      <c r="AV863" s="126" t="s">
        <v>16</v>
      </c>
      <c r="AW863" s="126" t="s">
        <v>47</v>
      </c>
      <c r="AX863" s="127" t="s">
        <v>89</v>
      </c>
    </row>
    <row r="864" spans="1:64" s="102" customFormat="1" x14ac:dyDescent="0.2">
      <c r="A864" s="101"/>
      <c r="C864" s="103" t="s">
        <v>102</v>
      </c>
      <c r="D864" s="104" t="s">
        <v>0</v>
      </c>
      <c r="E864" s="105" t="s">
        <v>1295</v>
      </c>
      <c r="G864" s="104" t="s">
        <v>0</v>
      </c>
      <c r="K864" s="101"/>
      <c r="L864" s="106"/>
      <c r="M864" s="107"/>
      <c r="N864" s="107"/>
      <c r="O864" s="107"/>
      <c r="P864" s="107"/>
      <c r="Q864" s="107"/>
      <c r="R864" s="107"/>
      <c r="S864" s="108"/>
      <c r="AS864" s="104" t="s">
        <v>102</v>
      </c>
      <c r="AT864" s="104" t="s">
        <v>73</v>
      </c>
      <c r="AU864" s="102" t="s">
        <v>51</v>
      </c>
      <c r="AV864" s="102" t="s">
        <v>16</v>
      </c>
      <c r="AW864" s="102" t="s">
        <v>47</v>
      </c>
      <c r="AX864" s="104" t="s">
        <v>89</v>
      </c>
    </row>
    <row r="865" spans="1:64" s="110" customFormat="1" x14ac:dyDescent="0.2">
      <c r="A865" s="109"/>
      <c r="C865" s="103" t="s">
        <v>102</v>
      </c>
      <c r="D865" s="111" t="s">
        <v>0</v>
      </c>
      <c r="E865" s="112" t="s">
        <v>106</v>
      </c>
      <c r="G865" s="113">
        <v>3</v>
      </c>
      <c r="K865" s="109"/>
      <c r="L865" s="114"/>
      <c r="M865" s="115"/>
      <c r="N865" s="115"/>
      <c r="O865" s="115"/>
      <c r="P865" s="115"/>
      <c r="Q865" s="115"/>
      <c r="R865" s="115"/>
      <c r="S865" s="116"/>
      <c r="AS865" s="111" t="s">
        <v>102</v>
      </c>
      <c r="AT865" s="111" t="s">
        <v>73</v>
      </c>
      <c r="AU865" s="110" t="s">
        <v>73</v>
      </c>
      <c r="AV865" s="110" t="s">
        <v>16</v>
      </c>
      <c r="AW865" s="110" t="s">
        <v>47</v>
      </c>
      <c r="AX865" s="111" t="s">
        <v>89</v>
      </c>
    </row>
    <row r="866" spans="1:64" s="126" customFormat="1" x14ac:dyDescent="0.2">
      <c r="A866" s="125"/>
      <c r="C866" s="103" t="s">
        <v>102</v>
      </c>
      <c r="D866" s="127" t="s">
        <v>0</v>
      </c>
      <c r="E866" s="128" t="s">
        <v>105</v>
      </c>
      <c r="G866" s="129">
        <v>3</v>
      </c>
      <c r="K866" s="125"/>
      <c r="L866" s="130"/>
      <c r="M866" s="131"/>
      <c r="N866" s="131"/>
      <c r="O866" s="131"/>
      <c r="P866" s="131"/>
      <c r="Q866" s="131"/>
      <c r="R866" s="131"/>
      <c r="S866" s="132"/>
      <c r="AS866" s="127" t="s">
        <v>102</v>
      </c>
      <c r="AT866" s="127" t="s">
        <v>73</v>
      </c>
      <c r="AU866" s="126" t="s">
        <v>106</v>
      </c>
      <c r="AV866" s="126" t="s">
        <v>16</v>
      </c>
      <c r="AW866" s="126" t="s">
        <v>47</v>
      </c>
      <c r="AX866" s="127" t="s">
        <v>89</v>
      </c>
    </row>
    <row r="867" spans="1:64" s="118" customFormat="1" x14ac:dyDescent="0.2">
      <c r="A867" s="117"/>
      <c r="C867" s="103" t="s">
        <v>102</v>
      </c>
      <c r="D867" s="119" t="s">
        <v>0</v>
      </c>
      <c r="E867" s="120" t="s">
        <v>109</v>
      </c>
      <c r="G867" s="121">
        <v>8</v>
      </c>
      <c r="K867" s="117"/>
      <c r="L867" s="122"/>
      <c r="M867" s="123"/>
      <c r="N867" s="123"/>
      <c r="O867" s="123"/>
      <c r="P867" s="123"/>
      <c r="Q867" s="123"/>
      <c r="R867" s="123"/>
      <c r="S867" s="124"/>
      <c r="AS867" s="119" t="s">
        <v>102</v>
      </c>
      <c r="AT867" s="119" t="s">
        <v>73</v>
      </c>
      <c r="AU867" s="118" t="s">
        <v>96</v>
      </c>
      <c r="AV867" s="118" t="s">
        <v>16</v>
      </c>
      <c r="AW867" s="118" t="s">
        <v>51</v>
      </c>
      <c r="AX867" s="119" t="s">
        <v>89</v>
      </c>
    </row>
    <row r="868" spans="1:64" s="16" customFormat="1" ht="84" x14ac:dyDescent="0.2">
      <c r="A868" s="13"/>
      <c r="B868" s="133" t="s">
        <v>1296</v>
      </c>
      <c r="C868" s="133" t="s">
        <v>786</v>
      </c>
      <c r="D868" s="134" t="s">
        <v>1297</v>
      </c>
      <c r="E868" s="135" t="s">
        <v>1298</v>
      </c>
      <c r="F868" s="136" t="s">
        <v>220</v>
      </c>
      <c r="G868" s="137">
        <v>5</v>
      </c>
      <c r="H868" s="1"/>
      <c r="I868" s="137">
        <f>ROUND(H868*G868,3)</f>
        <v>0</v>
      </c>
      <c r="J868" s="138"/>
      <c r="K868" s="139"/>
      <c r="L868" s="140" t="s">
        <v>0</v>
      </c>
      <c r="M868" s="141" t="s">
        <v>23</v>
      </c>
      <c r="N868" s="95"/>
      <c r="O868" s="96">
        <f>N868*G868</f>
        <v>0</v>
      </c>
      <c r="P868" s="96">
        <v>5.28E-3</v>
      </c>
      <c r="Q868" s="96">
        <f>P868*G868</f>
        <v>2.64E-2</v>
      </c>
      <c r="R868" s="96">
        <v>0</v>
      </c>
      <c r="S868" s="97">
        <f>R868*G868</f>
        <v>0</v>
      </c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Q868" s="98" t="s">
        <v>365</v>
      </c>
      <c r="AS868" s="98" t="s">
        <v>786</v>
      </c>
      <c r="AT868" s="98" t="s">
        <v>73</v>
      </c>
      <c r="AX868" s="7" t="s">
        <v>89</v>
      </c>
      <c r="BD868" s="99">
        <f>IF(M868="základná",I868,0)</f>
        <v>0</v>
      </c>
      <c r="BE868" s="99">
        <f>IF(M868="znížená",I868,0)</f>
        <v>0</v>
      </c>
      <c r="BF868" s="99">
        <f>IF(M868="zákl. prenesená",I868,0)</f>
        <v>0</v>
      </c>
      <c r="BG868" s="99">
        <f>IF(M868="zníž. prenesená",I868,0)</f>
        <v>0</v>
      </c>
      <c r="BH868" s="99">
        <f>IF(M868="nulová",I868,0)</f>
        <v>0</v>
      </c>
      <c r="BI868" s="7" t="s">
        <v>73</v>
      </c>
      <c r="BJ868" s="100">
        <f>ROUND(H868*G868,3)</f>
        <v>0</v>
      </c>
      <c r="BK868" s="7" t="s">
        <v>228</v>
      </c>
      <c r="BL868" s="98" t="s">
        <v>1299</v>
      </c>
    </row>
    <row r="869" spans="1:64" s="16" customFormat="1" ht="84" x14ac:dyDescent="0.2">
      <c r="A869" s="13"/>
      <c r="B869" s="133" t="s">
        <v>1300</v>
      </c>
      <c r="C869" s="133" t="s">
        <v>786</v>
      </c>
      <c r="D869" s="134" t="s">
        <v>1301</v>
      </c>
      <c r="E869" s="135" t="s">
        <v>1302</v>
      </c>
      <c r="F869" s="136" t="s">
        <v>220</v>
      </c>
      <c r="G869" s="137">
        <v>3</v>
      </c>
      <c r="H869" s="1"/>
      <c r="I869" s="137">
        <f>ROUND(H869*G869,3)</f>
        <v>0</v>
      </c>
      <c r="J869" s="138"/>
      <c r="K869" s="139"/>
      <c r="L869" s="140" t="s">
        <v>0</v>
      </c>
      <c r="M869" s="141" t="s">
        <v>23</v>
      </c>
      <c r="N869" s="95"/>
      <c r="O869" s="96">
        <f>N869*G869</f>
        <v>0</v>
      </c>
      <c r="P869" s="96">
        <v>5.28E-3</v>
      </c>
      <c r="Q869" s="96">
        <f>P869*G869</f>
        <v>1.584E-2</v>
      </c>
      <c r="R869" s="96">
        <v>0</v>
      </c>
      <c r="S869" s="97">
        <f>R869*G869</f>
        <v>0</v>
      </c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Q869" s="98" t="s">
        <v>365</v>
      </c>
      <c r="AS869" s="98" t="s">
        <v>786</v>
      </c>
      <c r="AT869" s="98" t="s">
        <v>73</v>
      </c>
      <c r="AX869" s="7" t="s">
        <v>89</v>
      </c>
      <c r="BD869" s="99">
        <f>IF(M869="základná",I869,0)</f>
        <v>0</v>
      </c>
      <c r="BE869" s="99">
        <f>IF(M869="znížená",I869,0)</f>
        <v>0</v>
      </c>
      <c r="BF869" s="99">
        <f>IF(M869="zákl. prenesená",I869,0)</f>
        <v>0</v>
      </c>
      <c r="BG869" s="99">
        <f>IF(M869="zníž. prenesená",I869,0)</f>
        <v>0</v>
      </c>
      <c r="BH869" s="99">
        <f>IF(M869="nulová",I869,0)</f>
        <v>0</v>
      </c>
      <c r="BI869" s="7" t="s">
        <v>73</v>
      </c>
      <c r="BJ869" s="100">
        <f>ROUND(H869*G869,3)</f>
        <v>0</v>
      </c>
      <c r="BK869" s="7" t="s">
        <v>228</v>
      </c>
      <c r="BL869" s="98" t="s">
        <v>1303</v>
      </c>
    </row>
    <row r="870" spans="1:64" s="16" customFormat="1" ht="24" x14ac:dyDescent="0.2">
      <c r="A870" s="13"/>
      <c r="B870" s="87" t="s">
        <v>1304</v>
      </c>
      <c r="C870" s="87" t="s">
        <v>92</v>
      </c>
      <c r="D870" s="88" t="s">
        <v>1305</v>
      </c>
      <c r="E870" s="89" t="s">
        <v>1306</v>
      </c>
      <c r="F870" s="90" t="s">
        <v>1146</v>
      </c>
      <c r="G870" s="142">
        <v>27.837</v>
      </c>
      <c r="H870" s="1"/>
      <c r="I870" s="91">
        <f>ROUND(H870*G870,3)</f>
        <v>0</v>
      </c>
      <c r="J870" s="92"/>
      <c r="K870" s="13"/>
      <c r="L870" s="93" t="s">
        <v>0</v>
      </c>
      <c r="M870" s="94" t="s">
        <v>23</v>
      </c>
      <c r="N870" s="95"/>
      <c r="O870" s="96">
        <f>N870*G870</f>
        <v>0</v>
      </c>
      <c r="P870" s="96">
        <v>0</v>
      </c>
      <c r="Q870" s="96">
        <f>P870*G870</f>
        <v>0</v>
      </c>
      <c r="R870" s="96">
        <v>0</v>
      </c>
      <c r="S870" s="97">
        <f>R870*G870</f>
        <v>0</v>
      </c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Q870" s="98" t="s">
        <v>228</v>
      </c>
      <c r="AS870" s="98" t="s">
        <v>92</v>
      </c>
      <c r="AT870" s="98" t="s">
        <v>73</v>
      </c>
      <c r="AX870" s="7" t="s">
        <v>89</v>
      </c>
      <c r="BD870" s="99">
        <f>IF(M870="základná",I870,0)</f>
        <v>0</v>
      </c>
      <c r="BE870" s="99">
        <f>IF(M870="znížená",I870,0)</f>
        <v>0</v>
      </c>
      <c r="BF870" s="99">
        <f>IF(M870="zákl. prenesená",I870,0)</f>
        <v>0</v>
      </c>
      <c r="BG870" s="99">
        <f>IF(M870="zníž. prenesená",I870,0)</f>
        <v>0</v>
      </c>
      <c r="BH870" s="99">
        <f>IF(M870="nulová",I870,0)</f>
        <v>0</v>
      </c>
      <c r="BI870" s="7" t="s">
        <v>73</v>
      </c>
      <c r="BJ870" s="100">
        <f>ROUND(H870*G870,3)</f>
        <v>0</v>
      </c>
      <c r="BK870" s="7" t="s">
        <v>228</v>
      </c>
      <c r="BL870" s="98" t="s">
        <v>1307</v>
      </c>
    </row>
    <row r="871" spans="1:64" s="16" customFormat="1" ht="24" x14ac:dyDescent="0.2">
      <c r="A871" s="13"/>
      <c r="B871" s="87" t="s">
        <v>1308</v>
      </c>
      <c r="C871" s="87" t="s">
        <v>92</v>
      </c>
      <c r="D871" s="88" t="s">
        <v>1309</v>
      </c>
      <c r="E871" s="89" t="s">
        <v>1310</v>
      </c>
      <c r="F871" s="90" t="s">
        <v>1146</v>
      </c>
      <c r="G871" s="142">
        <v>27.837</v>
      </c>
      <c r="H871" s="1"/>
      <c r="I871" s="91">
        <f>ROUND(H871*G871,3)</f>
        <v>0</v>
      </c>
      <c r="J871" s="92"/>
      <c r="K871" s="13"/>
      <c r="L871" s="93" t="s">
        <v>0</v>
      </c>
      <c r="M871" s="94" t="s">
        <v>23</v>
      </c>
      <c r="N871" s="95"/>
      <c r="O871" s="96">
        <f>N871*G871</f>
        <v>0</v>
      </c>
      <c r="P871" s="96">
        <v>0</v>
      </c>
      <c r="Q871" s="96">
        <f>P871*G871</f>
        <v>0</v>
      </c>
      <c r="R871" s="96">
        <v>0</v>
      </c>
      <c r="S871" s="97">
        <f>R871*G871</f>
        <v>0</v>
      </c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Q871" s="98" t="s">
        <v>228</v>
      </c>
      <c r="AS871" s="98" t="s">
        <v>92</v>
      </c>
      <c r="AT871" s="98" t="s">
        <v>73</v>
      </c>
      <c r="AX871" s="7" t="s">
        <v>89</v>
      </c>
      <c r="BD871" s="99">
        <f>IF(M871="základná",I871,0)</f>
        <v>0</v>
      </c>
      <c r="BE871" s="99">
        <f>IF(M871="znížená",I871,0)</f>
        <v>0</v>
      </c>
      <c r="BF871" s="99">
        <f>IF(M871="zákl. prenesená",I871,0)</f>
        <v>0</v>
      </c>
      <c r="BG871" s="99">
        <f>IF(M871="zníž. prenesená",I871,0)</f>
        <v>0</v>
      </c>
      <c r="BH871" s="99">
        <f>IF(M871="nulová",I871,0)</f>
        <v>0</v>
      </c>
      <c r="BI871" s="7" t="s">
        <v>73</v>
      </c>
      <c r="BJ871" s="100">
        <f>ROUND(H871*G871,3)</f>
        <v>0</v>
      </c>
      <c r="BK871" s="7" t="s">
        <v>228</v>
      </c>
      <c r="BL871" s="98" t="s">
        <v>1311</v>
      </c>
    </row>
    <row r="872" spans="1:64" s="75" customFormat="1" ht="12.75" x14ac:dyDescent="0.2">
      <c r="A872" s="74"/>
      <c r="C872" s="76" t="s">
        <v>46</v>
      </c>
      <c r="D872" s="85" t="s">
        <v>1312</v>
      </c>
      <c r="E872" s="85" t="s">
        <v>1313</v>
      </c>
      <c r="I872" s="86">
        <f>BJ872</f>
        <v>0</v>
      </c>
      <c r="K872" s="74"/>
      <c r="L872" s="79"/>
      <c r="M872" s="80"/>
      <c r="N872" s="80"/>
      <c r="O872" s="81">
        <f>O873</f>
        <v>0</v>
      </c>
      <c r="P872" s="80"/>
      <c r="Q872" s="81">
        <f>Q873</f>
        <v>0</v>
      </c>
      <c r="R872" s="80"/>
      <c r="S872" s="82">
        <f>S873</f>
        <v>0</v>
      </c>
      <c r="AQ872" s="76" t="s">
        <v>73</v>
      </c>
      <c r="AS872" s="83" t="s">
        <v>46</v>
      </c>
      <c r="AT872" s="83" t="s">
        <v>51</v>
      </c>
      <c r="AX872" s="76" t="s">
        <v>89</v>
      </c>
      <c r="BJ872" s="84">
        <f>BJ873</f>
        <v>0</v>
      </c>
    </row>
    <row r="873" spans="1:64" s="16" customFormat="1" ht="12" x14ac:dyDescent="0.2">
      <c r="A873" s="13"/>
      <c r="B873" s="87" t="s">
        <v>1314</v>
      </c>
      <c r="C873" s="87" t="s">
        <v>92</v>
      </c>
      <c r="D873" s="88" t="s">
        <v>1315</v>
      </c>
      <c r="E873" s="89" t="s">
        <v>1316</v>
      </c>
      <c r="F873" s="90" t="s">
        <v>1286</v>
      </c>
      <c r="G873" s="91">
        <v>1</v>
      </c>
      <c r="H873" s="142"/>
      <c r="I873" s="91">
        <f>ROUND(H873*G873,3)</f>
        <v>0</v>
      </c>
      <c r="J873" s="92"/>
      <c r="K873" s="13"/>
      <c r="L873" s="93" t="s">
        <v>0</v>
      </c>
      <c r="M873" s="94" t="s">
        <v>23</v>
      </c>
      <c r="N873" s="95"/>
      <c r="O873" s="96">
        <f>N873*G873</f>
        <v>0</v>
      </c>
      <c r="P873" s="96">
        <v>0</v>
      </c>
      <c r="Q873" s="96">
        <f>P873*G873</f>
        <v>0</v>
      </c>
      <c r="R873" s="96">
        <v>0</v>
      </c>
      <c r="S873" s="97">
        <f>R873*G873</f>
        <v>0</v>
      </c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Q873" s="98" t="s">
        <v>228</v>
      </c>
      <c r="AS873" s="98" t="s">
        <v>92</v>
      </c>
      <c r="AT873" s="98" t="s">
        <v>73</v>
      </c>
      <c r="AX873" s="7" t="s">
        <v>89</v>
      </c>
      <c r="BD873" s="99">
        <f>IF(M873="základná",I873,0)</f>
        <v>0</v>
      </c>
      <c r="BE873" s="99">
        <f>IF(M873="znížená",I873,0)</f>
        <v>0</v>
      </c>
      <c r="BF873" s="99">
        <f>IF(M873="zákl. prenesená",I873,0)</f>
        <v>0</v>
      </c>
      <c r="BG873" s="99">
        <f>IF(M873="zníž. prenesená",I873,0)</f>
        <v>0</v>
      </c>
      <c r="BH873" s="99">
        <f>IF(M873="nulová",I873,0)</f>
        <v>0</v>
      </c>
      <c r="BI873" s="7" t="s">
        <v>73</v>
      </c>
      <c r="BJ873" s="100">
        <f>ROUND(H873*G873,3)</f>
        <v>0</v>
      </c>
      <c r="BK873" s="7" t="s">
        <v>228</v>
      </c>
      <c r="BL873" s="98" t="s">
        <v>1317</v>
      </c>
    </row>
    <row r="874" spans="1:64" s="75" customFormat="1" ht="12.75" x14ac:dyDescent="0.2">
      <c r="A874" s="74"/>
      <c r="C874" s="76" t="s">
        <v>46</v>
      </c>
      <c r="D874" s="85" t="s">
        <v>550</v>
      </c>
      <c r="E874" s="85" t="s">
        <v>551</v>
      </c>
      <c r="I874" s="86">
        <f>BJ874</f>
        <v>0</v>
      </c>
      <c r="K874" s="74"/>
      <c r="L874" s="79"/>
      <c r="M874" s="80"/>
      <c r="N874" s="80"/>
      <c r="O874" s="81">
        <f>SUM(O875:O899)</f>
        <v>0</v>
      </c>
      <c r="P874" s="80"/>
      <c r="Q874" s="81">
        <f>SUM(Q875:Q899)</f>
        <v>7.5285670000000007</v>
      </c>
      <c r="R874" s="80"/>
      <c r="S874" s="82">
        <f>SUM(S875:S899)</f>
        <v>0</v>
      </c>
      <c r="AQ874" s="76" t="s">
        <v>73</v>
      </c>
      <c r="AS874" s="83" t="s">
        <v>46</v>
      </c>
      <c r="AT874" s="83" t="s">
        <v>51</v>
      </c>
      <c r="AX874" s="76" t="s">
        <v>89</v>
      </c>
      <c r="BJ874" s="84">
        <f>SUM(BJ875:BJ899)</f>
        <v>0</v>
      </c>
    </row>
    <row r="875" spans="1:64" s="16" customFormat="1" ht="24" x14ac:dyDescent="0.2">
      <c r="A875" s="13"/>
      <c r="B875" s="87" t="s">
        <v>1318</v>
      </c>
      <c r="C875" s="87" t="s">
        <v>92</v>
      </c>
      <c r="D875" s="88" t="s">
        <v>1319</v>
      </c>
      <c r="E875" s="89" t="s">
        <v>1320</v>
      </c>
      <c r="F875" s="90" t="s">
        <v>121</v>
      </c>
      <c r="G875" s="91">
        <v>199.77</v>
      </c>
      <c r="H875" s="1"/>
      <c r="I875" s="91">
        <f>ROUND(H875*G875,3)</f>
        <v>0</v>
      </c>
      <c r="J875" s="92"/>
      <c r="K875" s="13"/>
      <c r="L875" s="93" t="s">
        <v>0</v>
      </c>
      <c r="M875" s="94" t="s">
        <v>23</v>
      </c>
      <c r="N875" s="95"/>
      <c r="O875" s="96">
        <f>N875*G875</f>
        <v>0</v>
      </c>
      <c r="P875" s="96">
        <v>1.864E-2</v>
      </c>
      <c r="Q875" s="96">
        <f>P875*G875</f>
        <v>3.7237128000000004</v>
      </c>
      <c r="R875" s="96">
        <v>0</v>
      </c>
      <c r="S875" s="97">
        <f>R875*G875</f>
        <v>0</v>
      </c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Q875" s="98" t="s">
        <v>228</v>
      </c>
      <c r="AS875" s="98" t="s">
        <v>92</v>
      </c>
      <c r="AT875" s="98" t="s">
        <v>73</v>
      </c>
      <c r="AX875" s="7" t="s">
        <v>89</v>
      </c>
      <c r="BD875" s="99">
        <f>IF(M875="základná",I875,0)</f>
        <v>0</v>
      </c>
      <c r="BE875" s="99">
        <f>IF(M875="znížená",I875,0)</f>
        <v>0</v>
      </c>
      <c r="BF875" s="99">
        <f>IF(M875="zákl. prenesená",I875,0)</f>
        <v>0</v>
      </c>
      <c r="BG875" s="99">
        <f>IF(M875="zníž. prenesená",I875,0)</f>
        <v>0</v>
      </c>
      <c r="BH875" s="99">
        <f>IF(M875="nulová",I875,0)</f>
        <v>0</v>
      </c>
      <c r="BI875" s="7" t="s">
        <v>73</v>
      </c>
      <c r="BJ875" s="100">
        <f>ROUND(H875*G875,3)</f>
        <v>0</v>
      </c>
      <c r="BK875" s="7" t="s">
        <v>228</v>
      </c>
      <c r="BL875" s="98" t="s">
        <v>1321</v>
      </c>
    </row>
    <row r="876" spans="1:64" s="102" customFormat="1" x14ac:dyDescent="0.2">
      <c r="A876" s="101"/>
      <c r="C876" s="103" t="s">
        <v>102</v>
      </c>
      <c r="D876" s="104" t="s">
        <v>0</v>
      </c>
      <c r="E876" s="105" t="s">
        <v>1167</v>
      </c>
      <c r="G876" s="104" t="s">
        <v>0</v>
      </c>
      <c r="K876" s="101"/>
      <c r="L876" s="106"/>
      <c r="M876" s="107"/>
      <c r="N876" s="107"/>
      <c r="O876" s="107"/>
      <c r="P876" s="107"/>
      <c r="Q876" s="107"/>
      <c r="R876" s="107"/>
      <c r="S876" s="108"/>
      <c r="AS876" s="104" t="s">
        <v>102</v>
      </c>
      <c r="AT876" s="104" t="s">
        <v>73</v>
      </c>
      <c r="AU876" s="102" t="s">
        <v>51</v>
      </c>
      <c r="AV876" s="102" t="s">
        <v>16</v>
      </c>
      <c r="AW876" s="102" t="s">
        <v>47</v>
      </c>
      <c r="AX876" s="104" t="s">
        <v>89</v>
      </c>
    </row>
    <row r="877" spans="1:64" s="102" customFormat="1" x14ac:dyDescent="0.2">
      <c r="A877" s="101"/>
      <c r="C877" s="103" t="s">
        <v>102</v>
      </c>
      <c r="D877" s="104" t="s">
        <v>0</v>
      </c>
      <c r="E877" s="105" t="s">
        <v>1168</v>
      </c>
      <c r="G877" s="104" t="s">
        <v>0</v>
      </c>
      <c r="K877" s="101"/>
      <c r="L877" s="106"/>
      <c r="M877" s="107"/>
      <c r="N877" s="107"/>
      <c r="O877" s="107"/>
      <c r="P877" s="107"/>
      <c r="Q877" s="107"/>
      <c r="R877" s="107"/>
      <c r="S877" s="108"/>
      <c r="AS877" s="104" t="s">
        <v>102</v>
      </c>
      <c r="AT877" s="104" t="s">
        <v>73</v>
      </c>
      <c r="AU877" s="102" t="s">
        <v>51</v>
      </c>
      <c r="AV877" s="102" t="s">
        <v>16</v>
      </c>
      <c r="AW877" s="102" t="s">
        <v>47</v>
      </c>
      <c r="AX877" s="104" t="s">
        <v>89</v>
      </c>
    </row>
    <row r="878" spans="1:64" s="110" customFormat="1" x14ac:dyDescent="0.2">
      <c r="A878" s="109"/>
      <c r="C878" s="103" t="s">
        <v>102</v>
      </c>
      <c r="D878" s="111" t="s">
        <v>0</v>
      </c>
      <c r="E878" s="112" t="s">
        <v>1022</v>
      </c>
      <c r="G878" s="113">
        <v>47.24</v>
      </c>
      <c r="K878" s="109"/>
      <c r="L878" s="114"/>
      <c r="M878" s="115"/>
      <c r="N878" s="115"/>
      <c r="O878" s="115"/>
      <c r="P878" s="115"/>
      <c r="Q878" s="115"/>
      <c r="R878" s="115"/>
      <c r="S878" s="116"/>
      <c r="AS878" s="111" t="s">
        <v>102</v>
      </c>
      <c r="AT878" s="111" t="s">
        <v>73</v>
      </c>
      <c r="AU878" s="110" t="s">
        <v>73</v>
      </c>
      <c r="AV878" s="110" t="s">
        <v>16</v>
      </c>
      <c r="AW878" s="110" t="s">
        <v>47</v>
      </c>
      <c r="AX878" s="111" t="s">
        <v>89</v>
      </c>
    </row>
    <row r="879" spans="1:64" s="110" customFormat="1" x14ac:dyDescent="0.2">
      <c r="A879" s="109"/>
      <c r="C879" s="103" t="s">
        <v>102</v>
      </c>
      <c r="D879" s="111" t="s">
        <v>0</v>
      </c>
      <c r="E879" s="112" t="s">
        <v>1169</v>
      </c>
      <c r="G879" s="113">
        <v>4.88</v>
      </c>
      <c r="K879" s="109"/>
      <c r="L879" s="114"/>
      <c r="M879" s="115"/>
      <c r="N879" s="115"/>
      <c r="O879" s="115"/>
      <c r="P879" s="115"/>
      <c r="Q879" s="115"/>
      <c r="R879" s="115"/>
      <c r="S879" s="116"/>
      <c r="AS879" s="111" t="s">
        <v>102</v>
      </c>
      <c r="AT879" s="111" t="s">
        <v>73</v>
      </c>
      <c r="AU879" s="110" t="s">
        <v>73</v>
      </c>
      <c r="AV879" s="110" t="s">
        <v>16</v>
      </c>
      <c r="AW879" s="110" t="s">
        <v>47</v>
      </c>
      <c r="AX879" s="111" t="s">
        <v>89</v>
      </c>
    </row>
    <row r="880" spans="1:64" s="110" customFormat="1" x14ac:dyDescent="0.2">
      <c r="A880" s="109"/>
      <c r="C880" s="103" t="s">
        <v>102</v>
      </c>
      <c r="D880" s="111" t="s">
        <v>0</v>
      </c>
      <c r="E880" s="112" t="s">
        <v>1170</v>
      </c>
      <c r="G880" s="113">
        <v>14.5</v>
      </c>
      <c r="K880" s="109"/>
      <c r="L880" s="114"/>
      <c r="M880" s="115"/>
      <c r="N880" s="115"/>
      <c r="O880" s="115"/>
      <c r="P880" s="115"/>
      <c r="Q880" s="115"/>
      <c r="R880" s="115"/>
      <c r="S880" s="116"/>
      <c r="AS880" s="111" t="s">
        <v>102</v>
      </c>
      <c r="AT880" s="111" t="s">
        <v>73</v>
      </c>
      <c r="AU880" s="110" t="s">
        <v>73</v>
      </c>
      <c r="AV880" s="110" t="s">
        <v>16</v>
      </c>
      <c r="AW880" s="110" t="s">
        <v>47</v>
      </c>
      <c r="AX880" s="111" t="s">
        <v>89</v>
      </c>
    </row>
    <row r="881" spans="1:64" s="110" customFormat="1" x14ac:dyDescent="0.2">
      <c r="A881" s="109"/>
      <c r="C881" s="103" t="s">
        <v>102</v>
      </c>
      <c r="D881" s="111" t="s">
        <v>0</v>
      </c>
      <c r="E881" s="112" t="s">
        <v>1009</v>
      </c>
      <c r="G881" s="113">
        <v>133.15</v>
      </c>
      <c r="K881" s="109"/>
      <c r="L881" s="114"/>
      <c r="M881" s="115"/>
      <c r="N881" s="115"/>
      <c r="O881" s="115"/>
      <c r="P881" s="115"/>
      <c r="Q881" s="115"/>
      <c r="R881" s="115"/>
      <c r="S881" s="116"/>
      <c r="AS881" s="111" t="s">
        <v>102</v>
      </c>
      <c r="AT881" s="111" t="s">
        <v>73</v>
      </c>
      <c r="AU881" s="110" t="s">
        <v>73</v>
      </c>
      <c r="AV881" s="110" t="s">
        <v>16</v>
      </c>
      <c r="AW881" s="110" t="s">
        <v>47</v>
      </c>
      <c r="AX881" s="111" t="s">
        <v>89</v>
      </c>
    </row>
    <row r="882" spans="1:64" s="118" customFormat="1" x14ac:dyDescent="0.2">
      <c r="A882" s="117"/>
      <c r="C882" s="103" t="s">
        <v>102</v>
      </c>
      <c r="D882" s="119" t="s">
        <v>0</v>
      </c>
      <c r="E882" s="120" t="s">
        <v>109</v>
      </c>
      <c r="G882" s="121">
        <v>199.77</v>
      </c>
      <c r="K882" s="117"/>
      <c r="L882" s="122"/>
      <c r="M882" s="123"/>
      <c r="N882" s="123"/>
      <c r="O882" s="123"/>
      <c r="P882" s="123"/>
      <c r="Q882" s="123"/>
      <c r="R882" s="123"/>
      <c r="S882" s="124"/>
      <c r="AS882" s="119" t="s">
        <v>102</v>
      </c>
      <c r="AT882" s="119" t="s">
        <v>73</v>
      </c>
      <c r="AU882" s="118" t="s">
        <v>96</v>
      </c>
      <c r="AV882" s="118" t="s">
        <v>16</v>
      </c>
      <c r="AW882" s="118" t="s">
        <v>51</v>
      </c>
      <c r="AX882" s="119" t="s">
        <v>89</v>
      </c>
    </row>
    <row r="883" spans="1:64" s="16" customFormat="1" ht="24" x14ac:dyDescent="0.2">
      <c r="A883" s="13"/>
      <c r="B883" s="87" t="s">
        <v>1322</v>
      </c>
      <c r="C883" s="87" t="s">
        <v>92</v>
      </c>
      <c r="D883" s="88" t="s">
        <v>1323</v>
      </c>
      <c r="E883" s="89" t="s">
        <v>1324</v>
      </c>
      <c r="F883" s="90" t="s">
        <v>121</v>
      </c>
      <c r="G883" s="91">
        <v>199.77</v>
      </c>
      <c r="H883" s="1"/>
      <c r="I883" s="91">
        <f>ROUND(H883*G883,3)</f>
        <v>0</v>
      </c>
      <c r="J883" s="92"/>
      <c r="K883" s="13"/>
      <c r="L883" s="93" t="s">
        <v>0</v>
      </c>
      <c r="M883" s="94" t="s">
        <v>23</v>
      </c>
      <c r="N883" s="95"/>
      <c r="O883" s="96">
        <f>N883*G883</f>
        <v>0</v>
      </c>
      <c r="P883" s="96">
        <v>1.864E-2</v>
      </c>
      <c r="Q883" s="96">
        <f>P883*G883</f>
        <v>3.7237128000000004</v>
      </c>
      <c r="R883" s="96">
        <v>0</v>
      </c>
      <c r="S883" s="97">
        <f>R883*G883</f>
        <v>0</v>
      </c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Q883" s="98" t="s">
        <v>228</v>
      </c>
      <c r="AS883" s="98" t="s">
        <v>92</v>
      </c>
      <c r="AT883" s="98" t="s">
        <v>73</v>
      </c>
      <c r="AX883" s="7" t="s">
        <v>89</v>
      </c>
      <c r="BD883" s="99">
        <f>IF(M883="základná",I883,0)</f>
        <v>0</v>
      </c>
      <c r="BE883" s="99">
        <f>IF(M883="znížená",I883,0)</f>
        <v>0</v>
      </c>
      <c r="BF883" s="99">
        <f>IF(M883="zákl. prenesená",I883,0)</f>
        <v>0</v>
      </c>
      <c r="BG883" s="99">
        <f>IF(M883="zníž. prenesená",I883,0)</f>
        <v>0</v>
      </c>
      <c r="BH883" s="99">
        <f>IF(M883="nulová",I883,0)</f>
        <v>0</v>
      </c>
      <c r="BI883" s="7" t="s">
        <v>73</v>
      </c>
      <c r="BJ883" s="100">
        <f>ROUND(H883*G883,3)</f>
        <v>0</v>
      </c>
      <c r="BK883" s="7" t="s">
        <v>228</v>
      </c>
      <c r="BL883" s="98" t="s">
        <v>1325</v>
      </c>
    </row>
    <row r="884" spans="1:64" s="102" customFormat="1" x14ac:dyDescent="0.2">
      <c r="A884" s="101"/>
      <c r="C884" s="103" t="s">
        <v>102</v>
      </c>
      <c r="D884" s="104" t="s">
        <v>0</v>
      </c>
      <c r="E884" s="105" t="s">
        <v>1172</v>
      </c>
      <c r="G884" s="104" t="s">
        <v>0</v>
      </c>
      <c r="K884" s="101"/>
      <c r="L884" s="106"/>
      <c r="M884" s="107"/>
      <c r="N884" s="107"/>
      <c r="O884" s="107"/>
      <c r="P884" s="107"/>
      <c r="Q884" s="107"/>
      <c r="R884" s="107"/>
      <c r="S884" s="108"/>
      <c r="AS884" s="104" t="s">
        <v>102</v>
      </c>
      <c r="AT884" s="104" t="s">
        <v>73</v>
      </c>
      <c r="AU884" s="102" t="s">
        <v>51</v>
      </c>
      <c r="AV884" s="102" t="s">
        <v>16</v>
      </c>
      <c r="AW884" s="102" t="s">
        <v>47</v>
      </c>
      <c r="AX884" s="104" t="s">
        <v>89</v>
      </c>
    </row>
    <row r="885" spans="1:64" s="102" customFormat="1" x14ac:dyDescent="0.2">
      <c r="A885" s="101"/>
      <c r="C885" s="103" t="s">
        <v>102</v>
      </c>
      <c r="D885" s="104" t="s">
        <v>0</v>
      </c>
      <c r="E885" s="105" t="s">
        <v>1168</v>
      </c>
      <c r="G885" s="104" t="s">
        <v>0</v>
      </c>
      <c r="K885" s="101"/>
      <c r="L885" s="106"/>
      <c r="M885" s="107"/>
      <c r="N885" s="107"/>
      <c r="O885" s="107"/>
      <c r="P885" s="107"/>
      <c r="Q885" s="107"/>
      <c r="R885" s="107"/>
      <c r="S885" s="108"/>
      <c r="AS885" s="104" t="s">
        <v>102</v>
      </c>
      <c r="AT885" s="104" t="s">
        <v>73</v>
      </c>
      <c r="AU885" s="102" t="s">
        <v>51</v>
      </c>
      <c r="AV885" s="102" t="s">
        <v>16</v>
      </c>
      <c r="AW885" s="102" t="s">
        <v>47</v>
      </c>
      <c r="AX885" s="104" t="s">
        <v>89</v>
      </c>
    </row>
    <row r="886" spans="1:64" s="110" customFormat="1" x14ac:dyDescent="0.2">
      <c r="A886" s="109"/>
      <c r="C886" s="103" t="s">
        <v>102</v>
      </c>
      <c r="D886" s="111" t="s">
        <v>0</v>
      </c>
      <c r="E886" s="112" t="s">
        <v>1022</v>
      </c>
      <c r="G886" s="113">
        <v>47.24</v>
      </c>
      <c r="K886" s="109"/>
      <c r="L886" s="114"/>
      <c r="M886" s="115"/>
      <c r="N886" s="115"/>
      <c r="O886" s="115"/>
      <c r="P886" s="115"/>
      <c r="Q886" s="115"/>
      <c r="R886" s="115"/>
      <c r="S886" s="116"/>
      <c r="AS886" s="111" t="s">
        <v>102</v>
      </c>
      <c r="AT886" s="111" t="s">
        <v>73</v>
      </c>
      <c r="AU886" s="110" t="s">
        <v>73</v>
      </c>
      <c r="AV886" s="110" t="s">
        <v>16</v>
      </c>
      <c r="AW886" s="110" t="s">
        <v>47</v>
      </c>
      <c r="AX886" s="111" t="s">
        <v>89</v>
      </c>
    </row>
    <row r="887" spans="1:64" s="110" customFormat="1" x14ac:dyDescent="0.2">
      <c r="A887" s="109"/>
      <c r="C887" s="103" t="s">
        <v>102</v>
      </c>
      <c r="D887" s="111" t="s">
        <v>0</v>
      </c>
      <c r="E887" s="112" t="s">
        <v>1169</v>
      </c>
      <c r="G887" s="113">
        <v>4.88</v>
      </c>
      <c r="K887" s="109"/>
      <c r="L887" s="114"/>
      <c r="M887" s="115"/>
      <c r="N887" s="115"/>
      <c r="O887" s="115"/>
      <c r="P887" s="115"/>
      <c r="Q887" s="115"/>
      <c r="R887" s="115"/>
      <c r="S887" s="116"/>
      <c r="AS887" s="111" t="s">
        <v>102</v>
      </c>
      <c r="AT887" s="111" t="s">
        <v>73</v>
      </c>
      <c r="AU887" s="110" t="s">
        <v>73</v>
      </c>
      <c r="AV887" s="110" t="s">
        <v>16</v>
      </c>
      <c r="AW887" s="110" t="s">
        <v>47</v>
      </c>
      <c r="AX887" s="111" t="s">
        <v>89</v>
      </c>
    </row>
    <row r="888" spans="1:64" s="110" customFormat="1" x14ac:dyDescent="0.2">
      <c r="A888" s="109"/>
      <c r="C888" s="103" t="s">
        <v>102</v>
      </c>
      <c r="D888" s="111" t="s">
        <v>0</v>
      </c>
      <c r="E888" s="112" t="s">
        <v>1170</v>
      </c>
      <c r="G888" s="113">
        <v>14.5</v>
      </c>
      <c r="K888" s="109"/>
      <c r="L888" s="114"/>
      <c r="M888" s="115"/>
      <c r="N888" s="115"/>
      <c r="O888" s="115"/>
      <c r="P888" s="115"/>
      <c r="Q888" s="115"/>
      <c r="R888" s="115"/>
      <c r="S888" s="116"/>
      <c r="AS888" s="111" t="s">
        <v>102</v>
      </c>
      <c r="AT888" s="111" t="s">
        <v>73</v>
      </c>
      <c r="AU888" s="110" t="s">
        <v>73</v>
      </c>
      <c r="AV888" s="110" t="s">
        <v>16</v>
      </c>
      <c r="AW888" s="110" t="s">
        <v>47</v>
      </c>
      <c r="AX888" s="111" t="s">
        <v>89</v>
      </c>
    </row>
    <row r="889" spans="1:64" s="110" customFormat="1" x14ac:dyDescent="0.2">
      <c r="A889" s="109"/>
      <c r="C889" s="103" t="s">
        <v>102</v>
      </c>
      <c r="D889" s="111" t="s">
        <v>0</v>
      </c>
      <c r="E889" s="112" t="s">
        <v>1009</v>
      </c>
      <c r="G889" s="113">
        <v>133.15</v>
      </c>
      <c r="K889" s="109"/>
      <c r="L889" s="114"/>
      <c r="M889" s="115"/>
      <c r="N889" s="115"/>
      <c r="O889" s="115"/>
      <c r="P889" s="115"/>
      <c r="Q889" s="115"/>
      <c r="R889" s="115"/>
      <c r="S889" s="116"/>
      <c r="AS889" s="111" t="s">
        <v>102</v>
      </c>
      <c r="AT889" s="111" t="s">
        <v>73</v>
      </c>
      <c r="AU889" s="110" t="s">
        <v>73</v>
      </c>
      <c r="AV889" s="110" t="s">
        <v>16</v>
      </c>
      <c r="AW889" s="110" t="s">
        <v>47</v>
      </c>
      <c r="AX889" s="111" t="s">
        <v>89</v>
      </c>
    </row>
    <row r="890" spans="1:64" s="118" customFormat="1" x14ac:dyDescent="0.2">
      <c r="A890" s="117"/>
      <c r="C890" s="103" t="s">
        <v>102</v>
      </c>
      <c r="D890" s="119" t="s">
        <v>0</v>
      </c>
      <c r="E890" s="120" t="s">
        <v>109</v>
      </c>
      <c r="G890" s="121">
        <v>199.77</v>
      </c>
      <c r="K890" s="117"/>
      <c r="L890" s="122"/>
      <c r="M890" s="123"/>
      <c r="N890" s="123"/>
      <c r="O890" s="123"/>
      <c r="P890" s="123"/>
      <c r="Q890" s="123"/>
      <c r="R890" s="123"/>
      <c r="S890" s="124"/>
      <c r="AS890" s="119" t="s">
        <v>102</v>
      </c>
      <c r="AT890" s="119" t="s">
        <v>73</v>
      </c>
      <c r="AU890" s="118" t="s">
        <v>96</v>
      </c>
      <c r="AV890" s="118" t="s">
        <v>16</v>
      </c>
      <c r="AW890" s="118" t="s">
        <v>51</v>
      </c>
      <c r="AX890" s="119" t="s">
        <v>89</v>
      </c>
    </row>
    <row r="891" spans="1:64" s="16" customFormat="1" ht="24" x14ac:dyDescent="0.2">
      <c r="A891" s="13"/>
      <c r="B891" s="87" t="s">
        <v>1326</v>
      </c>
      <c r="C891" s="87" t="s">
        <v>92</v>
      </c>
      <c r="D891" s="88" t="s">
        <v>1327</v>
      </c>
      <c r="E891" s="89" t="s">
        <v>1328</v>
      </c>
      <c r="F891" s="90" t="s">
        <v>121</v>
      </c>
      <c r="G891" s="91">
        <v>2.62</v>
      </c>
      <c r="H891" s="1"/>
      <c r="I891" s="91">
        <f>ROUND(H891*G891,3)</f>
        <v>0</v>
      </c>
      <c r="J891" s="92"/>
      <c r="K891" s="13"/>
      <c r="L891" s="93" t="s">
        <v>0</v>
      </c>
      <c r="M891" s="94" t="s">
        <v>23</v>
      </c>
      <c r="N891" s="95"/>
      <c r="O891" s="96">
        <f>N891*G891</f>
        <v>0</v>
      </c>
      <c r="P891" s="96">
        <v>3.0970000000000001E-2</v>
      </c>
      <c r="Q891" s="96">
        <f>P891*G891</f>
        <v>8.1141400000000002E-2</v>
      </c>
      <c r="R891" s="96">
        <v>0</v>
      </c>
      <c r="S891" s="97">
        <f>R891*G891</f>
        <v>0</v>
      </c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Q891" s="98" t="s">
        <v>228</v>
      </c>
      <c r="AS891" s="98" t="s">
        <v>92</v>
      </c>
      <c r="AT891" s="98" t="s">
        <v>73</v>
      </c>
      <c r="AX891" s="7" t="s">
        <v>89</v>
      </c>
      <c r="BD891" s="99">
        <f>IF(M891="základná",I891,0)</f>
        <v>0</v>
      </c>
      <c r="BE891" s="99">
        <f>IF(M891="znížená",I891,0)</f>
        <v>0</v>
      </c>
      <c r="BF891" s="99">
        <f>IF(M891="zákl. prenesená",I891,0)</f>
        <v>0</v>
      </c>
      <c r="BG891" s="99">
        <f>IF(M891="zníž. prenesená",I891,0)</f>
        <v>0</v>
      </c>
      <c r="BH891" s="99">
        <f>IF(M891="nulová",I891,0)</f>
        <v>0</v>
      </c>
      <c r="BI891" s="7" t="s">
        <v>73</v>
      </c>
      <c r="BJ891" s="100">
        <f>ROUND(H891*G891,3)</f>
        <v>0</v>
      </c>
      <c r="BK891" s="7" t="s">
        <v>228</v>
      </c>
      <c r="BL891" s="98" t="s">
        <v>1329</v>
      </c>
    </row>
    <row r="892" spans="1:64" s="102" customFormat="1" x14ac:dyDescent="0.2">
      <c r="A892" s="101"/>
      <c r="C892" s="103" t="s">
        <v>102</v>
      </c>
      <c r="D892" s="104" t="s">
        <v>0</v>
      </c>
      <c r="E892" s="105" t="s">
        <v>959</v>
      </c>
      <c r="G892" s="104" t="s">
        <v>0</v>
      </c>
      <c r="K892" s="101"/>
      <c r="L892" s="106"/>
      <c r="M892" s="107"/>
      <c r="N892" s="107"/>
      <c r="O892" s="107"/>
      <c r="P892" s="107"/>
      <c r="Q892" s="107"/>
      <c r="R892" s="107"/>
      <c r="S892" s="108"/>
      <c r="AS892" s="104" t="s">
        <v>102</v>
      </c>
      <c r="AT892" s="104" t="s">
        <v>73</v>
      </c>
      <c r="AU892" s="102" t="s">
        <v>51</v>
      </c>
      <c r="AV892" s="102" t="s">
        <v>16</v>
      </c>
      <c r="AW892" s="102" t="s">
        <v>47</v>
      </c>
      <c r="AX892" s="104" t="s">
        <v>89</v>
      </c>
    </row>
    <row r="893" spans="1:64" s="110" customFormat="1" x14ac:dyDescent="0.2">
      <c r="A893" s="109"/>
      <c r="C893" s="103" t="s">
        <v>102</v>
      </c>
      <c r="D893" s="111" t="s">
        <v>0</v>
      </c>
      <c r="E893" s="112" t="s">
        <v>978</v>
      </c>
      <c r="G893" s="113">
        <v>0.36</v>
      </c>
      <c r="K893" s="109"/>
      <c r="L893" s="114"/>
      <c r="M893" s="115"/>
      <c r="N893" s="115"/>
      <c r="O893" s="115"/>
      <c r="P893" s="115"/>
      <c r="Q893" s="115"/>
      <c r="R893" s="115"/>
      <c r="S893" s="116"/>
      <c r="AS893" s="111" t="s">
        <v>102</v>
      </c>
      <c r="AT893" s="111" t="s">
        <v>73</v>
      </c>
      <c r="AU893" s="110" t="s">
        <v>73</v>
      </c>
      <c r="AV893" s="110" t="s">
        <v>16</v>
      </c>
      <c r="AW893" s="110" t="s">
        <v>47</v>
      </c>
      <c r="AX893" s="111" t="s">
        <v>89</v>
      </c>
    </row>
    <row r="894" spans="1:64" s="110" customFormat="1" x14ac:dyDescent="0.2">
      <c r="A894" s="109"/>
      <c r="C894" s="103" t="s">
        <v>102</v>
      </c>
      <c r="D894" s="111" t="s">
        <v>0</v>
      </c>
      <c r="E894" s="112" t="s">
        <v>979</v>
      </c>
      <c r="G894" s="113">
        <v>0.16</v>
      </c>
      <c r="K894" s="109"/>
      <c r="L894" s="114"/>
      <c r="M894" s="115"/>
      <c r="N894" s="115"/>
      <c r="O894" s="115"/>
      <c r="P894" s="115"/>
      <c r="Q894" s="115"/>
      <c r="R894" s="115"/>
      <c r="S894" s="116"/>
      <c r="AS894" s="111" t="s">
        <v>102</v>
      </c>
      <c r="AT894" s="111" t="s">
        <v>73</v>
      </c>
      <c r="AU894" s="110" t="s">
        <v>73</v>
      </c>
      <c r="AV894" s="110" t="s">
        <v>16</v>
      </c>
      <c r="AW894" s="110" t="s">
        <v>47</v>
      </c>
      <c r="AX894" s="111" t="s">
        <v>89</v>
      </c>
    </row>
    <row r="895" spans="1:64" s="110" customFormat="1" x14ac:dyDescent="0.2">
      <c r="A895" s="109"/>
      <c r="C895" s="103" t="s">
        <v>102</v>
      </c>
      <c r="D895" s="111" t="s">
        <v>0</v>
      </c>
      <c r="E895" s="112" t="s">
        <v>1330</v>
      </c>
      <c r="G895" s="113">
        <v>2.1</v>
      </c>
      <c r="K895" s="109"/>
      <c r="L895" s="114"/>
      <c r="M895" s="115"/>
      <c r="N895" s="115"/>
      <c r="O895" s="115"/>
      <c r="P895" s="115"/>
      <c r="Q895" s="115"/>
      <c r="R895" s="115"/>
      <c r="S895" s="116"/>
      <c r="AS895" s="111" t="s">
        <v>102</v>
      </c>
      <c r="AT895" s="111" t="s">
        <v>73</v>
      </c>
      <c r="AU895" s="110" t="s">
        <v>73</v>
      </c>
      <c r="AV895" s="110" t="s">
        <v>16</v>
      </c>
      <c r="AW895" s="110" t="s">
        <v>47</v>
      </c>
      <c r="AX895" s="111" t="s">
        <v>89</v>
      </c>
    </row>
    <row r="896" spans="1:64" s="126" customFormat="1" x14ac:dyDescent="0.2">
      <c r="A896" s="125"/>
      <c r="C896" s="103" t="s">
        <v>102</v>
      </c>
      <c r="D896" s="127" t="s">
        <v>0</v>
      </c>
      <c r="E896" s="128" t="s">
        <v>105</v>
      </c>
      <c r="G896" s="129">
        <v>2.62</v>
      </c>
      <c r="K896" s="125"/>
      <c r="L896" s="130"/>
      <c r="M896" s="131"/>
      <c r="N896" s="131"/>
      <c r="O896" s="131"/>
      <c r="P896" s="131"/>
      <c r="Q896" s="131"/>
      <c r="R896" s="131"/>
      <c r="S896" s="132"/>
      <c r="AS896" s="127" t="s">
        <v>102</v>
      </c>
      <c r="AT896" s="127" t="s">
        <v>73</v>
      </c>
      <c r="AU896" s="126" t="s">
        <v>106</v>
      </c>
      <c r="AV896" s="126" t="s">
        <v>16</v>
      </c>
      <c r="AW896" s="126" t="s">
        <v>47</v>
      </c>
      <c r="AX896" s="127" t="s">
        <v>89</v>
      </c>
    </row>
    <row r="897" spans="1:64" s="118" customFormat="1" x14ac:dyDescent="0.2">
      <c r="A897" s="117"/>
      <c r="C897" s="103" t="s">
        <v>102</v>
      </c>
      <c r="D897" s="119" t="s">
        <v>0</v>
      </c>
      <c r="E897" s="120" t="s">
        <v>109</v>
      </c>
      <c r="G897" s="121">
        <v>2.62</v>
      </c>
      <c r="K897" s="117"/>
      <c r="L897" s="122"/>
      <c r="M897" s="123"/>
      <c r="N897" s="123"/>
      <c r="O897" s="123"/>
      <c r="P897" s="123"/>
      <c r="Q897" s="123"/>
      <c r="R897" s="123"/>
      <c r="S897" s="124"/>
      <c r="AS897" s="119" t="s">
        <v>102</v>
      </c>
      <c r="AT897" s="119" t="s">
        <v>73</v>
      </c>
      <c r="AU897" s="118" t="s">
        <v>96</v>
      </c>
      <c r="AV897" s="118" t="s">
        <v>16</v>
      </c>
      <c r="AW897" s="118" t="s">
        <v>51</v>
      </c>
      <c r="AX897" s="119" t="s">
        <v>89</v>
      </c>
    </row>
    <row r="898" spans="1:64" s="16" customFormat="1" ht="24" x14ac:dyDescent="0.2">
      <c r="A898" s="13"/>
      <c r="B898" s="87" t="s">
        <v>1331</v>
      </c>
      <c r="C898" s="87" t="s">
        <v>92</v>
      </c>
      <c r="D898" s="88" t="s">
        <v>1332</v>
      </c>
      <c r="E898" s="89" t="s">
        <v>1333</v>
      </c>
      <c r="F898" s="90" t="s">
        <v>430</v>
      </c>
      <c r="G898" s="91">
        <v>7.5289999999999999</v>
      </c>
      <c r="H898" s="1"/>
      <c r="I898" s="91">
        <f>ROUND(H898*G898,3)</f>
        <v>0</v>
      </c>
      <c r="J898" s="92"/>
      <c r="K898" s="13"/>
      <c r="L898" s="93" t="s">
        <v>0</v>
      </c>
      <c r="M898" s="94" t="s">
        <v>23</v>
      </c>
      <c r="N898" s="95"/>
      <c r="O898" s="96">
        <f>N898*G898</f>
        <v>0</v>
      </c>
      <c r="P898" s="96">
        <v>0</v>
      </c>
      <c r="Q898" s="96">
        <f>P898*G898</f>
        <v>0</v>
      </c>
      <c r="R898" s="96">
        <v>0</v>
      </c>
      <c r="S898" s="97">
        <f>R898*G898</f>
        <v>0</v>
      </c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Q898" s="98" t="s">
        <v>228</v>
      </c>
      <c r="AS898" s="98" t="s">
        <v>92</v>
      </c>
      <c r="AT898" s="98" t="s">
        <v>73</v>
      </c>
      <c r="AX898" s="7" t="s">
        <v>89</v>
      </c>
      <c r="BD898" s="99">
        <f>IF(M898="základná",I898,0)</f>
        <v>0</v>
      </c>
      <c r="BE898" s="99">
        <f>IF(M898="znížená",I898,0)</f>
        <v>0</v>
      </c>
      <c r="BF898" s="99">
        <f>IF(M898="zákl. prenesená",I898,0)</f>
        <v>0</v>
      </c>
      <c r="BG898" s="99">
        <f>IF(M898="zníž. prenesená",I898,0)</f>
        <v>0</v>
      </c>
      <c r="BH898" s="99">
        <f>IF(M898="nulová",I898,0)</f>
        <v>0</v>
      </c>
      <c r="BI898" s="7" t="s">
        <v>73</v>
      </c>
      <c r="BJ898" s="100">
        <f>ROUND(H898*G898,3)</f>
        <v>0</v>
      </c>
      <c r="BK898" s="7" t="s">
        <v>228</v>
      </c>
      <c r="BL898" s="98" t="s">
        <v>1334</v>
      </c>
    </row>
    <row r="899" spans="1:64" s="16" customFormat="1" ht="24" x14ac:dyDescent="0.2">
      <c r="A899" s="13"/>
      <c r="B899" s="87" t="s">
        <v>1335</v>
      </c>
      <c r="C899" s="87" t="s">
        <v>92</v>
      </c>
      <c r="D899" s="88" t="s">
        <v>1336</v>
      </c>
      <c r="E899" s="89" t="s">
        <v>1337</v>
      </c>
      <c r="F899" s="90" t="s">
        <v>430</v>
      </c>
      <c r="G899" s="91">
        <v>7.5289999999999999</v>
      </c>
      <c r="H899" s="1"/>
      <c r="I899" s="91">
        <f>ROUND(H899*G899,3)</f>
        <v>0</v>
      </c>
      <c r="J899" s="92"/>
      <c r="K899" s="13"/>
      <c r="L899" s="93" t="s">
        <v>0</v>
      </c>
      <c r="M899" s="94" t="s">
        <v>23</v>
      </c>
      <c r="N899" s="95"/>
      <c r="O899" s="96">
        <f>N899*G899</f>
        <v>0</v>
      </c>
      <c r="P899" s="96">
        <v>0</v>
      </c>
      <c r="Q899" s="96">
        <f>P899*G899</f>
        <v>0</v>
      </c>
      <c r="R899" s="96">
        <v>0</v>
      </c>
      <c r="S899" s="97">
        <f>R899*G899</f>
        <v>0</v>
      </c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Q899" s="98" t="s">
        <v>228</v>
      </c>
      <c r="AS899" s="98" t="s">
        <v>92</v>
      </c>
      <c r="AT899" s="98" t="s">
        <v>73</v>
      </c>
      <c r="AX899" s="7" t="s">
        <v>89</v>
      </c>
      <c r="BD899" s="99">
        <f>IF(M899="základná",I899,0)</f>
        <v>0</v>
      </c>
      <c r="BE899" s="99">
        <f>IF(M899="znížená",I899,0)</f>
        <v>0</v>
      </c>
      <c r="BF899" s="99">
        <f>IF(M899="zákl. prenesená",I899,0)</f>
        <v>0</v>
      </c>
      <c r="BG899" s="99">
        <f>IF(M899="zníž. prenesená",I899,0)</f>
        <v>0</v>
      </c>
      <c r="BH899" s="99">
        <f>IF(M899="nulová",I899,0)</f>
        <v>0</v>
      </c>
      <c r="BI899" s="7" t="s">
        <v>73</v>
      </c>
      <c r="BJ899" s="100">
        <f>ROUND(H899*G899,3)</f>
        <v>0</v>
      </c>
      <c r="BK899" s="7" t="s">
        <v>228</v>
      </c>
      <c r="BL899" s="98" t="s">
        <v>1338</v>
      </c>
    </row>
    <row r="900" spans="1:64" s="75" customFormat="1" ht="12.75" x14ac:dyDescent="0.2">
      <c r="A900" s="74"/>
      <c r="C900" s="76" t="s">
        <v>46</v>
      </c>
      <c r="D900" s="85" t="s">
        <v>568</v>
      </c>
      <c r="E900" s="85" t="s">
        <v>569</v>
      </c>
      <c r="I900" s="86">
        <f>BJ900</f>
        <v>0</v>
      </c>
      <c r="K900" s="74"/>
      <c r="L900" s="79"/>
      <c r="M900" s="80"/>
      <c r="N900" s="80"/>
      <c r="O900" s="81">
        <f>SUM(O901:O1002)</f>
        <v>0</v>
      </c>
      <c r="P900" s="80"/>
      <c r="Q900" s="81">
        <f>SUM(Q901:Q1002)</f>
        <v>3.5837988300000001</v>
      </c>
      <c r="R900" s="80"/>
      <c r="S900" s="82">
        <f>SUM(S901:S1002)</f>
        <v>0</v>
      </c>
      <c r="AQ900" s="76" t="s">
        <v>73</v>
      </c>
      <c r="AS900" s="83" t="s">
        <v>46</v>
      </c>
      <c r="AT900" s="83" t="s">
        <v>51</v>
      </c>
      <c r="AX900" s="76" t="s">
        <v>89</v>
      </c>
      <c r="BJ900" s="84">
        <f>SUM(BJ901:BJ1002)</f>
        <v>0</v>
      </c>
    </row>
    <row r="901" spans="1:64" s="16" customFormat="1" ht="84" x14ac:dyDescent="0.2">
      <c r="A901" s="13"/>
      <c r="B901" s="87" t="s">
        <v>1339</v>
      </c>
      <c r="C901" s="87" t="s">
        <v>92</v>
      </c>
      <c r="D901" s="88" t="s">
        <v>1340</v>
      </c>
      <c r="E901" s="89" t="s">
        <v>1341</v>
      </c>
      <c r="F901" s="90" t="s">
        <v>121</v>
      </c>
      <c r="G901" s="91">
        <v>67.066000000000003</v>
      </c>
      <c r="H901" s="1"/>
      <c r="I901" s="91">
        <f>ROUND(H901*G901,3)</f>
        <v>0</v>
      </c>
      <c r="J901" s="92"/>
      <c r="K901" s="13"/>
      <c r="L901" s="93" t="s">
        <v>0</v>
      </c>
      <c r="M901" s="94" t="s">
        <v>23</v>
      </c>
      <c r="N901" s="95"/>
      <c r="O901" s="96">
        <f>N901*G901</f>
        <v>0</v>
      </c>
      <c r="P901" s="96">
        <v>2.418E-2</v>
      </c>
      <c r="Q901" s="96">
        <f>P901*G901</f>
        <v>1.62165588</v>
      </c>
      <c r="R901" s="96">
        <v>0</v>
      </c>
      <c r="S901" s="97">
        <f>R901*G901</f>
        <v>0</v>
      </c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Q901" s="98" t="s">
        <v>228</v>
      </c>
      <c r="AS901" s="98" t="s">
        <v>92</v>
      </c>
      <c r="AT901" s="98" t="s">
        <v>73</v>
      </c>
      <c r="AX901" s="7" t="s">
        <v>89</v>
      </c>
      <c r="BD901" s="99">
        <f>IF(M901="základná",I901,0)</f>
        <v>0</v>
      </c>
      <c r="BE901" s="99">
        <f>IF(M901="znížená",I901,0)</f>
        <v>0</v>
      </c>
      <c r="BF901" s="99">
        <f>IF(M901="zákl. prenesená",I901,0)</f>
        <v>0</v>
      </c>
      <c r="BG901" s="99">
        <f>IF(M901="zníž. prenesená",I901,0)</f>
        <v>0</v>
      </c>
      <c r="BH901" s="99">
        <f>IF(M901="nulová",I901,0)</f>
        <v>0</v>
      </c>
      <c r="BI901" s="7" t="s">
        <v>73</v>
      </c>
      <c r="BJ901" s="100">
        <f>ROUND(H901*G901,3)</f>
        <v>0</v>
      </c>
      <c r="BK901" s="7" t="s">
        <v>228</v>
      </c>
      <c r="BL901" s="98" t="s">
        <v>1342</v>
      </c>
    </row>
    <row r="902" spans="1:64" s="16" customFormat="1" ht="29.25" x14ac:dyDescent="0.2">
      <c r="A902" s="13"/>
      <c r="B902" s="14"/>
      <c r="C902" s="103" t="s">
        <v>436</v>
      </c>
      <c r="D902" s="14"/>
      <c r="E902" s="144" t="s">
        <v>1343</v>
      </c>
      <c r="F902" s="14"/>
      <c r="G902" s="14"/>
      <c r="H902" s="14"/>
      <c r="I902" s="14"/>
      <c r="J902" s="14"/>
      <c r="K902" s="13"/>
      <c r="L902" s="145"/>
      <c r="M902" s="146"/>
      <c r="N902" s="95"/>
      <c r="O902" s="95"/>
      <c r="P902" s="95"/>
      <c r="Q902" s="95"/>
      <c r="R902" s="95"/>
      <c r="S902" s="147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S902" s="7" t="s">
        <v>436</v>
      </c>
      <c r="AT902" s="7" t="s">
        <v>73</v>
      </c>
    </row>
    <row r="903" spans="1:64" s="102" customFormat="1" x14ac:dyDescent="0.2">
      <c r="A903" s="101"/>
      <c r="C903" s="103" t="s">
        <v>102</v>
      </c>
      <c r="D903" s="104" t="s">
        <v>0</v>
      </c>
      <c r="E903" s="105" t="s">
        <v>1344</v>
      </c>
      <c r="G903" s="104" t="s">
        <v>0</v>
      </c>
      <c r="K903" s="101"/>
      <c r="L903" s="106"/>
      <c r="M903" s="107"/>
      <c r="N903" s="107"/>
      <c r="O903" s="107"/>
      <c r="P903" s="107"/>
      <c r="Q903" s="107"/>
      <c r="R903" s="107"/>
      <c r="S903" s="108"/>
      <c r="AS903" s="104" t="s">
        <v>102</v>
      </c>
      <c r="AT903" s="104" t="s">
        <v>73</v>
      </c>
      <c r="AU903" s="102" t="s">
        <v>51</v>
      </c>
      <c r="AV903" s="102" t="s">
        <v>16</v>
      </c>
      <c r="AW903" s="102" t="s">
        <v>47</v>
      </c>
      <c r="AX903" s="104" t="s">
        <v>89</v>
      </c>
    </row>
    <row r="904" spans="1:64" s="102" customFormat="1" x14ac:dyDescent="0.2">
      <c r="A904" s="101"/>
      <c r="C904" s="103" t="s">
        <v>102</v>
      </c>
      <c r="D904" s="104" t="s">
        <v>0</v>
      </c>
      <c r="E904" s="105" t="s">
        <v>703</v>
      </c>
      <c r="G904" s="104" t="s">
        <v>0</v>
      </c>
      <c r="K904" s="101"/>
      <c r="L904" s="106"/>
      <c r="M904" s="107"/>
      <c r="N904" s="107"/>
      <c r="O904" s="107"/>
      <c r="P904" s="107"/>
      <c r="Q904" s="107"/>
      <c r="R904" s="107"/>
      <c r="S904" s="108"/>
      <c r="AS904" s="104" t="s">
        <v>102</v>
      </c>
      <c r="AT904" s="104" t="s">
        <v>73</v>
      </c>
      <c r="AU904" s="102" t="s">
        <v>51</v>
      </c>
      <c r="AV904" s="102" t="s">
        <v>16</v>
      </c>
      <c r="AW904" s="102" t="s">
        <v>47</v>
      </c>
      <c r="AX904" s="104" t="s">
        <v>89</v>
      </c>
    </row>
    <row r="905" spans="1:64" s="102" customFormat="1" x14ac:dyDescent="0.2">
      <c r="A905" s="101"/>
      <c r="C905" s="103" t="s">
        <v>102</v>
      </c>
      <c r="D905" s="104" t="s">
        <v>0</v>
      </c>
      <c r="E905" s="105" t="s">
        <v>822</v>
      </c>
      <c r="G905" s="104" t="s">
        <v>0</v>
      </c>
      <c r="K905" s="101"/>
      <c r="L905" s="106"/>
      <c r="M905" s="107"/>
      <c r="N905" s="107"/>
      <c r="O905" s="107"/>
      <c r="P905" s="107"/>
      <c r="Q905" s="107"/>
      <c r="R905" s="107"/>
      <c r="S905" s="108"/>
      <c r="AS905" s="104" t="s">
        <v>102</v>
      </c>
      <c r="AT905" s="104" t="s">
        <v>73</v>
      </c>
      <c r="AU905" s="102" t="s">
        <v>51</v>
      </c>
      <c r="AV905" s="102" t="s">
        <v>16</v>
      </c>
      <c r="AW905" s="102" t="s">
        <v>47</v>
      </c>
      <c r="AX905" s="104" t="s">
        <v>89</v>
      </c>
    </row>
    <row r="906" spans="1:64" s="110" customFormat="1" x14ac:dyDescent="0.2">
      <c r="A906" s="109"/>
      <c r="C906" s="103" t="s">
        <v>102</v>
      </c>
      <c r="D906" s="111" t="s">
        <v>0</v>
      </c>
      <c r="E906" s="112" t="s">
        <v>1345</v>
      </c>
      <c r="G906" s="113">
        <v>16.149999999999999</v>
      </c>
      <c r="K906" s="109"/>
      <c r="L906" s="114"/>
      <c r="M906" s="115"/>
      <c r="N906" s="115"/>
      <c r="O906" s="115"/>
      <c r="P906" s="115"/>
      <c r="Q906" s="115"/>
      <c r="R906" s="115"/>
      <c r="S906" s="116"/>
      <c r="AS906" s="111" t="s">
        <v>102</v>
      </c>
      <c r="AT906" s="111" t="s">
        <v>73</v>
      </c>
      <c r="AU906" s="110" t="s">
        <v>73</v>
      </c>
      <c r="AV906" s="110" t="s">
        <v>16</v>
      </c>
      <c r="AW906" s="110" t="s">
        <v>47</v>
      </c>
      <c r="AX906" s="111" t="s">
        <v>89</v>
      </c>
    </row>
    <row r="907" spans="1:64" s="102" customFormat="1" x14ac:dyDescent="0.2">
      <c r="A907" s="101"/>
      <c r="C907" s="103" t="s">
        <v>102</v>
      </c>
      <c r="D907" s="104" t="s">
        <v>0</v>
      </c>
      <c r="E907" s="105" t="s">
        <v>874</v>
      </c>
      <c r="G907" s="104" t="s">
        <v>0</v>
      </c>
      <c r="K907" s="101"/>
      <c r="L907" s="106"/>
      <c r="M907" s="107"/>
      <c r="N907" s="107"/>
      <c r="O907" s="107"/>
      <c r="P907" s="107"/>
      <c r="Q907" s="107"/>
      <c r="R907" s="107"/>
      <c r="S907" s="108"/>
      <c r="AS907" s="104" t="s">
        <v>102</v>
      </c>
      <c r="AT907" s="104" t="s">
        <v>73</v>
      </c>
      <c r="AU907" s="102" t="s">
        <v>51</v>
      </c>
      <c r="AV907" s="102" t="s">
        <v>16</v>
      </c>
      <c r="AW907" s="102" t="s">
        <v>47</v>
      </c>
      <c r="AX907" s="104" t="s">
        <v>89</v>
      </c>
    </row>
    <row r="908" spans="1:64" s="110" customFormat="1" x14ac:dyDescent="0.2">
      <c r="A908" s="109"/>
      <c r="C908" s="103" t="s">
        <v>102</v>
      </c>
      <c r="D908" s="111" t="s">
        <v>0</v>
      </c>
      <c r="E908" s="112" t="s">
        <v>1346</v>
      </c>
      <c r="G908" s="113">
        <v>13.074999999999999</v>
      </c>
      <c r="K908" s="109"/>
      <c r="L908" s="114"/>
      <c r="M908" s="115"/>
      <c r="N908" s="115"/>
      <c r="O908" s="115"/>
      <c r="P908" s="115"/>
      <c r="Q908" s="115"/>
      <c r="R908" s="115"/>
      <c r="S908" s="116"/>
      <c r="AS908" s="111" t="s">
        <v>102</v>
      </c>
      <c r="AT908" s="111" t="s">
        <v>73</v>
      </c>
      <c r="AU908" s="110" t="s">
        <v>73</v>
      </c>
      <c r="AV908" s="110" t="s">
        <v>16</v>
      </c>
      <c r="AW908" s="110" t="s">
        <v>47</v>
      </c>
      <c r="AX908" s="111" t="s">
        <v>89</v>
      </c>
    </row>
    <row r="909" spans="1:64" s="102" customFormat="1" x14ac:dyDescent="0.2">
      <c r="A909" s="101"/>
      <c r="C909" s="103" t="s">
        <v>102</v>
      </c>
      <c r="D909" s="104" t="s">
        <v>0</v>
      </c>
      <c r="E909" s="105" t="s">
        <v>903</v>
      </c>
      <c r="G909" s="104" t="s">
        <v>0</v>
      </c>
      <c r="K909" s="101"/>
      <c r="L909" s="106"/>
      <c r="M909" s="107"/>
      <c r="N909" s="107"/>
      <c r="O909" s="107"/>
      <c r="P909" s="107"/>
      <c r="Q909" s="107"/>
      <c r="R909" s="107"/>
      <c r="S909" s="108"/>
      <c r="AS909" s="104" t="s">
        <v>102</v>
      </c>
      <c r="AT909" s="104" t="s">
        <v>73</v>
      </c>
      <c r="AU909" s="102" t="s">
        <v>51</v>
      </c>
      <c r="AV909" s="102" t="s">
        <v>16</v>
      </c>
      <c r="AW909" s="102" t="s">
        <v>47</v>
      </c>
      <c r="AX909" s="104" t="s">
        <v>89</v>
      </c>
    </row>
    <row r="910" spans="1:64" s="110" customFormat="1" x14ac:dyDescent="0.2">
      <c r="A910" s="109"/>
      <c r="C910" s="103" t="s">
        <v>102</v>
      </c>
      <c r="D910" s="111" t="s">
        <v>0</v>
      </c>
      <c r="E910" s="112" t="s">
        <v>1347</v>
      </c>
      <c r="G910" s="113">
        <v>6.1849999999999996</v>
      </c>
      <c r="K910" s="109"/>
      <c r="L910" s="114"/>
      <c r="M910" s="115"/>
      <c r="N910" s="115"/>
      <c r="O910" s="115"/>
      <c r="P910" s="115"/>
      <c r="Q910" s="115"/>
      <c r="R910" s="115"/>
      <c r="S910" s="116"/>
      <c r="AS910" s="111" t="s">
        <v>102</v>
      </c>
      <c r="AT910" s="111" t="s">
        <v>73</v>
      </c>
      <c r="AU910" s="110" t="s">
        <v>73</v>
      </c>
      <c r="AV910" s="110" t="s">
        <v>16</v>
      </c>
      <c r="AW910" s="110" t="s">
        <v>47</v>
      </c>
      <c r="AX910" s="111" t="s">
        <v>89</v>
      </c>
    </row>
    <row r="911" spans="1:64" s="102" customFormat="1" x14ac:dyDescent="0.2">
      <c r="A911" s="101"/>
      <c r="C911" s="103" t="s">
        <v>102</v>
      </c>
      <c r="D911" s="104" t="s">
        <v>0</v>
      </c>
      <c r="E911" s="105" t="s">
        <v>905</v>
      </c>
      <c r="G911" s="104" t="s">
        <v>0</v>
      </c>
      <c r="K911" s="101"/>
      <c r="L911" s="106"/>
      <c r="M911" s="107"/>
      <c r="N911" s="107"/>
      <c r="O911" s="107"/>
      <c r="P911" s="107"/>
      <c r="Q911" s="107"/>
      <c r="R911" s="107"/>
      <c r="S911" s="108"/>
      <c r="AS911" s="104" t="s">
        <v>102</v>
      </c>
      <c r="AT911" s="104" t="s">
        <v>73</v>
      </c>
      <c r="AU911" s="102" t="s">
        <v>51</v>
      </c>
      <c r="AV911" s="102" t="s">
        <v>16</v>
      </c>
      <c r="AW911" s="102" t="s">
        <v>47</v>
      </c>
      <c r="AX911" s="104" t="s">
        <v>89</v>
      </c>
    </row>
    <row r="912" spans="1:64" s="110" customFormat="1" x14ac:dyDescent="0.2">
      <c r="A912" s="109"/>
      <c r="C912" s="103" t="s">
        <v>102</v>
      </c>
      <c r="D912" s="111" t="s">
        <v>0</v>
      </c>
      <c r="E912" s="112" t="s">
        <v>1348</v>
      </c>
      <c r="G912" s="113">
        <v>7.9749999999999996</v>
      </c>
      <c r="K912" s="109"/>
      <c r="L912" s="114"/>
      <c r="M912" s="115"/>
      <c r="N912" s="115"/>
      <c r="O912" s="115"/>
      <c r="P912" s="115"/>
      <c r="Q912" s="115"/>
      <c r="R912" s="115"/>
      <c r="S912" s="116"/>
      <c r="AS912" s="111" t="s">
        <v>102</v>
      </c>
      <c r="AT912" s="111" t="s">
        <v>73</v>
      </c>
      <c r="AU912" s="110" t="s">
        <v>73</v>
      </c>
      <c r="AV912" s="110" t="s">
        <v>16</v>
      </c>
      <c r="AW912" s="110" t="s">
        <v>47</v>
      </c>
      <c r="AX912" s="111" t="s">
        <v>89</v>
      </c>
    </row>
    <row r="913" spans="1:64" s="102" customFormat="1" x14ac:dyDescent="0.2">
      <c r="A913" s="101"/>
      <c r="C913" s="103" t="s">
        <v>102</v>
      </c>
      <c r="D913" s="104" t="s">
        <v>0</v>
      </c>
      <c r="E913" s="105" t="s">
        <v>812</v>
      </c>
      <c r="G913" s="104" t="s">
        <v>0</v>
      </c>
      <c r="K913" s="101"/>
      <c r="L913" s="106"/>
      <c r="M913" s="107"/>
      <c r="N913" s="107"/>
      <c r="O913" s="107"/>
      <c r="P913" s="107"/>
      <c r="Q913" s="107"/>
      <c r="R913" s="107"/>
      <c r="S913" s="108"/>
      <c r="AS913" s="104" t="s">
        <v>102</v>
      </c>
      <c r="AT913" s="104" t="s">
        <v>73</v>
      </c>
      <c r="AU913" s="102" t="s">
        <v>51</v>
      </c>
      <c r="AV913" s="102" t="s">
        <v>16</v>
      </c>
      <c r="AW913" s="102" t="s">
        <v>47</v>
      </c>
      <c r="AX913" s="104" t="s">
        <v>89</v>
      </c>
    </row>
    <row r="914" spans="1:64" s="110" customFormat="1" x14ac:dyDescent="0.2">
      <c r="A914" s="109"/>
      <c r="C914" s="103" t="s">
        <v>102</v>
      </c>
      <c r="D914" s="111" t="s">
        <v>0</v>
      </c>
      <c r="E914" s="112" t="s">
        <v>1349</v>
      </c>
      <c r="G914" s="113">
        <v>23.681000000000001</v>
      </c>
      <c r="K914" s="109"/>
      <c r="L914" s="114"/>
      <c r="M914" s="115"/>
      <c r="N914" s="115"/>
      <c r="O914" s="115"/>
      <c r="P914" s="115"/>
      <c r="Q914" s="115"/>
      <c r="R914" s="115"/>
      <c r="S914" s="116"/>
      <c r="AS914" s="111" t="s">
        <v>102</v>
      </c>
      <c r="AT914" s="111" t="s">
        <v>73</v>
      </c>
      <c r="AU914" s="110" t="s">
        <v>73</v>
      </c>
      <c r="AV914" s="110" t="s">
        <v>16</v>
      </c>
      <c r="AW914" s="110" t="s">
        <v>47</v>
      </c>
      <c r="AX914" s="111" t="s">
        <v>89</v>
      </c>
    </row>
    <row r="915" spans="1:64" s="118" customFormat="1" x14ac:dyDescent="0.2">
      <c r="A915" s="117"/>
      <c r="C915" s="103" t="s">
        <v>102</v>
      </c>
      <c r="D915" s="119" t="s">
        <v>0</v>
      </c>
      <c r="E915" s="120" t="s">
        <v>109</v>
      </c>
      <c r="G915" s="121">
        <v>67.066000000000003</v>
      </c>
      <c r="K915" s="117"/>
      <c r="L915" s="122"/>
      <c r="M915" s="123"/>
      <c r="N915" s="123"/>
      <c r="O915" s="123"/>
      <c r="P915" s="123"/>
      <c r="Q915" s="123"/>
      <c r="R915" s="123"/>
      <c r="S915" s="124"/>
      <c r="AS915" s="119" t="s">
        <v>102</v>
      </c>
      <c r="AT915" s="119" t="s">
        <v>73</v>
      </c>
      <c r="AU915" s="118" t="s">
        <v>96</v>
      </c>
      <c r="AV915" s="118" t="s">
        <v>16</v>
      </c>
      <c r="AW915" s="118" t="s">
        <v>51</v>
      </c>
      <c r="AX915" s="119" t="s">
        <v>89</v>
      </c>
    </row>
    <row r="916" spans="1:64" s="16" customFormat="1" ht="84" x14ac:dyDescent="0.2">
      <c r="A916" s="13"/>
      <c r="B916" s="87" t="s">
        <v>1350</v>
      </c>
      <c r="C916" s="87" t="s">
        <v>92</v>
      </c>
      <c r="D916" s="88" t="s">
        <v>1351</v>
      </c>
      <c r="E916" s="89" t="s">
        <v>1352</v>
      </c>
      <c r="F916" s="90" t="s">
        <v>121</v>
      </c>
      <c r="G916" s="91">
        <v>75.293000000000006</v>
      </c>
      <c r="H916" s="1"/>
      <c r="I916" s="91">
        <f>ROUND(H916*G916,3)</f>
        <v>0</v>
      </c>
      <c r="J916" s="92"/>
      <c r="K916" s="13"/>
      <c r="L916" s="93" t="s">
        <v>0</v>
      </c>
      <c r="M916" s="94" t="s">
        <v>23</v>
      </c>
      <c r="N916" s="95"/>
      <c r="O916" s="96">
        <f>N916*G916</f>
        <v>0</v>
      </c>
      <c r="P916" s="96">
        <v>2.3970000000000002E-2</v>
      </c>
      <c r="Q916" s="96">
        <f>P916*G916</f>
        <v>1.8047732100000002</v>
      </c>
      <c r="R916" s="96">
        <v>0</v>
      </c>
      <c r="S916" s="97">
        <f>R916*G916</f>
        <v>0</v>
      </c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Q916" s="98" t="s">
        <v>228</v>
      </c>
      <c r="AS916" s="98" t="s">
        <v>92</v>
      </c>
      <c r="AT916" s="98" t="s">
        <v>73</v>
      </c>
      <c r="AX916" s="7" t="s">
        <v>89</v>
      </c>
      <c r="BD916" s="99">
        <f>IF(M916="základná",I916,0)</f>
        <v>0</v>
      </c>
      <c r="BE916" s="99">
        <f>IF(M916="znížená",I916,0)</f>
        <v>0</v>
      </c>
      <c r="BF916" s="99">
        <f>IF(M916="zákl. prenesená",I916,0)</f>
        <v>0</v>
      </c>
      <c r="BG916" s="99">
        <f>IF(M916="zníž. prenesená",I916,0)</f>
        <v>0</v>
      </c>
      <c r="BH916" s="99">
        <f>IF(M916="nulová",I916,0)</f>
        <v>0</v>
      </c>
      <c r="BI916" s="7" t="s">
        <v>73</v>
      </c>
      <c r="BJ916" s="100">
        <f>ROUND(H916*G916,3)</f>
        <v>0</v>
      </c>
      <c r="BK916" s="7" t="s">
        <v>228</v>
      </c>
      <c r="BL916" s="98" t="s">
        <v>1353</v>
      </c>
    </row>
    <row r="917" spans="1:64" s="16" customFormat="1" ht="29.25" x14ac:dyDescent="0.2">
      <c r="A917" s="13"/>
      <c r="B917" s="14"/>
      <c r="C917" s="103" t="s">
        <v>436</v>
      </c>
      <c r="D917" s="14"/>
      <c r="E917" s="144" t="s">
        <v>1343</v>
      </c>
      <c r="F917" s="14"/>
      <c r="G917" s="14"/>
      <c r="H917" s="14"/>
      <c r="I917" s="14"/>
      <c r="J917" s="14"/>
      <c r="K917" s="13"/>
      <c r="L917" s="145"/>
      <c r="M917" s="146"/>
      <c r="N917" s="95"/>
      <c r="O917" s="95"/>
      <c r="P917" s="95"/>
      <c r="Q917" s="95"/>
      <c r="R917" s="95"/>
      <c r="S917" s="147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S917" s="7" t="s">
        <v>436</v>
      </c>
      <c r="AT917" s="7" t="s">
        <v>73</v>
      </c>
    </row>
    <row r="918" spans="1:64" s="102" customFormat="1" x14ac:dyDescent="0.2">
      <c r="A918" s="101"/>
      <c r="C918" s="103" t="s">
        <v>102</v>
      </c>
      <c r="D918" s="104" t="s">
        <v>0</v>
      </c>
      <c r="E918" s="105" t="s">
        <v>1354</v>
      </c>
      <c r="G918" s="104" t="s">
        <v>0</v>
      </c>
      <c r="K918" s="101"/>
      <c r="L918" s="106"/>
      <c r="M918" s="107"/>
      <c r="N918" s="107"/>
      <c r="O918" s="107"/>
      <c r="P918" s="107"/>
      <c r="Q918" s="107"/>
      <c r="R918" s="107"/>
      <c r="S918" s="108"/>
      <c r="AS918" s="104" t="s">
        <v>102</v>
      </c>
      <c r="AT918" s="104" t="s">
        <v>73</v>
      </c>
      <c r="AU918" s="102" t="s">
        <v>51</v>
      </c>
      <c r="AV918" s="102" t="s">
        <v>16</v>
      </c>
      <c r="AW918" s="102" t="s">
        <v>47</v>
      </c>
      <c r="AX918" s="104" t="s">
        <v>89</v>
      </c>
    </row>
    <row r="919" spans="1:64" s="102" customFormat="1" x14ac:dyDescent="0.2">
      <c r="A919" s="101"/>
      <c r="C919" s="103" t="s">
        <v>102</v>
      </c>
      <c r="D919" s="104" t="s">
        <v>0</v>
      </c>
      <c r="E919" s="105" t="s">
        <v>913</v>
      </c>
      <c r="G919" s="104" t="s">
        <v>0</v>
      </c>
      <c r="K919" s="101"/>
      <c r="L919" s="106"/>
      <c r="M919" s="107"/>
      <c r="N919" s="107"/>
      <c r="O919" s="107"/>
      <c r="P919" s="107"/>
      <c r="Q919" s="107"/>
      <c r="R919" s="107"/>
      <c r="S919" s="108"/>
      <c r="AS919" s="104" t="s">
        <v>102</v>
      </c>
      <c r="AT919" s="104" t="s">
        <v>73</v>
      </c>
      <c r="AU919" s="102" t="s">
        <v>51</v>
      </c>
      <c r="AV919" s="102" t="s">
        <v>16</v>
      </c>
      <c r="AW919" s="102" t="s">
        <v>47</v>
      </c>
      <c r="AX919" s="104" t="s">
        <v>89</v>
      </c>
    </row>
    <row r="920" spans="1:64" s="110" customFormat="1" x14ac:dyDescent="0.2">
      <c r="A920" s="109"/>
      <c r="C920" s="103" t="s">
        <v>102</v>
      </c>
      <c r="D920" s="111" t="s">
        <v>0</v>
      </c>
      <c r="E920" s="112" t="s">
        <v>1355</v>
      </c>
      <c r="G920" s="113">
        <v>16.100999999999999</v>
      </c>
      <c r="K920" s="109"/>
      <c r="L920" s="114"/>
      <c r="M920" s="115"/>
      <c r="N920" s="115"/>
      <c r="O920" s="115"/>
      <c r="P920" s="115"/>
      <c r="Q920" s="115"/>
      <c r="R920" s="115"/>
      <c r="S920" s="116"/>
      <c r="AS920" s="111" t="s">
        <v>102</v>
      </c>
      <c r="AT920" s="111" t="s">
        <v>73</v>
      </c>
      <c r="AU920" s="110" t="s">
        <v>73</v>
      </c>
      <c r="AV920" s="110" t="s">
        <v>16</v>
      </c>
      <c r="AW920" s="110" t="s">
        <v>47</v>
      </c>
      <c r="AX920" s="111" t="s">
        <v>89</v>
      </c>
    </row>
    <row r="921" spans="1:64" s="102" customFormat="1" x14ac:dyDescent="0.2">
      <c r="A921" s="101"/>
      <c r="C921" s="103" t="s">
        <v>102</v>
      </c>
      <c r="D921" s="104" t="s">
        <v>0</v>
      </c>
      <c r="E921" s="105" t="s">
        <v>826</v>
      </c>
      <c r="G921" s="104" t="s">
        <v>0</v>
      </c>
      <c r="K921" s="101"/>
      <c r="L921" s="106"/>
      <c r="M921" s="107"/>
      <c r="N921" s="107"/>
      <c r="O921" s="107"/>
      <c r="P921" s="107"/>
      <c r="Q921" s="107"/>
      <c r="R921" s="107"/>
      <c r="S921" s="108"/>
      <c r="AS921" s="104" t="s">
        <v>102</v>
      </c>
      <c r="AT921" s="104" t="s">
        <v>73</v>
      </c>
      <c r="AU921" s="102" t="s">
        <v>51</v>
      </c>
      <c r="AV921" s="102" t="s">
        <v>16</v>
      </c>
      <c r="AW921" s="102" t="s">
        <v>47</v>
      </c>
      <c r="AX921" s="104" t="s">
        <v>89</v>
      </c>
    </row>
    <row r="922" spans="1:64" s="110" customFormat="1" x14ac:dyDescent="0.2">
      <c r="A922" s="109"/>
      <c r="C922" s="103" t="s">
        <v>102</v>
      </c>
      <c r="D922" s="111" t="s">
        <v>0</v>
      </c>
      <c r="E922" s="112" t="s">
        <v>1356</v>
      </c>
      <c r="G922" s="113">
        <v>9.5679999999999996</v>
      </c>
      <c r="K922" s="109"/>
      <c r="L922" s="114"/>
      <c r="M922" s="115"/>
      <c r="N922" s="115"/>
      <c r="O922" s="115"/>
      <c r="P922" s="115"/>
      <c r="Q922" s="115"/>
      <c r="R922" s="115"/>
      <c r="S922" s="116"/>
      <c r="AS922" s="111" t="s">
        <v>102</v>
      </c>
      <c r="AT922" s="111" t="s">
        <v>73</v>
      </c>
      <c r="AU922" s="110" t="s">
        <v>73</v>
      </c>
      <c r="AV922" s="110" t="s">
        <v>16</v>
      </c>
      <c r="AW922" s="110" t="s">
        <v>47</v>
      </c>
      <c r="AX922" s="111" t="s">
        <v>89</v>
      </c>
    </row>
    <row r="923" spans="1:64" s="102" customFormat="1" x14ac:dyDescent="0.2">
      <c r="A923" s="101"/>
      <c r="C923" s="103" t="s">
        <v>102</v>
      </c>
      <c r="D923" s="104" t="s">
        <v>0</v>
      </c>
      <c r="E923" s="105" t="s">
        <v>1357</v>
      </c>
      <c r="G923" s="104" t="s">
        <v>0</v>
      </c>
      <c r="K923" s="101"/>
      <c r="L923" s="106"/>
      <c r="M923" s="107"/>
      <c r="N923" s="107"/>
      <c r="O923" s="107"/>
      <c r="P923" s="107"/>
      <c r="Q923" s="107"/>
      <c r="R923" s="107"/>
      <c r="S923" s="108"/>
      <c r="AS923" s="104" t="s">
        <v>102</v>
      </c>
      <c r="AT923" s="104" t="s">
        <v>73</v>
      </c>
      <c r="AU923" s="102" t="s">
        <v>51</v>
      </c>
      <c r="AV923" s="102" t="s">
        <v>16</v>
      </c>
      <c r="AW923" s="102" t="s">
        <v>47</v>
      </c>
      <c r="AX923" s="104" t="s">
        <v>89</v>
      </c>
    </row>
    <row r="924" spans="1:64" s="110" customFormat="1" x14ac:dyDescent="0.2">
      <c r="A924" s="109"/>
      <c r="C924" s="103" t="s">
        <v>102</v>
      </c>
      <c r="D924" s="111" t="s">
        <v>0</v>
      </c>
      <c r="E924" s="112" t="s">
        <v>1358</v>
      </c>
      <c r="G924" s="113">
        <v>8.9139999999999997</v>
      </c>
      <c r="K924" s="109"/>
      <c r="L924" s="114"/>
      <c r="M924" s="115"/>
      <c r="N924" s="115"/>
      <c r="O924" s="115"/>
      <c r="P924" s="115"/>
      <c r="Q924" s="115"/>
      <c r="R924" s="115"/>
      <c r="S924" s="116"/>
      <c r="AS924" s="111" t="s">
        <v>102</v>
      </c>
      <c r="AT924" s="111" t="s">
        <v>73</v>
      </c>
      <c r="AU924" s="110" t="s">
        <v>73</v>
      </c>
      <c r="AV924" s="110" t="s">
        <v>16</v>
      </c>
      <c r="AW924" s="110" t="s">
        <v>47</v>
      </c>
      <c r="AX924" s="111" t="s">
        <v>89</v>
      </c>
    </row>
    <row r="925" spans="1:64" s="102" customFormat="1" x14ac:dyDescent="0.2">
      <c r="A925" s="101"/>
      <c r="C925" s="103" t="s">
        <v>102</v>
      </c>
      <c r="D925" s="104" t="s">
        <v>0</v>
      </c>
      <c r="E925" s="105" t="s">
        <v>830</v>
      </c>
      <c r="G925" s="104" t="s">
        <v>0</v>
      </c>
      <c r="K925" s="101"/>
      <c r="L925" s="106"/>
      <c r="M925" s="107"/>
      <c r="N925" s="107"/>
      <c r="O925" s="107"/>
      <c r="P925" s="107"/>
      <c r="Q925" s="107"/>
      <c r="R925" s="107"/>
      <c r="S925" s="108"/>
      <c r="AS925" s="104" t="s">
        <v>102</v>
      </c>
      <c r="AT925" s="104" t="s">
        <v>73</v>
      </c>
      <c r="AU925" s="102" t="s">
        <v>51</v>
      </c>
      <c r="AV925" s="102" t="s">
        <v>16</v>
      </c>
      <c r="AW925" s="102" t="s">
        <v>47</v>
      </c>
      <c r="AX925" s="104" t="s">
        <v>89</v>
      </c>
    </row>
    <row r="926" spans="1:64" s="110" customFormat="1" x14ac:dyDescent="0.2">
      <c r="A926" s="109"/>
      <c r="C926" s="103" t="s">
        <v>102</v>
      </c>
      <c r="D926" s="111" t="s">
        <v>0</v>
      </c>
      <c r="E926" s="112" t="s">
        <v>1359</v>
      </c>
      <c r="G926" s="113">
        <v>9.7029999999999994</v>
      </c>
      <c r="K926" s="109"/>
      <c r="L926" s="114"/>
      <c r="M926" s="115"/>
      <c r="N926" s="115"/>
      <c r="O926" s="115"/>
      <c r="P926" s="115"/>
      <c r="Q926" s="115"/>
      <c r="R926" s="115"/>
      <c r="S926" s="116"/>
      <c r="AS926" s="111" t="s">
        <v>102</v>
      </c>
      <c r="AT926" s="111" t="s">
        <v>73</v>
      </c>
      <c r="AU926" s="110" t="s">
        <v>73</v>
      </c>
      <c r="AV926" s="110" t="s">
        <v>16</v>
      </c>
      <c r="AW926" s="110" t="s">
        <v>47</v>
      </c>
      <c r="AX926" s="111" t="s">
        <v>89</v>
      </c>
    </row>
    <row r="927" spans="1:64" s="102" customFormat="1" x14ac:dyDescent="0.2">
      <c r="A927" s="101"/>
      <c r="C927" s="103" t="s">
        <v>102</v>
      </c>
      <c r="D927" s="104" t="s">
        <v>0</v>
      </c>
      <c r="E927" s="105" t="s">
        <v>832</v>
      </c>
      <c r="G927" s="104" t="s">
        <v>0</v>
      </c>
      <c r="K927" s="101"/>
      <c r="L927" s="106"/>
      <c r="M927" s="107"/>
      <c r="N927" s="107"/>
      <c r="O927" s="107"/>
      <c r="P927" s="107"/>
      <c r="Q927" s="107"/>
      <c r="R927" s="107"/>
      <c r="S927" s="108"/>
      <c r="AS927" s="104" t="s">
        <v>102</v>
      </c>
      <c r="AT927" s="104" t="s">
        <v>73</v>
      </c>
      <c r="AU927" s="102" t="s">
        <v>51</v>
      </c>
      <c r="AV927" s="102" t="s">
        <v>16</v>
      </c>
      <c r="AW927" s="102" t="s">
        <v>47</v>
      </c>
      <c r="AX927" s="104" t="s">
        <v>89</v>
      </c>
    </row>
    <row r="928" spans="1:64" s="110" customFormat="1" x14ac:dyDescent="0.2">
      <c r="A928" s="109"/>
      <c r="C928" s="103" t="s">
        <v>102</v>
      </c>
      <c r="D928" s="111" t="s">
        <v>0</v>
      </c>
      <c r="E928" s="112" t="s">
        <v>1360</v>
      </c>
      <c r="G928" s="113">
        <v>9.8849999999999998</v>
      </c>
      <c r="K928" s="109"/>
      <c r="L928" s="114"/>
      <c r="M928" s="115"/>
      <c r="N928" s="115"/>
      <c r="O928" s="115"/>
      <c r="P928" s="115"/>
      <c r="Q928" s="115"/>
      <c r="R928" s="115"/>
      <c r="S928" s="116"/>
      <c r="AS928" s="111" t="s">
        <v>102</v>
      </c>
      <c r="AT928" s="111" t="s">
        <v>73</v>
      </c>
      <c r="AU928" s="110" t="s">
        <v>73</v>
      </c>
      <c r="AV928" s="110" t="s">
        <v>16</v>
      </c>
      <c r="AW928" s="110" t="s">
        <v>47</v>
      </c>
      <c r="AX928" s="111" t="s">
        <v>89</v>
      </c>
    </row>
    <row r="929" spans="1:64" s="102" customFormat="1" x14ac:dyDescent="0.2">
      <c r="A929" s="101"/>
      <c r="C929" s="103" t="s">
        <v>102</v>
      </c>
      <c r="D929" s="104" t="s">
        <v>0</v>
      </c>
      <c r="E929" s="105" t="s">
        <v>1361</v>
      </c>
      <c r="G929" s="104" t="s">
        <v>0</v>
      </c>
      <c r="K929" s="101"/>
      <c r="L929" s="106"/>
      <c r="M929" s="107"/>
      <c r="N929" s="107"/>
      <c r="O929" s="107"/>
      <c r="P929" s="107"/>
      <c r="Q929" s="107"/>
      <c r="R929" s="107"/>
      <c r="S929" s="108"/>
      <c r="AS929" s="104" t="s">
        <v>102</v>
      </c>
      <c r="AT929" s="104" t="s">
        <v>73</v>
      </c>
      <c r="AU929" s="102" t="s">
        <v>51</v>
      </c>
      <c r="AV929" s="102" t="s">
        <v>16</v>
      </c>
      <c r="AW929" s="102" t="s">
        <v>47</v>
      </c>
      <c r="AX929" s="104" t="s">
        <v>89</v>
      </c>
    </row>
    <row r="930" spans="1:64" s="110" customFormat="1" x14ac:dyDescent="0.2">
      <c r="A930" s="109"/>
      <c r="C930" s="103" t="s">
        <v>102</v>
      </c>
      <c r="D930" s="111" t="s">
        <v>0</v>
      </c>
      <c r="E930" s="112" t="s">
        <v>1362</v>
      </c>
      <c r="G930" s="113">
        <v>3.9630000000000001</v>
      </c>
      <c r="K930" s="109"/>
      <c r="L930" s="114"/>
      <c r="M930" s="115"/>
      <c r="N930" s="115"/>
      <c r="O930" s="115"/>
      <c r="P930" s="115"/>
      <c r="Q930" s="115"/>
      <c r="R930" s="115"/>
      <c r="S930" s="116"/>
      <c r="AS930" s="111" t="s">
        <v>102</v>
      </c>
      <c r="AT930" s="111" t="s">
        <v>73</v>
      </c>
      <c r="AU930" s="110" t="s">
        <v>73</v>
      </c>
      <c r="AV930" s="110" t="s">
        <v>16</v>
      </c>
      <c r="AW930" s="110" t="s">
        <v>47</v>
      </c>
      <c r="AX930" s="111" t="s">
        <v>89</v>
      </c>
    </row>
    <row r="931" spans="1:64" s="102" customFormat="1" x14ac:dyDescent="0.2">
      <c r="A931" s="101"/>
      <c r="C931" s="103" t="s">
        <v>102</v>
      </c>
      <c r="D931" s="104" t="s">
        <v>0</v>
      </c>
      <c r="E931" s="105" t="s">
        <v>919</v>
      </c>
      <c r="G931" s="104" t="s">
        <v>0</v>
      </c>
      <c r="K931" s="101"/>
      <c r="L931" s="106"/>
      <c r="M931" s="107"/>
      <c r="N931" s="107"/>
      <c r="O931" s="107"/>
      <c r="P931" s="107"/>
      <c r="Q931" s="107"/>
      <c r="R931" s="107"/>
      <c r="S931" s="108"/>
      <c r="AS931" s="104" t="s">
        <v>102</v>
      </c>
      <c r="AT931" s="104" t="s">
        <v>73</v>
      </c>
      <c r="AU931" s="102" t="s">
        <v>51</v>
      </c>
      <c r="AV931" s="102" t="s">
        <v>16</v>
      </c>
      <c r="AW931" s="102" t="s">
        <v>47</v>
      </c>
      <c r="AX931" s="104" t="s">
        <v>89</v>
      </c>
    </row>
    <row r="932" spans="1:64" s="110" customFormat="1" x14ac:dyDescent="0.2">
      <c r="A932" s="109"/>
      <c r="C932" s="103" t="s">
        <v>102</v>
      </c>
      <c r="D932" s="111" t="s">
        <v>0</v>
      </c>
      <c r="E932" s="112" t="s">
        <v>1363</v>
      </c>
      <c r="G932" s="113">
        <v>2.927</v>
      </c>
      <c r="K932" s="109"/>
      <c r="L932" s="114"/>
      <c r="M932" s="115"/>
      <c r="N932" s="115"/>
      <c r="O932" s="115"/>
      <c r="P932" s="115"/>
      <c r="Q932" s="115"/>
      <c r="R932" s="115"/>
      <c r="S932" s="116"/>
      <c r="AS932" s="111" t="s">
        <v>102</v>
      </c>
      <c r="AT932" s="111" t="s">
        <v>73</v>
      </c>
      <c r="AU932" s="110" t="s">
        <v>73</v>
      </c>
      <c r="AV932" s="110" t="s">
        <v>16</v>
      </c>
      <c r="AW932" s="110" t="s">
        <v>47</v>
      </c>
      <c r="AX932" s="111" t="s">
        <v>89</v>
      </c>
    </row>
    <row r="933" spans="1:64" s="102" customFormat="1" x14ac:dyDescent="0.2">
      <c r="A933" s="101"/>
      <c r="C933" s="103" t="s">
        <v>102</v>
      </c>
      <c r="D933" s="104" t="s">
        <v>0</v>
      </c>
      <c r="E933" s="105" t="s">
        <v>838</v>
      </c>
      <c r="G933" s="104" t="s">
        <v>0</v>
      </c>
      <c r="K933" s="101"/>
      <c r="L933" s="106"/>
      <c r="M933" s="107"/>
      <c r="N933" s="107"/>
      <c r="O933" s="107"/>
      <c r="P933" s="107"/>
      <c r="Q933" s="107"/>
      <c r="R933" s="107"/>
      <c r="S933" s="108"/>
      <c r="AS933" s="104" t="s">
        <v>102</v>
      </c>
      <c r="AT933" s="104" t="s">
        <v>73</v>
      </c>
      <c r="AU933" s="102" t="s">
        <v>51</v>
      </c>
      <c r="AV933" s="102" t="s">
        <v>16</v>
      </c>
      <c r="AW933" s="102" t="s">
        <v>47</v>
      </c>
      <c r="AX933" s="104" t="s">
        <v>89</v>
      </c>
    </row>
    <row r="934" spans="1:64" s="110" customFormat="1" x14ac:dyDescent="0.2">
      <c r="A934" s="109"/>
      <c r="C934" s="103" t="s">
        <v>102</v>
      </c>
      <c r="D934" s="111" t="s">
        <v>0</v>
      </c>
      <c r="E934" s="112" t="s">
        <v>1364</v>
      </c>
      <c r="G934" s="113">
        <v>8.1940000000000008</v>
      </c>
      <c r="K934" s="109"/>
      <c r="L934" s="114"/>
      <c r="M934" s="115"/>
      <c r="N934" s="115"/>
      <c r="O934" s="115"/>
      <c r="P934" s="115"/>
      <c r="Q934" s="115"/>
      <c r="R934" s="115"/>
      <c r="S934" s="116"/>
      <c r="AS934" s="111" t="s">
        <v>102</v>
      </c>
      <c r="AT934" s="111" t="s">
        <v>73</v>
      </c>
      <c r="AU934" s="110" t="s">
        <v>73</v>
      </c>
      <c r="AV934" s="110" t="s">
        <v>16</v>
      </c>
      <c r="AW934" s="110" t="s">
        <v>47</v>
      </c>
      <c r="AX934" s="111" t="s">
        <v>89</v>
      </c>
    </row>
    <row r="935" spans="1:64" s="102" customFormat="1" x14ac:dyDescent="0.2">
      <c r="A935" s="101"/>
      <c r="C935" s="103" t="s">
        <v>102</v>
      </c>
      <c r="D935" s="104" t="s">
        <v>0</v>
      </c>
      <c r="E935" s="105" t="s">
        <v>840</v>
      </c>
      <c r="G935" s="104" t="s">
        <v>0</v>
      </c>
      <c r="K935" s="101"/>
      <c r="L935" s="106"/>
      <c r="M935" s="107"/>
      <c r="N935" s="107"/>
      <c r="O935" s="107"/>
      <c r="P935" s="107"/>
      <c r="Q935" s="107"/>
      <c r="R935" s="107"/>
      <c r="S935" s="108"/>
      <c r="AS935" s="104" t="s">
        <v>102</v>
      </c>
      <c r="AT935" s="104" t="s">
        <v>73</v>
      </c>
      <c r="AU935" s="102" t="s">
        <v>51</v>
      </c>
      <c r="AV935" s="102" t="s">
        <v>16</v>
      </c>
      <c r="AW935" s="102" t="s">
        <v>47</v>
      </c>
      <c r="AX935" s="104" t="s">
        <v>89</v>
      </c>
    </row>
    <row r="936" spans="1:64" s="110" customFormat="1" x14ac:dyDescent="0.2">
      <c r="A936" s="109"/>
      <c r="C936" s="103" t="s">
        <v>102</v>
      </c>
      <c r="D936" s="111" t="s">
        <v>0</v>
      </c>
      <c r="E936" s="112" t="s">
        <v>1365</v>
      </c>
      <c r="G936" s="113">
        <v>6.0380000000000003</v>
      </c>
      <c r="K936" s="109"/>
      <c r="L936" s="114"/>
      <c r="M936" s="115"/>
      <c r="N936" s="115"/>
      <c r="O936" s="115"/>
      <c r="P936" s="115"/>
      <c r="Q936" s="115"/>
      <c r="R936" s="115"/>
      <c r="S936" s="116"/>
      <c r="AS936" s="111" t="s">
        <v>102</v>
      </c>
      <c r="AT936" s="111" t="s">
        <v>73</v>
      </c>
      <c r="AU936" s="110" t="s">
        <v>73</v>
      </c>
      <c r="AV936" s="110" t="s">
        <v>16</v>
      </c>
      <c r="AW936" s="110" t="s">
        <v>47</v>
      </c>
      <c r="AX936" s="111" t="s">
        <v>89</v>
      </c>
    </row>
    <row r="937" spans="1:64" s="118" customFormat="1" x14ac:dyDescent="0.2">
      <c r="A937" s="117"/>
      <c r="C937" s="103" t="s">
        <v>102</v>
      </c>
      <c r="D937" s="119" t="s">
        <v>0</v>
      </c>
      <c r="E937" s="120" t="s">
        <v>109</v>
      </c>
      <c r="G937" s="121">
        <v>75.292999999999992</v>
      </c>
      <c r="K937" s="117"/>
      <c r="L937" s="122"/>
      <c r="M937" s="123"/>
      <c r="N937" s="123"/>
      <c r="O937" s="123"/>
      <c r="P937" s="123"/>
      <c r="Q937" s="123"/>
      <c r="R937" s="123"/>
      <c r="S937" s="124"/>
      <c r="AS937" s="119" t="s">
        <v>102</v>
      </c>
      <c r="AT937" s="119" t="s">
        <v>73</v>
      </c>
      <c r="AU937" s="118" t="s">
        <v>96</v>
      </c>
      <c r="AV937" s="118" t="s">
        <v>16</v>
      </c>
      <c r="AW937" s="118" t="s">
        <v>51</v>
      </c>
      <c r="AX937" s="119" t="s">
        <v>89</v>
      </c>
    </row>
    <row r="938" spans="1:64" s="16" customFormat="1" ht="48" x14ac:dyDescent="0.2">
      <c r="A938" s="13"/>
      <c r="B938" s="87" t="s">
        <v>1366</v>
      </c>
      <c r="C938" s="87" t="s">
        <v>92</v>
      </c>
      <c r="D938" s="88" t="s">
        <v>1367</v>
      </c>
      <c r="E938" s="89" t="s">
        <v>1368</v>
      </c>
      <c r="F938" s="90" t="s">
        <v>121</v>
      </c>
      <c r="G938" s="91">
        <v>5.7380000000000004</v>
      </c>
      <c r="H938" s="1"/>
      <c r="I938" s="91">
        <f>ROUND(H938*G938,3)</f>
        <v>0</v>
      </c>
      <c r="J938" s="92"/>
      <c r="K938" s="13"/>
      <c r="L938" s="93" t="s">
        <v>0</v>
      </c>
      <c r="M938" s="94" t="s">
        <v>23</v>
      </c>
      <c r="N938" s="95"/>
      <c r="O938" s="96">
        <f>N938*G938</f>
        <v>0</v>
      </c>
      <c r="P938" s="96">
        <v>2.5229999999999999E-2</v>
      </c>
      <c r="Q938" s="96">
        <f>P938*G938</f>
        <v>0.14476974000000001</v>
      </c>
      <c r="R938" s="96">
        <v>0</v>
      </c>
      <c r="S938" s="97">
        <f>R938*G938</f>
        <v>0</v>
      </c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Q938" s="98" t="s">
        <v>228</v>
      </c>
      <c r="AS938" s="98" t="s">
        <v>92</v>
      </c>
      <c r="AT938" s="98" t="s">
        <v>73</v>
      </c>
      <c r="AX938" s="7" t="s">
        <v>89</v>
      </c>
      <c r="BD938" s="99">
        <f>IF(M938="základná",I938,0)</f>
        <v>0</v>
      </c>
      <c r="BE938" s="99">
        <f>IF(M938="znížená",I938,0)</f>
        <v>0</v>
      </c>
      <c r="BF938" s="99">
        <f>IF(M938="zákl. prenesená",I938,0)</f>
        <v>0</v>
      </c>
      <c r="BG938" s="99">
        <f>IF(M938="zníž. prenesená",I938,0)</f>
        <v>0</v>
      </c>
      <c r="BH938" s="99">
        <f>IF(M938="nulová",I938,0)</f>
        <v>0</v>
      </c>
      <c r="BI938" s="7" t="s">
        <v>73</v>
      </c>
      <c r="BJ938" s="100">
        <f>ROUND(H938*G938,3)</f>
        <v>0</v>
      </c>
      <c r="BK938" s="7" t="s">
        <v>228</v>
      </c>
      <c r="BL938" s="98" t="s">
        <v>1369</v>
      </c>
    </row>
    <row r="939" spans="1:64" s="16" customFormat="1" ht="29.25" x14ac:dyDescent="0.2">
      <c r="A939" s="13"/>
      <c r="B939" s="14"/>
      <c r="C939" s="103" t="s">
        <v>436</v>
      </c>
      <c r="D939" s="14"/>
      <c r="E939" s="144" t="s">
        <v>1343</v>
      </c>
      <c r="F939" s="14"/>
      <c r="G939" s="14"/>
      <c r="H939" s="14"/>
      <c r="I939" s="14"/>
      <c r="J939" s="14"/>
      <c r="K939" s="13"/>
      <c r="L939" s="145"/>
      <c r="M939" s="146"/>
      <c r="N939" s="95"/>
      <c r="O939" s="95"/>
      <c r="P939" s="95"/>
      <c r="Q939" s="95"/>
      <c r="R939" s="95"/>
      <c r="S939" s="147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S939" s="7" t="s">
        <v>436</v>
      </c>
      <c r="AT939" s="7" t="s">
        <v>73</v>
      </c>
    </row>
    <row r="940" spans="1:64" s="102" customFormat="1" x14ac:dyDescent="0.2">
      <c r="A940" s="101"/>
      <c r="C940" s="103" t="s">
        <v>102</v>
      </c>
      <c r="D940" s="104" t="s">
        <v>0</v>
      </c>
      <c r="E940" s="105" t="s">
        <v>703</v>
      </c>
      <c r="G940" s="104" t="s">
        <v>0</v>
      </c>
      <c r="K940" s="101"/>
      <c r="L940" s="106"/>
      <c r="M940" s="107"/>
      <c r="N940" s="107"/>
      <c r="O940" s="107"/>
      <c r="P940" s="107"/>
      <c r="Q940" s="107"/>
      <c r="R940" s="107"/>
      <c r="S940" s="108"/>
      <c r="AS940" s="104" t="s">
        <v>102</v>
      </c>
      <c r="AT940" s="104" t="s">
        <v>73</v>
      </c>
      <c r="AU940" s="102" t="s">
        <v>51</v>
      </c>
      <c r="AV940" s="102" t="s">
        <v>16</v>
      </c>
      <c r="AW940" s="102" t="s">
        <v>47</v>
      </c>
      <c r="AX940" s="104" t="s">
        <v>89</v>
      </c>
    </row>
    <row r="941" spans="1:64" s="110" customFormat="1" x14ac:dyDescent="0.2">
      <c r="A941" s="109"/>
      <c r="C941" s="103" t="s">
        <v>102</v>
      </c>
      <c r="D941" s="111" t="s">
        <v>0</v>
      </c>
      <c r="E941" s="112" t="s">
        <v>1370</v>
      </c>
      <c r="G941" s="113">
        <v>5.7380000000000004</v>
      </c>
      <c r="K941" s="109"/>
      <c r="L941" s="114"/>
      <c r="M941" s="115"/>
      <c r="N941" s="115"/>
      <c r="O941" s="115"/>
      <c r="P941" s="115"/>
      <c r="Q941" s="115"/>
      <c r="R941" s="115"/>
      <c r="S941" s="116"/>
      <c r="AS941" s="111" t="s">
        <v>102</v>
      </c>
      <c r="AT941" s="111" t="s">
        <v>73</v>
      </c>
      <c r="AU941" s="110" t="s">
        <v>73</v>
      </c>
      <c r="AV941" s="110" t="s">
        <v>16</v>
      </c>
      <c r="AW941" s="110" t="s">
        <v>47</v>
      </c>
      <c r="AX941" s="111" t="s">
        <v>89</v>
      </c>
    </row>
    <row r="942" spans="1:64" s="118" customFormat="1" x14ac:dyDescent="0.2">
      <c r="A942" s="117"/>
      <c r="C942" s="103" t="s">
        <v>102</v>
      </c>
      <c r="D942" s="119" t="s">
        <v>0</v>
      </c>
      <c r="E942" s="120" t="s">
        <v>109</v>
      </c>
      <c r="G942" s="121">
        <v>5.7380000000000004</v>
      </c>
      <c r="K942" s="117"/>
      <c r="L942" s="122"/>
      <c r="M942" s="123"/>
      <c r="N942" s="123"/>
      <c r="O942" s="123"/>
      <c r="P942" s="123"/>
      <c r="Q942" s="123"/>
      <c r="R942" s="123"/>
      <c r="S942" s="124"/>
      <c r="AS942" s="119" t="s">
        <v>102</v>
      </c>
      <c r="AT942" s="119" t="s">
        <v>73</v>
      </c>
      <c r="AU942" s="118" t="s">
        <v>96</v>
      </c>
      <c r="AV942" s="118" t="s">
        <v>16</v>
      </c>
      <c r="AW942" s="118" t="s">
        <v>51</v>
      </c>
      <c r="AX942" s="119" t="s">
        <v>89</v>
      </c>
    </row>
    <row r="943" spans="1:64" s="16" customFormat="1" ht="60" x14ac:dyDescent="0.2">
      <c r="A943" s="13"/>
      <c r="B943" s="87" t="s">
        <v>1371</v>
      </c>
      <c r="C943" s="87" t="s">
        <v>92</v>
      </c>
      <c r="D943" s="88" t="s">
        <v>1372</v>
      </c>
      <c r="E943" s="89" t="s">
        <v>1373</v>
      </c>
      <c r="F943" s="90" t="s">
        <v>121</v>
      </c>
      <c r="G943" s="91">
        <v>60.96</v>
      </c>
      <c r="H943" s="1"/>
      <c r="I943" s="91">
        <f>ROUND(H943*G943,3)</f>
        <v>0</v>
      </c>
      <c r="J943" s="92"/>
      <c r="K943" s="13"/>
      <c r="L943" s="93" t="s">
        <v>0</v>
      </c>
      <c r="M943" s="94" t="s">
        <v>23</v>
      </c>
      <c r="N943" s="95"/>
      <c r="O943" s="96">
        <f>N943*G943</f>
        <v>0</v>
      </c>
      <c r="P943" s="96">
        <v>0</v>
      </c>
      <c r="Q943" s="96">
        <f>P943*G943</f>
        <v>0</v>
      </c>
      <c r="R943" s="96">
        <v>0</v>
      </c>
      <c r="S943" s="97">
        <f>R943*G943</f>
        <v>0</v>
      </c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Q943" s="98" t="s">
        <v>228</v>
      </c>
      <c r="AS943" s="98" t="s">
        <v>92</v>
      </c>
      <c r="AT943" s="98" t="s">
        <v>73</v>
      </c>
      <c r="AX943" s="7" t="s">
        <v>89</v>
      </c>
      <c r="BD943" s="99">
        <f>IF(M943="základná",I943,0)</f>
        <v>0</v>
      </c>
      <c r="BE943" s="99">
        <f>IF(M943="znížená",I943,0)</f>
        <v>0</v>
      </c>
      <c r="BF943" s="99">
        <f>IF(M943="zákl. prenesená",I943,0)</f>
        <v>0</v>
      </c>
      <c r="BG943" s="99">
        <f>IF(M943="zníž. prenesená",I943,0)</f>
        <v>0</v>
      </c>
      <c r="BH943" s="99">
        <f>IF(M943="nulová",I943,0)</f>
        <v>0</v>
      </c>
      <c r="BI943" s="7" t="s">
        <v>73</v>
      </c>
      <c r="BJ943" s="100">
        <f>ROUND(H943*G943,3)</f>
        <v>0</v>
      </c>
      <c r="BK943" s="7" t="s">
        <v>228</v>
      </c>
      <c r="BL943" s="98" t="s">
        <v>1374</v>
      </c>
    </row>
    <row r="944" spans="1:64" s="102" customFormat="1" x14ac:dyDescent="0.2">
      <c r="A944" s="101"/>
      <c r="C944" s="103" t="s">
        <v>102</v>
      </c>
      <c r="D944" s="104" t="s">
        <v>0</v>
      </c>
      <c r="E944" s="105" t="s">
        <v>114</v>
      </c>
      <c r="G944" s="104" t="s">
        <v>0</v>
      </c>
      <c r="K944" s="101"/>
      <c r="L944" s="106"/>
      <c r="M944" s="107"/>
      <c r="N944" s="107"/>
      <c r="O944" s="107"/>
      <c r="P944" s="107"/>
      <c r="Q944" s="107"/>
      <c r="R944" s="107"/>
      <c r="S944" s="108"/>
      <c r="AS944" s="104" t="s">
        <v>102</v>
      </c>
      <c r="AT944" s="104" t="s">
        <v>73</v>
      </c>
      <c r="AU944" s="102" t="s">
        <v>51</v>
      </c>
      <c r="AV944" s="102" t="s">
        <v>16</v>
      </c>
      <c r="AW944" s="102" t="s">
        <v>47</v>
      </c>
      <c r="AX944" s="104" t="s">
        <v>89</v>
      </c>
    </row>
    <row r="945" spans="1:50" s="110" customFormat="1" x14ac:dyDescent="0.2">
      <c r="A945" s="109"/>
      <c r="C945" s="103" t="s">
        <v>102</v>
      </c>
      <c r="D945" s="111" t="s">
        <v>0</v>
      </c>
      <c r="E945" s="112" t="s">
        <v>1036</v>
      </c>
      <c r="G945" s="113">
        <v>10.51</v>
      </c>
      <c r="K945" s="109"/>
      <c r="L945" s="114"/>
      <c r="M945" s="115"/>
      <c r="N945" s="115"/>
      <c r="O945" s="115"/>
      <c r="P945" s="115"/>
      <c r="Q945" s="115"/>
      <c r="R945" s="115"/>
      <c r="S945" s="116"/>
      <c r="AS945" s="111" t="s">
        <v>102</v>
      </c>
      <c r="AT945" s="111" t="s">
        <v>73</v>
      </c>
      <c r="AU945" s="110" t="s">
        <v>73</v>
      </c>
      <c r="AV945" s="110" t="s">
        <v>16</v>
      </c>
      <c r="AW945" s="110" t="s">
        <v>47</v>
      </c>
      <c r="AX945" s="111" t="s">
        <v>89</v>
      </c>
    </row>
    <row r="946" spans="1:50" s="110" customFormat="1" x14ac:dyDescent="0.2">
      <c r="A946" s="109"/>
      <c r="C946" s="103" t="s">
        <v>102</v>
      </c>
      <c r="D946" s="111" t="s">
        <v>0</v>
      </c>
      <c r="E946" s="112" t="s">
        <v>1037</v>
      </c>
      <c r="G946" s="113">
        <v>2.34</v>
      </c>
      <c r="K946" s="109"/>
      <c r="L946" s="114"/>
      <c r="M946" s="115"/>
      <c r="N946" s="115"/>
      <c r="O946" s="115"/>
      <c r="P946" s="115"/>
      <c r="Q946" s="115"/>
      <c r="R946" s="115"/>
      <c r="S946" s="116"/>
      <c r="AS946" s="111" t="s">
        <v>102</v>
      </c>
      <c r="AT946" s="111" t="s">
        <v>73</v>
      </c>
      <c r="AU946" s="110" t="s">
        <v>73</v>
      </c>
      <c r="AV946" s="110" t="s">
        <v>16</v>
      </c>
      <c r="AW946" s="110" t="s">
        <v>47</v>
      </c>
      <c r="AX946" s="111" t="s">
        <v>89</v>
      </c>
    </row>
    <row r="947" spans="1:50" s="110" customFormat="1" x14ac:dyDescent="0.2">
      <c r="A947" s="109"/>
      <c r="C947" s="103" t="s">
        <v>102</v>
      </c>
      <c r="D947" s="111" t="s">
        <v>0</v>
      </c>
      <c r="E947" s="112" t="s">
        <v>1038</v>
      </c>
      <c r="G947" s="113">
        <v>1.35</v>
      </c>
      <c r="K947" s="109"/>
      <c r="L947" s="114"/>
      <c r="M947" s="115"/>
      <c r="N947" s="115"/>
      <c r="O947" s="115"/>
      <c r="P947" s="115"/>
      <c r="Q947" s="115"/>
      <c r="R947" s="115"/>
      <c r="S947" s="116"/>
      <c r="AS947" s="111" t="s">
        <v>102</v>
      </c>
      <c r="AT947" s="111" t="s">
        <v>73</v>
      </c>
      <c r="AU947" s="110" t="s">
        <v>73</v>
      </c>
      <c r="AV947" s="110" t="s">
        <v>16</v>
      </c>
      <c r="AW947" s="110" t="s">
        <v>47</v>
      </c>
      <c r="AX947" s="111" t="s">
        <v>89</v>
      </c>
    </row>
    <row r="948" spans="1:50" s="110" customFormat="1" x14ac:dyDescent="0.2">
      <c r="A948" s="109"/>
      <c r="C948" s="103" t="s">
        <v>102</v>
      </c>
      <c r="D948" s="111" t="s">
        <v>0</v>
      </c>
      <c r="E948" s="112" t="s">
        <v>1039</v>
      </c>
      <c r="G948" s="113">
        <v>1.31</v>
      </c>
      <c r="K948" s="109"/>
      <c r="L948" s="114"/>
      <c r="M948" s="115"/>
      <c r="N948" s="115"/>
      <c r="O948" s="115"/>
      <c r="P948" s="115"/>
      <c r="Q948" s="115"/>
      <c r="R948" s="115"/>
      <c r="S948" s="116"/>
      <c r="AS948" s="111" t="s">
        <v>102</v>
      </c>
      <c r="AT948" s="111" t="s">
        <v>73</v>
      </c>
      <c r="AU948" s="110" t="s">
        <v>73</v>
      </c>
      <c r="AV948" s="110" t="s">
        <v>16</v>
      </c>
      <c r="AW948" s="110" t="s">
        <v>47</v>
      </c>
      <c r="AX948" s="111" t="s">
        <v>89</v>
      </c>
    </row>
    <row r="949" spans="1:50" s="110" customFormat="1" x14ac:dyDescent="0.2">
      <c r="A949" s="109"/>
      <c r="C949" s="103" t="s">
        <v>102</v>
      </c>
      <c r="D949" s="111" t="s">
        <v>0</v>
      </c>
      <c r="E949" s="112" t="s">
        <v>1040</v>
      </c>
      <c r="G949" s="113">
        <v>1.35</v>
      </c>
      <c r="K949" s="109"/>
      <c r="L949" s="114"/>
      <c r="M949" s="115"/>
      <c r="N949" s="115"/>
      <c r="O949" s="115"/>
      <c r="P949" s="115"/>
      <c r="Q949" s="115"/>
      <c r="R949" s="115"/>
      <c r="S949" s="116"/>
      <c r="AS949" s="111" t="s">
        <v>102</v>
      </c>
      <c r="AT949" s="111" t="s">
        <v>73</v>
      </c>
      <c r="AU949" s="110" t="s">
        <v>73</v>
      </c>
      <c r="AV949" s="110" t="s">
        <v>16</v>
      </c>
      <c r="AW949" s="110" t="s">
        <v>47</v>
      </c>
      <c r="AX949" s="111" t="s">
        <v>89</v>
      </c>
    </row>
    <row r="950" spans="1:50" s="110" customFormat="1" x14ac:dyDescent="0.2">
      <c r="A950" s="109"/>
      <c r="C950" s="103" t="s">
        <v>102</v>
      </c>
      <c r="D950" s="111" t="s">
        <v>0</v>
      </c>
      <c r="E950" s="112" t="s">
        <v>1041</v>
      </c>
      <c r="G950" s="113">
        <v>6.82</v>
      </c>
      <c r="K950" s="109"/>
      <c r="L950" s="114"/>
      <c r="M950" s="115"/>
      <c r="N950" s="115"/>
      <c r="O950" s="115"/>
      <c r="P950" s="115"/>
      <c r="Q950" s="115"/>
      <c r="R950" s="115"/>
      <c r="S950" s="116"/>
      <c r="AS950" s="111" t="s">
        <v>102</v>
      </c>
      <c r="AT950" s="111" t="s">
        <v>73</v>
      </c>
      <c r="AU950" s="110" t="s">
        <v>73</v>
      </c>
      <c r="AV950" s="110" t="s">
        <v>16</v>
      </c>
      <c r="AW950" s="110" t="s">
        <v>47</v>
      </c>
      <c r="AX950" s="111" t="s">
        <v>89</v>
      </c>
    </row>
    <row r="951" spans="1:50" s="110" customFormat="1" x14ac:dyDescent="0.2">
      <c r="A951" s="109"/>
      <c r="C951" s="103" t="s">
        <v>102</v>
      </c>
      <c r="D951" s="111" t="s">
        <v>0</v>
      </c>
      <c r="E951" s="112" t="s">
        <v>1042</v>
      </c>
      <c r="G951" s="113">
        <v>8.48</v>
      </c>
      <c r="K951" s="109"/>
      <c r="L951" s="114"/>
      <c r="M951" s="115"/>
      <c r="N951" s="115"/>
      <c r="O951" s="115"/>
      <c r="P951" s="115"/>
      <c r="Q951" s="115"/>
      <c r="R951" s="115"/>
      <c r="S951" s="116"/>
      <c r="AS951" s="111" t="s">
        <v>102</v>
      </c>
      <c r="AT951" s="111" t="s">
        <v>73</v>
      </c>
      <c r="AU951" s="110" t="s">
        <v>73</v>
      </c>
      <c r="AV951" s="110" t="s">
        <v>16</v>
      </c>
      <c r="AW951" s="110" t="s">
        <v>47</v>
      </c>
      <c r="AX951" s="111" t="s">
        <v>89</v>
      </c>
    </row>
    <row r="952" spans="1:50" s="110" customFormat="1" x14ac:dyDescent="0.2">
      <c r="A952" s="109"/>
      <c r="C952" s="103" t="s">
        <v>102</v>
      </c>
      <c r="D952" s="111" t="s">
        <v>0</v>
      </c>
      <c r="E952" s="112" t="s">
        <v>1043</v>
      </c>
      <c r="G952" s="113">
        <v>1.19</v>
      </c>
      <c r="K952" s="109"/>
      <c r="L952" s="114"/>
      <c r="M952" s="115"/>
      <c r="N952" s="115"/>
      <c r="O952" s="115"/>
      <c r="P952" s="115"/>
      <c r="Q952" s="115"/>
      <c r="R952" s="115"/>
      <c r="S952" s="116"/>
      <c r="AS952" s="111" t="s">
        <v>102</v>
      </c>
      <c r="AT952" s="111" t="s">
        <v>73</v>
      </c>
      <c r="AU952" s="110" t="s">
        <v>73</v>
      </c>
      <c r="AV952" s="110" t="s">
        <v>16</v>
      </c>
      <c r="AW952" s="110" t="s">
        <v>47</v>
      </c>
      <c r="AX952" s="111" t="s">
        <v>89</v>
      </c>
    </row>
    <row r="953" spans="1:50" s="110" customFormat="1" x14ac:dyDescent="0.2">
      <c r="A953" s="109"/>
      <c r="C953" s="103" t="s">
        <v>102</v>
      </c>
      <c r="D953" s="111" t="s">
        <v>0</v>
      </c>
      <c r="E953" s="112" t="s">
        <v>1044</v>
      </c>
      <c r="G953" s="113">
        <v>1.23</v>
      </c>
      <c r="K953" s="109"/>
      <c r="L953" s="114"/>
      <c r="M953" s="115"/>
      <c r="N953" s="115"/>
      <c r="O953" s="115"/>
      <c r="P953" s="115"/>
      <c r="Q953" s="115"/>
      <c r="R953" s="115"/>
      <c r="S953" s="116"/>
      <c r="AS953" s="111" t="s">
        <v>102</v>
      </c>
      <c r="AT953" s="111" t="s">
        <v>73</v>
      </c>
      <c r="AU953" s="110" t="s">
        <v>73</v>
      </c>
      <c r="AV953" s="110" t="s">
        <v>16</v>
      </c>
      <c r="AW953" s="110" t="s">
        <v>47</v>
      </c>
      <c r="AX953" s="111" t="s">
        <v>89</v>
      </c>
    </row>
    <row r="954" spans="1:50" s="110" customFormat="1" x14ac:dyDescent="0.2">
      <c r="A954" s="109"/>
      <c r="C954" s="103" t="s">
        <v>102</v>
      </c>
      <c r="D954" s="111" t="s">
        <v>0</v>
      </c>
      <c r="E954" s="112" t="s">
        <v>1032</v>
      </c>
      <c r="G954" s="113">
        <v>11.32</v>
      </c>
      <c r="K954" s="109"/>
      <c r="L954" s="114"/>
      <c r="M954" s="115"/>
      <c r="N954" s="115"/>
      <c r="O954" s="115"/>
      <c r="P954" s="115"/>
      <c r="Q954" s="115"/>
      <c r="R954" s="115"/>
      <c r="S954" s="116"/>
      <c r="AS954" s="111" t="s">
        <v>102</v>
      </c>
      <c r="AT954" s="111" t="s">
        <v>73</v>
      </c>
      <c r="AU954" s="110" t="s">
        <v>73</v>
      </c>
      <c r="AV954" s="110" t="s">
        <v>16</v>
      </c>
      <c r="AW954" s="110" t="s">
        <v>47</v>
      </c>
      <c r="AX954" s="111" t="s">
        <v>89</v>
      </c>
    </row>
    <row r="955" spans="1:50" s="110" customFormat="1" x14ac:dyDescent="0.2">
      <c r="A955" s="109"/>
      <c r="C955" s="103" t="s">
        <v>102</v>
      </c>
      <c r="D955" s="111" t="s">
        <v>0</v>
      </c>
      <c r="E955" s="112" t="s">
        <v>1045</v>
      </c>
      <c r="G955" s="113">
        <v>2</v>
      </c>
      <c r="K955" s="109"/>
      <c r="L955" s="114"/>
      <c r="M955" s="115"/>
      <c r="N955" s="115"/>
      <c r="O955" s="115"/>
      <c r="P955" s="115"/>
      <c r="Q955" s="115"/>
      <c r="R955" s="115"/>
      <c r="S955" s="116"/>
      <c r="AS955" s="111" t="s">
        <v>102</v>
      </c>
      <c r="AT955" s="111" t="s">
        <v>73</v>
      </c>
      <c r="AU955" s="110" t="s">
        <v>73</v>
      </c>
      <c r="AV955" s="110" t="s">
        <v>16</v>
      </c>
      <c r="AW955" s="110" t="s">
        <v>47</v>
      </c>
      <c r="AX955" s="111" t="s">
        <v>89</v>
      </c>
    </row>
    <row r="956" spans="1:50" s="110" customFormat="1" x14ac:dyDescent="0.2">
      <c r="A956" s="109"/>
      <c r="C956" s="103" t="s">
        <v>102</v>
      </c>
      <c r="D956" s="111" t="s">
        <v>0</v>
      </c>
      <c r="E956" s="112" t="s">
        <v>1046</v>
      </c>
      <c r="G956" s="113">
        <v>1.1200000000000001</v>
      </c>
      <c r="K956" s="109"/>
      <c r="L956" s="114"/>
      <c r="M956" s="115"/>
      <c r="N956" s="115"/>
      <c r="O956" s="115"/>
      <c r="P956" s="115"/>
      <c r="Q956" s="115"/>
      <c r="R956" s="115"/>
      <c r="S956" s="116"/>
      <c r="AS956" s="111" t="s">
        <v>102</v>
      </c>
      <c r="AT956" s="111" t="s">
        <v>73</v>
      </c>
      <c r="AU956" s="110" t="s">
        <v>73</v>
      </c>
      <c r="AV956" s="110" t="s">
        <v>16</v>
      </c>
      <c r="AW956" s="110" t="s">
        <v>47</v>
      </c>
      <c r="AX956" s="111" t="s">
        <v>89</v>
      </c>
    </row>
    <row r="957" spans="1:50" s="110" customFormat="1" x14ac:dyDescent="0.2">
      <c r="A957" s="109"/>
      <c r="C957" s="103" t="s">
        <v>102</v>
      </c>
      <c r="D957" s="111" t="s">
        <v>0</v>
      </c>
      <c r="E957" s="112" t="s">
        <v>1047</v>
      </c>
      <c r="G957" s="113">
        <v>3.22</v>
      </c>
      <c r="K957" s="109"/>
      <c r="L957" s="114"/>
      <c r="M957" s="115"/>
      <c r="N957" s="115"/>
      <c r="O957" s="115"/>
      <c r="P957" s="115"/>
      <c r="Q957" s="115"/>
      <c r="R957" s="115"/>
      <c r="S957" s="116"/>
      <c r="AS957" s="111" t="s">
        <v>102</v>
      </c>
      <c r="AT957" s="111" t="s">
        <v>73</v>
      </c>
      <c r="AU957" s="110" t="s">
        <v>73</v>
      </c>
      <c r="AV957" s="110" t="s">
        <v>16</v>
      </c>
      <c r="AW957" s="110" t="s">
        <v>47</v>
      </c>
      <c r="AX957" s="111" t="s">
        <v>89</v>
      </c>
    </row>
    <row r="958" spans="1:50" s="110" customFormat="1" x14ac:dyDescent="0.2">
      <c r="A958" s="109"/>
      <c r="C958" s="103" t="s">
        <v>102</v>
      </c>
      <c r="D958" s="111" t="s">
        <v>0</v>
      </c>
      <c r="E958" s="112" t="s">
        <v>1048</v>
      </c>
      <c r="G958" s="113">
        <v>3.05</v>
      </c>
      <c r="K958" s="109"/>
      <c r="L958" s="114"/>
      <c r="M958" s="115"/>
      <c r="N958" s="115"/>
      <c r="O958" s="115"/>
      <c r="P958" s="115"/>
      <c r="Q958" s="115"/>
      <c r="R958" s="115"/>
      <c r="S958" s="116"/>
      <c r="AS958" s="111" t="s">
        <v>102</v>
      </c>
      <c r="AT958" s="111" t="s">
        <v>73</v>
      </c>
      <c r="AU958" s="110" t="s">
        <v>73</v>
      </c>
      <c r="AV958" s="110" t="s">
        <v>16</v>
      </c>
      <c r="AW958" s="110" t="s">
        <v>47</v>
      </c>
      <c r="AX958" s="111" t="s">
        <v>89</v>
      </c>
    </row>
    <row r="959" spans="1:50" s="110" customFormat="1" x14ac:dyDescent="0.2">
      <c r="A959" s="109"/>
      <c r="C959" s="103" t="s">
        <v>102</v>
      </c>
      <c r="D959" s="111" t="s">
        <v>0</v>
      </c>
      <c r="E959" s="112" t="s">
        <v>1034</v>
      </c>
      <c r="G959" s="113">
        <v>5.67</v>
      </c>
      <c r="K959" s="109"/>
      <c r="L959" s="114"/>
      <c r="M959" s="115"/>
      <c r="N959" s="115"/>
      <c r="O959" s="115"/>
      <c r="P959" s="115"/>
      <c r="Q959" s="115"/>
      <c r="R959" s="115"/>
      <c r="S959" s="116"/>
      <c r="AS959" s="111" t="s">
        <v>102</v>
      </c>
      <c r="AT959" s="111" t="s">
        <v>73</v>
      </c>
      <c r="AU959" s="110" t="s">
        <v>73</v>
      </c>
      <c r="AV959" s="110" t="s">
        <v>16</v>
      </c>
      <c r="AW959" s="110" t="s">
        <v>47</v>
      </c>
      <c r="AX959" s="111" t="s">
        <v>89</v>
      </c>
    </row>
    <row r="960" spans="1:50" s="118" customFormat="1" x14ac:dyDescent="0.2">
      <c r="A960" s="117"/>
      <c r="C960" s="103" t="s">
        <v>102</v>
      </c>
      <c r="D960" s="119" t="s">
        <v>0</v>
      </c>
      <c r="E960" s="120" t="s">
        <v>109</v>
      </c>
      <c r="G960" s="121">
        <v>60.959999999999987</v>
      </c>
      <c r="K960" s="117"/>
      <c r="L960" s="122"/>
      <c r="M960" s="123"/>
      <c r="N960" s="123"/>
      <c r="O960" s="123"/>
      <c r="P960" s="123"/>
      <c r="Q960" s="123"/>
      <c r="R960" s="123"/>
      <c r="S960" s="124"/>
      <c r="AS960" s="119" t="s">
        <v>102</v>
      </c>
      <c r="AT960" s="119" t="s">
        <v>73</v>
      </c>
      <c r="AU960" s="118" t="s">
        <v>96</v>
      </c>
      <c r="AV960" s="118" t="s">
        <v>16</v>
      </c>
      <c r="AW960" s="118" t="s">
        <v>51</v>
      </c>
      <c r="AX960" s="119" t="s">
        <v>89</v>
      </c>
    </row>
    <row r="961" spans="1:64" s="16" customFormat="1" ht="24" x14ac:dyDescent="0.2">
      <c r="A961" s="13"/>
      <c r="B961" s="87" t="s">
        <v>1121</v>
      </c>
      <c r="C961" s="87" t="s">
        <v>92</v>
      </c>
      <c r="D961" s="88" t="s">
        <v>1375</v>
      </c>
      <c r="E961" s="89" t="s">
        <v>1376</v>
      </c>
      <c r="F961" s="90" t="s">
        <v>121</v>
      </c>
      <c r="G961" s="91">
        <v>51.646000000000001</v>
      </c>
      <c r="H961" s="1"/>
      <c r="I961" s="91">
        <f>ROUND(H961*G961,3)</f>
        <v>0</v>
      </c>
      <c r="J961" s="92"/>
      <c r="K961" s="13"/>
      <c r="L961" s="93" t="s">
        <v>0</v>
      </c>
      <c r="M961" s="94" t="s">
        <v>23</v>
      </c>
      <c r="N961" s="95"/>
      <c r="O961" s="96">
        <f>N961*G961</f>
        <v>0</v>
      </c>
      <c r="P961" s="96">
        <v>0</v>
      </c>
      <c r="Q961" s="96">
        <f>P961*G961</f>
        <v>0</v>
      </c>
      <c r="R961" s="96">
        <v>0</v>
      </c>
      <c r="S961" s="97">
        <f>R961*G961</f>
        <v>0</v>
      </c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Q961" s="98" t="s">
        <v>228</v>
      </c>
      <c r="AS961" s="98" t="s">
        <v>92</v>
      </c>
      <c r="AT961" s="98" t="s">
        <v>73</v>
      </c>
      <c r="AX961" s="7" t="s">
        <v>89</v>
      </c>
      <c r="BD961" s="99">
        <f>IF(M961="základná",I961,0)</f>
        <v>0</v>
      </c>
      <c r="BE961" s="99">
        <f>IF(M961="znížená",I961,0)</f>
        <v>0</v>
      </c>
      <c r="BF961" s="99">
        <f>IF(M961="zákl. prenesená",I961,0)</f>
        <v>0</v>
      </c>
      <c r="BG961" s="99">
        <f>IF(M961="zníž. prenesená",I961,0)</f>
        <v>0</v>
      </c>
      <c r="BH961" s="99">
        <f>IF(M961="nulová",I961,0)</f>
        <v>0</v>
      </c>
      <c r="BI961" s="7" t="s">
        <v>73</v>
      </c>
      <c r="BJ961" s="100">
        <f>ROUND(H961*G961,3)</f>
        <v>0</v>
      </c>
      <c r="BK961" s="7" t="s">
        <v>228</v>
      </c>
      <c r="BL961" s="98" t="s">
        <v>1377</v>
      </c>
    </row>
    <row r="962" spans="1:64" s="102" customFormat="1" x14ac:dyDescent="0.2">
      <c r="A962" s="101"/>
      <c r="C962" s="103" t="s">
        <v>102</v>
      </c>
      <c r="D962" s="104" t="s">
        <v>0</v>
      </c>
      <c r="E962" s="105" t="s">
        <v>1168</v>
      </c>
      <c r="G962" s="104" t="s">
        <v>0</v>
      </c>
      <c r="K962" s="101"/>
      <c r="L962" s="106"/>
      <c r="M962" s="107"/>
      <c r="N962" s="107"/>
      <c r="O962" s="107"/>
      <c r="P962" s="107"/>
      <c r="Q962" s="107"/>
      <c r="R962" s="107"/>
      <c r="S962" s="108"/>
      <c r="AS962" s="104" t="s">
        <v>102</v>
      </c>
      <c r="AT962" s="104" t="s">
        <v>73</v>
      </c>
      <c r="AU962" s="102" t="s">
        <v>51</v>
      </c>
      <c r="AV962" s="102" t="s">
        <v>16</v>
      </c>
      <c r="AW962" s="102" t="s">
        <v>47</v>
      </c>
      <c r="AX962" s="104" t="s">
        <v>89</v>
      </c>
    </row>
    <row r="963" spans="1:64" s="110" customFormat="1" x14ac:dyDescent="0.2">
      <c r="A963" s="109"/>
      <c r="C963" s="103" t="s">
        <v>102</v>
      </c>
      <c r="D963" s="111" t="s">
        <v>0</v>
      </c>
      <c r="E963" s="112" t="s">
        <v>1378</v>
      </c>
      <c r="G963" s="113">
        <v>2.92</v>
      </c>
      <c r="K963" s="109"/>
      <c r="L963" s="114"/>
      <c r="M963" s="115"/>
      <c r="N963" s="115"/>
      <c r="O963" s="115"/>
      <c r="P963" s="115"/>
      <c r="Q963" s="115"/>
      <c r="R963" s="115"/>
      <c r="S963" s="116"/>
      <c r="AS963" s="111" t="s">
        <v>102</v>
      </c>
      <c r="AT963" s="111" t="s">
        <v>73</v>
      </c>
      <c r="AU963" s="110" t="s">
        <v>73</v>
      </c>
      <c r="AV963" s="110" t="s">
        <v>16</v>
      </c>
      <c r="AW963" s="110" t="s">
        <v>47</v>
      </c>
      <c r="AX963" s="111" t="s">
        <v>89</v>
      </c>
    </row>
    <row r="964" spans="1:64" s="110" customFormat="1" x14ac:dyDescent="0.2">
      <c r="A964" s="109"/>
      <c r="C964" s="103" t="s">
        <v>102</v>
      </c>
      <c r="D964" s="111" t="s">
        <v>0</v>
      </c>
      <c r="E964" s="112" t="s">
        <v>1379</v>
      </c>
      <c r="G964" s="113">
        <v>2.0009999999999999</v>
      </c>
      <c r="K964" s="109"/>
      <c r="L964" s="114"/>
      <c r="M964" s="115"/>
      <c r="N964" s="115"/>
      <c r="O964" s="115"/>
      <c r="P964" s="115"/>
      <c r="Q964" s="115"/>
      <c r="R964" s="115"/>
      <c r="S964" s="116"/>
      <c r="AS964" s="111" t="s">
        <v>102</v>
      </c>
      <c r="AT964" s="111" t="s">
        <v>73</v>
      </c>
      <c r="AU964" s="110" t="s">
        <v>73</v>
      </c>
      <c r="AV964" s="110" t="s">
        <v>16</v>
      </c>
      <c r="AW964" s="110" t="s">
        <v>47</v>
      </c>
      <c r="AX964" s="111" t="s">
        <v>89</v>
      </c>
    </row>
    <row r="965" spans="1:64" s="110" customFormat="1" x14ac:dyDescent="0.2">
      <c r="A965" s="109"/>
      <c r="C965" s="103" t="s">
        <v>102</v>
      </c>
      <c r="D965" s="111" t="s">
        <v>0</v>
      </c>
      <c r="E965" s="112" t="s">
        <v>1380</v>
      </c>
      <c r="G965" s="113">
        <v>1.9530000000000001</v>
      </c>
      <c r="K965" s="109"/>
      <c r="L965" s="114"/>
      <c r="M965" s="115"/>
      <c r="N965" s="115"/>
      <c r="O965" s="115"/>
      <c r="P965" s="115"/>
      <c r="Q965" s="115"/>
      <c r="R965" s="115"/>
      <c r="S965" s="116"/>
      <c r="AS965" s="111" t="s">
        <v>102</v>
      </c>
      <c r="AT965" s="111" t="s">
        <v>73</v>
      </c>
      <c r="AU965" s="110" t="s">
        <v>73</v>
      </c>
      <c r="AV965" s="110" t="s">
        <v>16</v>
      </c>
      <c r="AW965" s="110" t="s">
        <v>47</v>
      </c>
      <c r="AX965" s="111" t="s">
        <v>89</v>
      </c>
    </row>
    <row r="966" spans="1:64" s="110" customFormat="1" x14ac:dyDescent="0.2">
      <c r="A966" s="109"/>
      <c r="C966" s="103" t="s">
        <v>102</v>
      </c>
      <c r="D966" s="111" t="s">
        <v>0</v>
      </c>
      <c r="E966" s="112" t="s">
        <v>1381</v>
      </c>
      <c r="G966" s="113">
        <v>1.0449999999999999</v>
      </c>
      <c r="K966" s="109"/>
      <c r="L966" s="114"/>
      <c r="M966" s="115"/>
      <c r="N966" s="115"/>
      <c r="O966" s="115"/>
      <c r="P966" s="115"/>
      <c r="Q966" s="115"/>
      <c r="R966" s="115"/>
      <c r="S966" s="116"/>
      <c r="AS966" s="111" t="s">
        <v>102</v>
      </c>
      <c r="AT966" s="111" t="s">
        <v>73</v>
      </c>
      <c r="AU966" s="110" t="s">
        <v>73</v>
      </c>
      <c r="AV966" s="110" t="s">
        <v>16</v>
      </c>
      <c r="AW966" s="110" t="s">
        <v>47</v>
      </c>
      <c r="AX966" s="111" t="s">
        <v>89</v>
      </c>
    </row>
    <row r="967" spans="1:64" s="110" customFormat="1" ht="22.5" x14ac:dyDescent="0.2">
      <c r="A967" s="109"/>
      <c r="C967" s="103" t="s">
        <v>102</v>
      </c>
      <c r="D967" s="111" t="s">
        <v>0</v>
      </c>
      <c r="E967" s="112" t="s">
        <v>1382</v>
      </c>
      <c r="G967" s="113">
        <v>5.5179999999999998</v>
      </c>
      <c r="K967" s="109"/>
      <c r="L967" s="114"/>
      <c r="M967" s="115"/>
      <c r="N967" s="115"/>
      <c r="O967" s="115"/>
      <c r="P967" s="115"/>
      <c r="Q967" s="115"/>
      <c r="R967" s="115"/>
      <c r="S967" s="116"/>
      <c r="AS967" s="111" t="s">
        <v>102</v>
      </c>
      <c r="AT967" s="111" t="s">
        <v>73</v>
      </c>
      <c r="AU967" s="110" t="s">
        <v>73</v>
      </c>
      <c r="AV967" s="110" t="s">
        <v>16</v>
      </c>
      <c r="AW967" s="110" t="s">
        <v>47</v>
      </c>
      <c r="AX967" s="111" t="s">
        <v>89</v>
      </c>
    </row>
    <row r="968" spans="1:64" s="110" customFormat="1" x14ac:dyDescent="0.2">
      <c r="A968" s="109"/>
      <c r="C968" s="103" t="s">
        <v>102</v>
      </c>
      <c r="D968" s="111" t="s">
        <v>0</v>
      </c>
      <c r="E968" s="112" t="s">
        <v>1383</v>
      </c>
      <c r="G968" s="113">
        <v>1.8120000000000001</v>
      </c>
      <c r="K968" s="109"/>
      <c r="L968" s="114"/>
      <c r="M968" s="115"/>
      <c r="N968" s="115"/>
      <c r="O968" s="115"/>
      <c r="P968" s="115"/>
      <c r="Q968" s="115"/>
      <c r="R968" s="115"/>
      <c r="S968" s="116"/>
      <c r="AS968" s="111" t="s">
        <v>102</v>
      </c>
      <c r="AT968" s="111" t="s">
        <v>73</v>
      </c>
      <c r="AU968" s="110" t="s">
        <v>73</v>
      </c>
      <c r="AV968" s="110" t="s">
        <v>16</v>
      </c>
      <c r="AW968" s="110" t="s">
        <v>47</v>
      </c>
      <c r="AX968" s="111" t="s">
        <v>89</v>
      </c>
    </row>
    <row r="969" spans="1:64" s="110" customFormat="1" x14ac:dyDescent="0.2">
      <c r="A969" s="109"/>
      <c r="C969" s="103" t="s">
        <v>102</v>
      </c>
      <c r="D969" s="111" t="s">
        <v>0</v>
      </c>
      <c r="E969" s="112" t="s">
        <v>1384</v>
      </c>
      <c r="G969" s="113">
        <v>0.5</v>
      </c>
      <c r="K969" s="109"/>
      <c r="L969" s="114"/>
      <c r="M969" s="115"/>
      <c r="N969" s="115"/>
      <c r="O969" s="115"/>
      <c r="P969" s="115"/>
      <c r="Q969" s="115"/>
      <c r="R969" s="115"/>
      <c r="S969" s="116"/>
      <c r="AS969" s="111" t="s">
        <v>102</v>
      </c>
      <c r="AT969" s="111" t="s">
        <v>73</v>
      </c>
      <c r="AU969" s="110" t="s">
        <v>73</v>
      </c>
      <c r="AV969" s="110" t="s">
        <v>16</v>
      </c>
      <c r="AW969" s="110" t="s">
        <v>47</v>
      </c>
      <c r="AX969" s="111" t="s">
        <v>89</v>
      </c>
    </row>
    <row r="970" spans="1:64" s="110" customFormat="1" x14ac:dyDescent="0.2">
      <c r="A970" s="109"/>
      <c r="C970" s="103" t="s">
        <v>102</v>
      </c>
      <c r="D970" s="111" t="s">
        <v>0</v>
      </c>
      <c r="E970" s="112" t="s">
        <v>1385</v>
      </c>
      <c r="G970" s="113">
        <v>35.546999999999997</v>
      </c>
      <c r="K970" s="109"/>
      <c r="L970" s="114"/>
      <c r="M970" s="115"/>
      <c r="N970" s="115"/>
      <c r="O970" s="115"/>
      <c r="P970" s="115"/>
      <c r="Q970" s="115"/>
      <c r="R970" s="115"/>
      <c r="S970" s="116"/>
      <c r="AS970" s="111" t="s">
        <v>102</v>
      </c>
      <c r="AT970" s="111" t="s">
        <v>73</v>
      </c>
      <c r="AU970" s="110" t="s">
        <v>73</v>
      </c>
      <c r="AV970" s="110" t="s">
        <v>16</v>
      </c>
      <c r="AW970" s="110" t="s">
        <v>47</v>
      </c>
      <c r="AX970" s="111" t="s">
        <v>89</v>
      </c>
    </row>
    <row r="971" spans="1:64" s="110" customFormat="1" x14ac:dyDescent="0.2">
      <c r="A971" s="109"/>
      <c r="C971" s="103" t="s">
        <v>102</v>
      </c>
      <c r="D971" s="111" t="s">
        <v>0</v>
      </c>
      <c r="E971" s="112" t="s">
        <v>1386</v>
      </c>
      <c r="G971" s="113">
        <v>0.35</v>
      </c>
      <c r="K971" s="109"/>
      <c r="L971" s="114"/>
      <c r="M971" s="115"/>
      <c r="N971" s="115"/>
      <c r="O971" s="115"/>
      <c r="P971" s="115"/>
      <c r="Q971" s="115"/>
      <c r="R971" s="115"/>
      <c r="S971" s="116"/>
      <c r="AS971" s="111" t="s">
        <v>102</v>
      </c>
      <c r="AT971" s="111" t="s">
        <v>73</v>
      </c>
      <c r="AU971" s="110" t="s">
        <v>73</v>
      </c>
      <c r="AV971" s="110" t="s">
        <v>16</v>
      </c>
      <c r="AW971" s="110" t="s">
        <v>47</v>
      </c>
      <c r="AX971" s="111" t="s">
        <v>89</v>
      </c>
    </row>
    <row r="972" spans="1:64" s="126" customFormat="1" x14ac:dyDescent="0.2">
      <c r="A972" s="125"/>
      <c r="C972" s="103" t="s">
        <v>102</v>
      </c>
      <c r="D972" s="127" t="s">
        <v>0</v>
      </c>
      <c r="E972" s="128" t="s">
        <v>105</v>
      </c>
      <c r="G972" s="129">
        <v>51.645999999999994</v>
      </c>
      <c r="K972" s="125"/>
      <c r="L972" s="130"/>
      <c r="M972" s="131"/>
      <c r="N972" s="131"/>
      <c r="O972" s="131"/>
      <c r="P972" s="131"/>
      <c r="Q972" s="131"/>
      <c r="R972" s="131"/>
      <c r="S972" s="132"/>
      <c r="AS972" s="127" t="s">
        <v>102</v>
      </c>
      <c r="AT972" s="127" t="s">
        <v>73</v>
      </c>
      <c r="AU972" s="126" t="s">
        <v>106</v>
      </c>
      <c r="AV972" s="126" t="s">
        <v>16</v>
      </c>
      <c r="AW972" s="126" t="s">
        <v>47</v>
      </c>
      <c r="AX972" s="127" t="s">
        <v>89</v>
      </c>
    </row>
    <row r="973" spans="1:64" s="118" customFormat="1" x14ac:dyDescent="0.2">
      <c r="A973" s="117"/>
      <c r="C973" s="103" t="s">
        <v>102</v>
      </c>
      <c r="D973" s="119" t="s">
        <v>0</v>
      </c>
      <c r="E973" s="120" t="s">
        <v>109</v>
      </c>
      <c r="G973" s="121">
        <v>51.645999999999994</v>
      </c>
      <c r="K973" s="117"/>
      <c r="L973" s="122"/>
      <c r="M973" s="123"/>
      <c r="N973" s="123"/>
      <c r="O973" s="123"/>
      <c r="P973" s="123"/>
      <c r="Q973" s="123"/>
      <c r="R973" s="123"/>
      <c r="S973" s="124"/>
      <c r="AS973" s="119" t="s">
        <v>102</v>
      </c>
      <c r="AT973" s="119" t="s">
        <v>73</v>
      </c>
      <c r="AU973" s="118" t="s">
        <v>96</v>
      </c>
      <c r="AV973" s="118" t="s">
        <v>16</v>
      </c>
      <c r="AW973" s="118" t="s">
        <v>51</v>
      </c>
      <c r="AX973" s="119" t="s">
        <v>89</v>
      </c>
    </row>
    <row r="974" spans="1:64" s="16" customFormat="1" ht="48" x14ac:dyDescent="0.2">
      <c r="A974" s="13"/>
      <c r="B974" s="87" t="s">
        <v>1387</v>
      </c>
      <c r="C974" s="87" t="s">
        <v>92</v>
      </c>
      <c r="D974" s="88" t="s">
        <v>1388</v>
      </c>
      <c r="E974" s="89" t="s">
        <v>1389</v>
      </c>
      <c r="F974" s="90" t="s">
        <v>121</v>
      </c>
      <c r="G974" s="91">
        <v>88.92</v>
      </c>
      <c r="H974" s="1"/>
      <c r="I974" s="91">
        <f>ROUND(H974*G974,3)</f>
        <v>0</v>
      </c>
      <c r="J974" s="92"/>
      <c r="K974" s="13"/>
      <c r="L974" s="93" t="s">
        <v>0</v>
      </c>
      <c r="M974" s="94" t="s">
        <v>23</v>
      </c>
      <c r="N974" s="95"/>
      <c r="O974" s="96">
        <f>N974*G974</f>
        <v>0</v>
      </c>
      <c r="P974" s="96">
        <v>0</v>
      </c>
      <c r="Q974" s="96">
        <f>P974*G974</f>
        <v>0</v>
      </c>
      <c r="R974" s="96">
        <v>0</v>
      </c>
      <c r="S974" s="97">
        <f>R974*G974</f>
        <v>0</v>
      </c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Q974" s="98" t="s">
        <v>228</v>
      </c>
      <c r="AS974" s="98" t="s">
        <v>92</v>
      </c>
      <c r="AT974" s="98" t="s">
        <v>73</v>
      </c>
      <c r="AX974" s="7" t="s">
        <v>89</v>
      </c>
      <c r="BD974" s="99">
        <f>IF(M974="základná",I974,0)</f>
        <v>0</v>
      </c>
      <c r="BE974" s="99">
        <f>IF(M974="znížená",I974,0)</f>
        <v>0</v>
      </c>
      <c r="BF974" s="99">
        <f>IF(M974="zákl. prenesená",I974,0)</f>
        <v>0</v>
      </c>
      <c r="BG974" s="99">
        <f>IF(M974="zníž. prenesená",I974,0)</f>
        <v>0</v>
      </c>
      <c r="BH974" s="99">
        <f>IF(M974="nulová",I974,0)</f>
        <v>0</v>
      </c>
      <c r="BI974" s="7" t="s">
        <v>73</v>
      </c>
      <c r="BJ974" s="100">
        <f>ROUND(H974*G974,3)</f>
        <v>0</v>
      </c>
      <c r="BK974" s="7" t="s">
        <v>228</v>
      </c>
      <c r="BL974" s="98" t="s">
        <v>1390</v>
      </c>
    </row>
    <row r="975" spans="1:64" s="102" customFormat="1" x14ac:dyDescent="0.2">
      <c r="A975" s="101"/>
      <c r="C975" s="103" t="s">
        <v>102</v>
      </c>
      <c r="D975" s="104" t="s">
        <v>0</v>
      </c>
      <c r="E975" s="105" t="s">
        <v>1272</v>
      </c>
      <c r="G975" s="104" t="s">
        <v>0</v>
      </c>
      <c r="K975" s="101"/>
      <c r="L975" s="106"/>
      <c r="M975" s="107"/>
      <c r="N975" s="107"/>
      <c r="O975" s="107"/>
      <c r="P975" s="107"/>
      <c r="Q975" s="107"/>
      <c r="R975" s="107"/>
      <c r="S975" s="108"/>
      <c r="AS975" s="104" t="s">
        <v>102</v>
      </c>
      <c r="AT975" s="104" t="s">
        <v>73</v>
      </c>
      <c r="AU975" s="102" t="s">
        <v>51</v>
      </c>
      <c r="AV975" s="102" t="s">
        <v>16</v>
      </c>
      <c r="AW975" s="102" t="s">
        <v>47</v>
      </c>
      <c r="AX975" s="104" t="s">
        <v>89</v>
      </c>
    </row>
    <row r="976" spans="1:64" s="110" customFormat="1" x14ac:dyDescent="0.2">
      <c r="A976" s="109"/>
      <c r="C976" s="103" t="s">
        <v>102</v>
      </c>
      <c r="D976" s="111" t="s">
        <v>0</v>
      </c>
      <c r="E976" s="112" t="s">
        <v>1391</v>
      </c>
      <c r="G976" s="113">
        <v>75.739999999999995</v>
      </c>
      <c r="K976" s="109"/>
      <c r="L976" s="114"/>
      <c r="M976" s="115"/>
      <c r="N976" s="115"/>
      <c r="O976" s="115"/>
      <c r="P976" s="115"/>
      <c r="Q976" s="115"/>
      <c r="R976" s="115"/>
      <c r="S976" s="116"/>
      <c r="AS976" s="111" t="s">
        <v>102</v>
      </c>
      <c r="AT976" s="111" t="s">
        <v>73</v>
      </c>
      <c r="AU976" s="110" t="s">
        <v>73</v>
      </c>
      <c r="AV976" s="110" t="s">
        <v>16</v>
      </c>
      <c r="AW976" s="110" t="s">
        <v>47</v>
      </c>
      <c r="AX976" s="111" t="s">
        <v>89</v>
      </c>
    </row>
    <row r="977" spans="1:64" s="110" customFormat="1" x14ac:dyDescent="0.2">
      <c r="A977" s="109"/>
      <c r="C977" s="103" t="s">
        <v>102</v>
      </c>
      <c r="D977" s="111" t="s">
        <v>0</v>
      </c>
      <c r="E977" s="112" t="s">
        <v>1392</v>
      </c>
      <c r="G977" s="113">
        <v>13.18</v>
      </c>
      <c r="K977" s="109"/>
      <c r="L977" s="114"/>
      <c r="M977" s="115"/>
      <c r="N977" s="115"/>
      <c r="O977" s="115"/>
      <c r="P977" s="115"/>
      <c r="Q977" s="115"/>
      <c r="R977" s="115"/>
      <c r="S977" s="116"/>
      <c r="AS977" s="111" t="s">
        <v>102</v>
      </c>
      <c r="AT977" s="111" t="s">
        <v>73</v>
      </c>
      <c r="AU977" s="110" t="s">
        <v>73</v>
      </c>
      <c r="AV977" s="110" t="s">
        <v>16</v>
      </c>
      <c r="AW977" s="110" t="s">
        <v>47</v>
      </c>
      <c r="AX977" s="111" t="s">
        <v>89</v>
      </c>
    </row>
    <row r="978" spans="1:64" s="126" customFormat="1" x14ac:dyDescent="0.2">
      <c r="A978" s="125"/>
      <c r="C978" s="103" t="s">
        <v>102</v>
      </c>
      <c r="D978" s="127" t="s">
        <v>0</v>
      </c>
      <c r="E978" s="128" t="s">
        <v>105</v>
      </c>
      <c r="G978" s="129">
        <v>88.919999999999987</v>
      </c>
      <c r="K978" s="125"/>
      <c r="L978" s="130"/>
      <c r="M978" s="131"/>
      <c r="N978" s="131"/>
      <c r="O978" s="131"/>
      <c r="P978" s="131"/>
      <c r="Q978" s="131"/>
      <c r="R978" s="131"/>
      <c r="S978" s="132"/>
      <c r="AS978" s="127" t="s">
        <v>102</v>
      </c>
      <c r="AT978" s="127" t="s">
        <v>73</v>
      </c>
      <c r="AU978" s="126" t="s">
        <v>106</v>
      </c>
      <c r="AV978" s="126" t="s">
        <v>16</v>
      </c>
      <c r="AW978" s="126" t="s">
        <v>47</v>
      </c>
      <c r="AX978" s="127" t="s">
        <v>89</v>
      </c>
    </row>
    <row r="979" spans="1:64" s="118" customFormat="1" x14ac:dyDescent="0.2">
      <c r="A979" s="117"/>
      <c r="C979" s="103" t="s">
        <v>102</v>
      </c>
      <c r="D979" s="119" t="s">
        <v>0</v>
      </c>
      <c r="E979" s="120" t="s">
        <v>109</v>
      </c>
      <c r="G979" s="121">
        <v>88.919999999999987</v>
      </c>
      <c r="K979" s="117"/>
      <c r="L979" s="122"/>
      <c r="M979" s="123"/>
      <c r="N979" s="123"/>
      <c r="O979" s="123"/>
      <c r="P979" s="123"/>
      <c r="Q979" s="123"/>
      <c r="R979" s="123"/>
      <c r="S979" s="124"/>
      <c r="AS979" s="119" t="s">
        <v>102</v>
      </c>
      <c r="AT979" s="119" t="s">
        <v>73</v>
      </c>
      <c r="AU979" s="118" t="s">
        <v>96</v>
      </c>
      <c r="AV979" s="118" t="s">
        <v>16</v>
      </c>
      <c r="AW979" s="118" t="s">
        <v>51</v>
      </c>
      <c r="AX979" s="119" t="s">
        <v>89</v>
      </c>
    </row>
    <row r="980" spans="1:64" s="16" customFormat="1" ht="60" x14ac:dyDescent="0.2">
      <c r="A980" s="13"/>
      <c r="B980" s="87" t="s">
        <v>1393</v>
      </c>
      <c r="C980" s="87" t="s">
        <v>92</v>
      </c>
      <c r="D980" s="88" t="s">
        <v>1394</v>
      </c>
      <c r="E980" s="89" t="s">
        <v>1395</v>
      </c>
      <c r="F980" s="90" t="s">
        <v>121</v>
      </c>
      <c r="G980" s="91">
        <v>17.46</v>
      </c>
      <c r="H980" s="1"/>
      <c r="I980" s="91">
        <f>ROUND(H980*G980,3)</f>
        <v>0</v>
      </c>
      <c r="J980" s="92"/>
      <c r="K980" s="13"/>
      <c r="L980" s="93" t="s">
        <v>0</v>
      </c>
      <c r="M980" s="94" t="s">
        <v>23</v>
      </c>
      <c r="N980" s="95"/>
      <c r="O980" s="96">
        <f>N980*G980</f>
        <v>0</v>
      </c>
      <c r="P980" s="96">
        <v>0</v>
      </c>
      <c r="Q980" s="96">
        <f>P980*G980</f>
        <v>0</v>
      </c>
      <c r="R980" s="96">
        <v>0</v>
      </c>
      <c r="S980" s="97">
        <f>R980*G980</f>
        <v>0</v>
      </c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Q980" s="98" t="s">
        <v>228</v>
      </c>
      <c r="AS980" s="98" t="s">
        <v>92</v>
      </c>
      <c r="AT980" s="98" t="s">
        <v>73</v>
      </c>
      <c r="AX980" s="7" t="s">
        <v>89</v>
      </c>
      <c r="BD980" s="99">
        <f>IF(M980="základná",I980,0)</f>
        <v>0</v>
      </c>
      <c r="BE980" s="99">
        <f>IF(M980="znížená",I980,0)</f>
        <v>0</v>
      </c>
      <c r="BF980" s="99">
        <f>IF(M980="zákl. prenesená",I980,0)</f>
        <v>0</v>
      </c>
      <c r="BG980" s="99">
        <f>IF(M980="zníž. prenesená",I980,0)</f>
        <v>0</v>
      </c>
      <c r="BH980" s="99">
        <f>IF(M980="nulová",I980,0)</f>
        <v>0</v>
      </c>
      <c r="BI980" s="7" t="s">
        <v>73</v>
      </c>
      <c r="BJ980" s="100">
        <f>ROUND(H980*G980,3)</f>
        <v>0</v>
      </c>
      <c r="BK980" s="7" t="s">
        <v>228</v>
      </c>
      <c r="BL980" s="98" t="s">
        <v>1396</v>
      </c>
    </row>
    <row r="981" spans="1:64" s="102" customFormat="1" x14ac:dyDescent="0.2">
      <c r="A981" s="101"/>
      <c r="C981" s="103" t="s">
        <v>102</v>
      </c>
      <c r="D981" s="104" t="s">
        <v>0</v>
      </c>
      <c r="E981" s="105" t="s">
        <v>1272</v>
      </c>
      <c r="G981" s="104" t="s">
        <v>0</v>
      </c>
      <c r="K981" s="101"/>
      <c r="L981" s="106"/>
      <c r="M981" s="107"/>
      <c r="N981" s="107"/>
      <c r="O981" s="107"/>
      <c r="P981" s="107"/>
      <c r="Q981" s="107"/>
      <c r="R981" s="107"/>
      <c r="S981" s="108"/>
      <c r="AS981" s="104" t="s">
        <v>102</v>
      </c>
      <c r="AT981" s="104" t="s">
        <v>73</v>
      </c>
      <c r="AU981" s="102" t="s">
        <v>51</v>
      </c>
      <c r="AV981" s="102" t="s">
        <v>16</v>
      </c>
      <c r="AW981" s="102" t="s">
        <v>47</v>
      </c>
      <c r="AX981" s="104" t="s">
        <v>89</v>
      </c>
    </row>
    <row r="982" spans="1:64" s="110" customFormat="1" x14ac:dyDescent="0.2">
      <c r="A982" s="109"/>
      <c r="C982" s="103" t="s">
        <v>102</v>
      </c>
      <c r="D982" s="111" t="s">
        <v>0</v>
      </c>
      <c r="E982" s="112" t="s">
        <v>1397</v>
      </c>
      <c r="G982" s="113">
        <v>17.46</v>
      </c>
      <c r="K982" s="109"/>
      <c r="L982" s="114"/>
      <c r="M982" s="115"/>
      <c r="N982" s="115"/>
      <c r="O982" s="115"/>
      <c r="P982" s="115"/>
      <c r="Q982" s="115"/>
      <c r="R982" s="115"/>
      <c r="S982" s="116"/>
      <c r="AS982" s="111" t="s">
        <v>102</v>
      </c>
      <c r="AT982" s="111" t="s">
        <v>73</v>
      </c>
      <c r="AU982" s="110" t="s">
        <v>73</v>
      </c>
      <c r="AV982" s="110" t="s">
        <v>16</v>
      </c>
      <c r="AW982" s="110" t="s">
        <v>47</v>
      </c>
      <c r="AX982" s="111" t="s">
        <v>89</v>
      </c>
    </row>
    <row r="983" spans="1:64" s="126" customFormat="1" x14ac:dyDescent="0.2">
      <c r="A983" s="125"/>
      <c r="C983" s="103" t="s">
        <v>102</v>
      </c>
      <c r="D983" s="127" t="s">
        <v>0</v>
      </c>
      <c r="E983" s="128" t="s">
        <v>105</v>
      </c>
      <c r="G983" s="129">
        <v>17.46</v>
      </c>
      <c r="K983" s="125"/>
      <c r="L983" s="130"/>
      <c r="M983" s="131"/>
      <c r="N983" s="131"/>
      <c r="O983" s="131"/>
      <c r="P983" s="131"/>
      <c r="Q983" s="131"/>
      <c r="R983" s="131"/>
      <c r="S983" s="132"/>
      <c r="AS983" s="127" t="s">
        <v>102</v>
      </c>
      <c r="AT983" s="127" t="s">
        <v>73</v>
      </c>
      <c r="AU983" s="126" t="s">
        <v>106</v>
      </c>
      <c r="AV983" s="126" t="s">
        <v>16</v>
      </c>
      <c r="AW983" s="126" t="s">
        <v>47</v>
      </c>
      <c r="AX983" s="127" t="s">
        <v>89</v>
      </c>
    </row>
    <row r="984" spans="1:64" s="118" customFormat="1" x14ac:dyDescent="0.2">
      <c r="A984" s="117"/>
      <c r="C984" s="103" t="s">
        <v>102</v>
      </c>
      <c r="D984" s="119" t="s">
        <v>0</v>
      </c>
      <c r="E984" s="120" t="s">
        <v>109</v>
      </c>
      <c r="G984" s="121">
        <v>17.46</v>
      </c>
      <c r="K984" s="117"/>
      <c r="L984" s="122"/>
      <c r="M984" s="123"/>
      <c r="N984" s="123"/>
      <c r="O984" s="123"/>
      <c r="P984" s="123"/>
      <c r="Q984" s="123"/>
      <c r="R984" s="123"/>
      <c r="S984" s="124"/>
      <c r="AS984" s="119" t="s">
        <v>102</v>
      </c>
      <c r="AT984" s="119" t="s">
        <v>73</v>
      </c>
      <c r="AU984" s="118" t="s">
        <v>96</v>
      </c>
      <c r="AV984" s="118" t="s">
        <v>16</v>
      </c>
      <c r="AW984" s="118" t="s">
        <v>51</v>
      </c>
      <c r="AX984" s="119" t="s">
        <v>89</v>
      </c>
    </row>
    <row r="985" spans="1:64" s="16" customFormat="1" ht="60" x14ac:dyDescent="0.2">
      <c r="A985" s="13"/>
      <c r="B985" s="87" t="s">
        <v>1398</v>
      </c>
      <c r="C985" s="87" t="s">
        <v>92</v>
      </c>
      <c r="D985" s="88" t="s">
        <v>1399</v>
      </c>
      <c r="E985" s="89" t="s">
        <v>1400</v>
      </c>
      <c r="F985" s="90" t="s">
        <v>121</v>
      </c>
      <c r="G985" s="91">
        <v>51.26</v>
      </c>
      <c r="H985" s="1"/>
      <c r="I985" s="91">
        <f>ROUND(H985*G985,3)</f>
        <v>0</v>
      </c>
      <c r="J985" s="92"/>
      <c r="K985" s="13"/>
      <c r="L985" s="93" t="s">
        <v>0</v>
      </c>
      <c r="M985" s="94" t="s">
        <v>23</v>
      </c>
      <c r="N985" s="95"/>
      <c r="O985" s="96">
        <f>N985*G985</f>
        <v>0</v>
      </c>
      <c r="P985" s="96">
        <v>0</v>
      </c>
      <c r="Q985" s="96">
        <f>P985*G985</f>
        <v>0</v>
      </c>
      <c r="R985" s="96">
        <v>0</v>
      </c>
      <c r="S985" s="97">
        <f>R985*G985</f>
        <v>0</v>
      </c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Q985" s="98" t="s">
        <v>228</v>
      </c>
      <c r="AS985" s="98" t="s">
        <v>92</v>
      </c>
      <c r="AT985" s="98" t="s">
        <v>73</v>
      </c>
      <c r="AX985" s="7" t="s">
        <v>89</v>
      </c>
      <c r="BD985" s="99">
        <f>IF(M985="základná",I985,0)</f>
        <v>0</v>
      </c>
      <c r="BE985" s="99">
        <f>IF(M985="znížená",I985,0)</f>
        <v>0</v>
      </c>
      <c r="BF985" s="99">
        <f>IF(M985="zákl. prenesená",I985,0)</f>
        <v>0</v>
      </c>
      <c r="BG985" s="99">
        <f>IF(M985="zníž. prenesená",I985,0)</f>
        <v>0</v>
      </c>
      <c r="BH985" s="99">
        <f>IF(M985="nulová",I985,0)</f>
        <v>0</v>
      </c>
      <c r="BI985" s="7" t="s">
        <v>73</v>
      </c>
      <c r="BJ985" s="100">
        <f>ROUND(H985*G985,3)</f>
        <v>0</v>
      </c>
      <c r="BK985" s="7" t="s">
        <v>228</v>
      </c>
      <c r="BL985" s="98" t="s">
        <v>1401</v>
      </c>
    </row>
    <row r="986" spans="1:64" s="102" customFormat="1" x14ac:dyDescent="0.2">
      <c r="A986" s="101"/>
      <c r="C986" s="103" t="s">
        <v>102</v>
      </c>
      <c r="D986" s="104" t="s">
        <v>0</v>
      </c>
      <c r="E986" s="105" t="s">
        <v>1272</v>
      </c>
      <c r="G986" s="104" t="s">
        <v>0</v>
      </c>
      <c r="K986" s="101"/>
      <c r="L986" s="106"/>
      <c r="M986" s="107"/>
      <c r="N986" s="107"/>
      <c r="O986" s="107"/>
      <c r="P986" s="107"/>
      <c r="Q986" s="107"/>
      <c r="R986" s="107"/>
      <c r="S986" s="108"/>
      <c r="AS986" s="104" t="s">
        <v>102</v>
      </c>
      <c r="AT986" s="104" t="s">
        <v>73</v>
      </c>
      <c r="AU986" s="102" t="s">
        <v>51</v>
      </c>
      <c r="AV986" s="102" t="s">
        <v>16</v>
      </c>
      <c r="AW986" s="102" t="s">
        <v>47</v>
      </c>
      <c r="AX986" s="104" t="s">
        <v>89</v>
      </c>
    </row>
    <row r="987" spans="1:64" s="110" customFormat="1" x14ac:dyDescent="0.2">
      <c r="A987" s="109"/>
      <c r="C987" s="103" t="s">
        <v>102</v>
      </c>
      <c r="D987" s="111" t="s">
        <v>0</v>
      </c>
      <c r="E987" s="112" t="s">
        <v>1402</v>
      </c>
      <c r="G987" s="113">
        <v>20.66</v>
      </c>
      <c r="K987" s="109"/>
      <c r="L987" s="114"/>
      <c r="M987" s="115"/>
      <c r="N987" s="115"/>
      <c r="O987" s="115"/>
      <c r="P987" s="115"/>
      <c r="Q987" s="115"/>
      <c r="R987" s="115"/>
      <c r="S987" s="116"/>
      <c r="AS987" s="111" t="s">
        <v>102</v>
      </c>
      <c r="AT987" s="111" t="s">
        <v>73</v>
      </c>
      <c r="AU987" s="110" t="s">
        <v>73</v>
      </c>
      <c r="AV987" s="110" t="s">
        <v>16</v>
      </c>
      <c r="AW987" s="110" t="s">
        <v>47</v>
      </c>
      <c r="AX987" s="111" t="s">
        <v>89</v>
      </c>
    </row>
    <row r="988" spans="1:64" s="110" customFormat="1" x14ac:dyDescent="0.2">
      <c r="A988" s="109"/>
      <c r="C988" s="103" t="s">
        <v>102</v>
      </c>
      <c r="D988" s="111" t="s">
        <v>0</v>
      </c>
      <c r="E988" s="112" t="s">
        <v>1403</v>
      </c>
      <c r="G988" s="113">
        <v>30.6</v>
      </c>
      <c r="K988" s="109"/>
      <c r="L988" s="114"/>
      <c r="M988" s="115"/>
      <c r="N988" s="115"/>
      <c r="O988" s="115"/>
      <c r="P988" s="115"/>
      <c r="Q988" s="115"/>
      <c r="R988" s="115"/>
      <c r="S988" s="116"/>
      <c r="AS988" s="111" t="s">
        <v>102</v>
      </c>
      <c r="AT988" s="111" t="s">
        <v>73</v>
      </c>
      <c r="AU988" s="110" t="s">
        <v>73</v>
      </c>
      <c r="AV988" s="110" t="s">
        <v>16</v>
      </c>
      <c r="AW988" s="110" t="s">
        <v>47</v>
      </c>
      <c r="AX988" s="111" t="s">
        <v>89</v>
      </c>
    </row>
    <row r="989" spans="1:64" s="126" customFormat="1" x14ac:dyDescent="0.2">
      <c r="A989" s="125"/>
      <c r="C989" s="103" t="s">
        <v>102</v>
      </c>
      <c r="D989" s="127" t="s">
        <v>0</v>
      </c>
      <c r="E989" s="128" t="s">
        <v>105</v>
      </c>
      <c r="G989" s="129">
        <v>51.26</v>
      </c>
      <c r="K989" s="125"/>
      <c r="L989" s="130"/>
      <c r="M989" s="131"/>
      <c r="N989" s="131"/>
      <c r="O989" s="131"/>
      <c r="P989" s="131"/>
      <c r="Q989" s="131"/>
      <c r="R989" s="131"/>
      <c r="S989" s="132"/>
      <c r="AS989" s="127" t="s">
        <v>102</v>
      </c>
      <c r="AT989" s="127" t="s">
        <v>73</v>
      </c>
      <c r="AU989" s="126" t="s">
        <v>106</v>
      </c>
      <c r="AV989" s="126" t="s">
        <v>16</v>
      </c>
      <c r="AW989" s="126" t="s">
        <v>47</v>
      </c>
      <c r="AX989" s="127" t="s">
        <v>89</v>
      </c>
    </row>
    <row r="990" spans="1:64" s="118" customFormat="1" x14ac:dyDescent="0.2">
      <c r="A990" s="117"/>
      <c r="C990" s="103" t="s">
        <v>102</v>
      </c>
      <c r="D990" s="119" t="s">
        <v>0</v>
      </c>
      <c r="E990" s="120" t="s">
        <v>109</v>
      </c>
      <c r="G990" s="121">
        <v>51.26</v>
      </c>
      <c r="K990" s="117"/>
      <c r="L990" s="122"/>
      <c r="M990" s="123"/>
      <c r="N990" s="123"/>
      <c r="O990" s="123"/>
      <c r="P990" s="123"/>
      <c r="Q990" s="123"/>
      <c r="R990" s="123"/>
      <c r="S990" s="124"/>
      <c r="AS990" s="119" t="s">
        <v>102</v>
      </c>
      <c r="AT990" s="119" t="s">
        <v>73</v>
      </c>
      <c r="AU990" s="118" t="s">
        <v>96</v>
      </c>
      <c r="AV990" s="118" t="s">
        <v>16</v>
      </c>
      <c r="AW990" s="118" t="s">
        <v>51</v>
      </c>
      <c r="AX990" s="119" t="s">
        <v>89</v>
      </c>
    </row>
    <row r="991" spans="1:64" s="16" customFormat="1" ht="36" x14ac:dyDescent="0.2">
      <c r="A991" s="13"/>
      <c r="B991" s="87" t="s">
        <v>1404</v>
      </c>
      <c r="C991" s="87" t="s">
        <v>92</v>
      </c>
      <c r="D991" s="88" t="s">
        <v>1405</v>
      </c>
      <c r="E991" s="89" t="s">
        <v>1406</v>
      </c>
      <c r="F991" s="90" t="s">
        <v>220</v>
      </c>
      <c r="G991" s="91">
        <v>7</v>
      </c>
      <c r="H991" s="1"/>
      <c r="I991" s="91">
        <f>ROUND(H991*G991,3)</f>
        <v>0</v>
      </c>
      <c r="J991" s="92"/>
      <c r="K991" s="13"/>
      <c r="L991" s="93" t="s">
        <v>0</v>
      </c>
      <c r="M991" s="94" t="s">
        <v>23</v>
      </c>
      <c r="N991" s="95"/>
      <c r="O991" s="96">
        <f>N991*G991</f>
        <v>0</v>
      </c>
      <c r="P991" s="96">
        <v>1.7099999999999999E-3</v>
      </c>
      <c r="Q991" s="96">
        <f>P991*G991</f>
        <v>1.197E-2</v>
      </c>
      <c r="R991" s="96">
        <v>0</v>
      </c>
      <c r="S991" s="97">
        <f>R991*G991</f>
        <v>0</v>
      </c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Q991" s="98" t="s">
        <v>228</v>
      </c>
      <c r="AS991" s="98" t="s">
        <v>92</v>
      </c>
      <c r="AT991" s="98" t="s">
        <v>73</v>
      </c>
      <c r="AX991" s="7" t="s">
        <v>89</v>
      </c>
      <c r="BD991" s="99">
        <f>IF(M991="základná",I991,0)</f>
        <v>0</v>
      </c>
      <c r="BE991" s="99">
        <f>IF(M991="znížená",I991,0)</f>
        <v>0</v>
      </c>
      <c r="BF991" s="99">
        <f>IF(M991="zákl. prenesená",I991,0)</f>
        <v>0</v>
      </c>
      <c r="BG991" s="99">
        <f>IF(M991="zníž. prenesená",I991,0)</f>
        <v>0</v>
      </c>
      <c r="BH991" s="99">
        <f>IF(M991="nulová",I991,0)</f>
        <v>0</v>
      </c>
      <c r="BI991" s="7" t="s">
        <v>73</v>
      </c>
      <c r="BJ991" s="100">
        <f>ROUND(H991*G991,3)</f>
        <v>0</v>
      </c>
      <c r="BK991" s="7" t="s">
        <v>228</v>
      </c>
      <c r="BL991" s="98" t="s">
        <v>1407</v>
      </c>
    </row>
    <row r="992" spans="1:64" s="102" customFormat="1" x14ac:dyDescent="0.2">
      <c r="A992" s="101"/>
      <c r="C992" s="103" t="s">
        <v>102</v>
      </c>
      <c r="D992" s="104" t="s">
        <v>0</v>
      </c>
      <c r="E992" s="105" t="s">
        <v>1408</v>
      </c>
      <c r="G992" s="104" t="s">
        <v>0</v>
      </c>
      <c r="K992" s="101"/>
      <c r="L992" s="106"/>
      <c r="M992" s="107"/>
      <c r="N992" s="107"/>
      <c r="O992" s="107"/>
      <c r="P992" s="107"/>
      <c r="Q992" s="107"/>
      <c r="R992" s="107"/>
      <c r="S992" s="108"/>
      <c r="AS992" s="104" t="s">
        <v>102</v>
      </c>
      <c r="AT992" s="104" t="s">
        <v>73</v>
      </c>
      <c r="AU992" s="102" t="s">
        <v>51</v>
      </c>
      <c r="AV992" s="102" t="s">
        <v>16</v>
      </c>
      <c r="AW992" s="102" t="s">
        <v>47</v>
      </c>
      <c r="AX992" s="104" t="s">
        <v>89</v>
      </c>
    </row>
    <row r="993" spans="1:64" s="110" customFormat="1" x14ac:dyDescent="0.2">
      <c r="A993" s="109"/>
      <c r="C993" s="103" t="s">
        <v>102</v>
      </c>
      <c r="D993" s="111" t="s">
        <v>0</v>
      </c>
      <c r="E993" s="112" t="s">
        <v>1409</v>
      </c>
      <c r="G993" s="113">
        <v>7</v>
      </c>
      <c r="K993" s="109"/>
      <c r="L993" s="114"/>
      <c r="M993" s="115"/>
      <c r="N993" s="115"/>
      <c r="O993" s="115"/>
      <c r="P993" s="115"/>
      <c r="Q993" s="115"/>
      <c r="R993" s="115"/>
      <c r="S993" s="116"/>
      <c r="AS993" s="111" t="s">
        <v>102</v>
      </c>
      <c r="AT993" s="111" t="s">
        <v>73</v>
      </c>
      <c r="AU993" s="110" t="s">
        <v>73</v>
      </c>
      <c r="AV993" s="110" t="s">
        <v>16</v>
      </c>
      <c r="AW993" s="110" t="s">
        <v>47</v>
      </c>
      <c r="AX993" s="111" t="s">
        <v>89</v>
      </c>
    </row>
    <row r="994" spans="1:64" s="118" customFormat="1" x14ac:dyDescent="0.2">
      <c r="A994" s="117"/>
      <c r="C994" s="103" t="s">
        <v>102</v>
      </c>
      <c r="D994" s="119" t="s">
        <v>0</v>
      </c>
      <c r="E994" s="120" t="s">
        <v>109</v>
      </c>
      <c r="G994" s="121">
        <v>7</v>
      </c>
      <c r="K994" s="117"/>
      <c r="L994" s="122"/>
      <c r="M994" s="123"/>
      <c r="N994" s="123"/>
      <c r="O994" s="123"/>
      <c r="P994" s="123"/>
      <c r="Q994" s="123"/>
      <c r="R994" s="123"/>
      <c r="S994" s="124"/>
      <c r="AS994" s="119" t="s">
        <v>102</v>
      </c>
      <c r="AT994" s="119" t="s">
        <v>73</v>
      </c>
      <c r="AU994" s="118" t="s">
        <v>96</v>
      </c>
      <c r="AV994" s="118" t="s">
        <v>16</v>
      </c>
      <c r="AW994" s="118" t="s">
        <v>51</v>
      </c>
      <c r="AX994" s="119" t="s">
        <v>89</v>
      </c>
    </row>
    <row r="995" spans="1:64" s="16" customFormat="1" ht="24" x14ac:dyDescent="0.2">
      <c r="A995" s="13"/>
      <c r="B995" s="87" t="s">
        <v>1410</v>
      </c>
      <c r="C995" s="87" t="s">
        <v>92</v>
      </c>
      <c r="D995" s="88" t="s">
        <v>1411</v>
      </c>
      <c r="E995" s="89" t="s">
        <v>1412</v>
      </c>
      <c r="F995" s="90" t="s">
        <v>220</v>
      </c>
      <c r="G995" s="91">
        <v>1</v>
      </c>
      <c r="H995" s="1"/>
      <c r="I995" s="91">
        <f>ROUND(H995*G995,3)</f>
        <v>0</v>
      </c>
      <c r="J995" s="92"/>
      <c r="K995" s="13"/>
      <c r="L995" s="93" t="s">
        <v>0</v>
      </c>
      <c r="M995" s="94" t="s">
        <v>23</v>
      </c>
      <c r="N995" s="95"/>
      <c r="O995" s="96">
        <f>N995*G995</f>
        <v>0</v>
      </c>
      <c r="P995" s="96">
        <v>6.3000000000000003E-4</v>
      </c>
      <c r="Q995" s="96">
        <f>P995*G995</f>
        <v>6.3000000000000003E-4</v>
      </c>
      <c r="R995" s="96">
        <v>0</v>
      </c>
      <c r="S995" s="97">
        <f>R995*G995</f>
        <v>0</v>
      </c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Q995" s="98" t="s">
        <v>228</v>
      </c>
      <c r="AS995" s="98" t="s">
        <v>92</v>
      </c>
      <c r="AT995" s="98" t="s">
        <v>73</v>
      </c>
      <c r="AX995" s="7" t="s">
        <v>89</v>
      </c>
      <c r="BD995" s="99">
        <f>IF(M995="základná",I995,0)</f>
        <v>0</v>
      </c>
      <c r="BE995" s="99">
        <f>IF(M995="znížená",I995,0)</f>
        <v>0</v>
      </c>
      <c r="BF995" s="99">
        <f>IF(M995="zákl. prenesená",I995,0)</f>
        <v>0</v>
      </c>
      <c r="BG995" s="99">
        <f>IF(M995="zníž. prenesená",I995,0)</f>
        <v>0</v>
      </c>
      <c r="BH995" s="99">
        <f>IF(M995="nulová",I995,0)</f>
        <v>0</v>
      </c>
      <c r="BI995" s="7" t="s">
        <v>73</v>
      </c>
      <c r="BJ995" s="100">
        <f>ROUND(H995*G995,3)</f>
        <v>0</v>
      </c>
      <c r="BK995" s="7" t="s">
        <v>228</v>
      </c>
      <c r="BL995" s="98" t="s">
        <v>1413</v>
      </c>
    </row>
    <row r="996" spans="1:64" s="110" customFormat="1" x14ac:dyDescent="0.2">
      <c r="A996" s="109"/>
      <c r="C996" s="103" t="s">
        <v>102</v>
      </c>
      <c r="D996" s="111" t="s">
        <v>0</v>
      </c>
      <c r="E996" s="112" t="s">
        <v>1414</v>
      </c>
      <c r="G996" s="113">
        <v>1</v>
      </c>
      <c r="K996" s="109"/>
      <c r="L996" s="114"/>
      <c r="M996" s="115"/>
      <c r="N996" s="115"/>
      <c r="O996" s="115"/>
      <c r="P996" s="115"/>
      <c r="Q996" s="115"/>
      <c r="R996" s="115"/>
      <c r="S996" s="116"/>
      <c r="AS996" s="111" t="s">
        <v>102</v>
      </c>
      <c r="AT996" s="111" t="s">
        <v>73</v>
      </c>
      <c r="AU996" s="110" t="s">
        <v>73</v>
      </c>
      <c r="AV996" s="110" t="s">
        <v>16</v>
      </c>
      <c r="AW996" s="110" t="s">
        <v>51</v>
      </c>
      <c r="AX996" s="111" t="s">
        <v>89</v>
      </c>
    </row>
    <row r="997" spans="1:64" s="16" customFormat="1" ht="36" x14ac:dyDescent="0.2">
      <c r="A997" s="13"/>
      <c r="B997" s="133" t="s">
        <v>1415</v>
      </c>
      <c r="C997" s="133" t="s">
        <v>786</v>
      </c>
      <c r="D997" s="134" t="s">
        <v>1416</v>
      </c>
      <c r="E997" s="135" t="s">
        <v>1417</v>
      </c>
      <c r="F997" s="136" t="s">
        <v>0</v>
      </c>
      <c r="G997" s="137">
        <v>1</v>
      </c>
      <c r="H997" s="1"/>
      <c r="I997" s="137">
        <f>ROUND(H997*G997,3)</f>
        <v>0</v>
      </c>
      <c r="J997" s="138"/>
      <c r="K997" s="139"/>
      <c r="L997" s="140" t="s">
        <v>0</v>
      </c>
      <c r="M997" s="141" t="s">
        <v>23</v>
      </c>
      <c r="N997" s="95"/>
      <c r="O997" s="96">
        <f>N997*G997</f>
        <v>0</v>
      </c>
      <c r="P997" s="96">
        <v>0</v>
      </c>
      <c r="Q997" s="96">
        <f>P997*G997</f>
        <v>0</v>
      </c>
      <c r="R997" s="96">
        <v>0</v>
      </c>
      <c r="S997" s="97">
        <f>R997*G997</f>
        <v>0</v>
      </c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Q997" s="98" t="s">
        <v>365</v>
      </c>
      <c r="AS997" s="98" t="s">
        <v>786</v>
      </c>
      <c r="AT997" s="98" t="s">
        <v>73</v>
      </c>
      <c r="AX997" s="7" t="s">
        <v>89</v>
      </c>
      <c r="BD997" s="99">
        <f>IF(M997="základná",I997,0)</f>
        <v>0</v>
      </c>
      <c r="BE997" s="99">
        <f>IF(M997="znížená",I997,0)</f>
        <v>0</v>
      </c>
      <c r="BF997" s="99">
        <f>IF(M997="zákl. prenesená",I997,0)</f>
        <v>0</v>
      </c>
      <c r="BG997" s="99">
        <f>IF(M997="zníž. prenesená",I997,0)</f>
        <v>0</v>
      </c>
      <c r="BH997" s="99">
        <f>IF(M997="nulová",I997,0)</f>
        <v>0</v>
      </c>
      <c r="BI997" s="7" t="s">
        <v>73</v>
      </c>
      <c r="BJ997" s="100">
        <f>ROUND(H997*G997,3)</f>
        <v>0</v>
      </c>
      <c r="BK997" s="7" t="s">
        <v>228</v>
      </c>
      <c r="BL997" s="98" t="s">
        <v>1418</v>
      </c>
    </row>
    <row r="998" spans="1:64" s="102" customFormat="1" x14ac:dyDescent="0.2">
      <c r="A998" s="101"/>
      <c r="C998" s="103" t="s">
        <v>102</v>
      </c>
      <c r="D998" s="104" t="s">
        <v>0</v>
      </c>
      <c r="E998" s="105" t="s">
        <v>1419</v>
      </c>
      <c r="G998" s="104" t="s">
        <v>0</v>
      </c>
      <c r="K998" s="101"/>
      <c r="L998" s="106"/>
      <c r="M998" s="107"/>
      <c r="N998" s="107"/>
      <c r="O998" s="107"/>
      <c r="P998" s="107"/>
      <c r="Q998" s="107"/>
      <c r="R998" s="107"/>
      <c r="S998" s="108"/>
      <c r="AS998" s="104" t="s">
        <v>102</v>
      </c>
      <c r="AT998" s="104" t="s">
        <v>73</v>
      </c>
      <c r="AU998" s="102" t="s">
        <v>51</v>
      </c>
      <c r="AV998" s="102" t="s">
        <v>16</v>
      </c>
      <c r="AW998" s="102" t="s">
        <v>47</v>
      </c>
      <c r="AX998" s="104" t="s">
        <v>89</v>
      </c>
    </row>
    <row r="999" spans="1:64" s="110" customFormat="1" x14ac:dyDescent="0.2">
      <c r="A999" s="109"/>
      <c r="C999" s="103" t="s">
        <v>102</v>
      </c>
      <c r="D999" s="111" t="s">
        <v>0</v>
      </c>
      <c r="E999" s="112" t="s">
        <v>1414</v>
      </c>
      <c r="G999" s="113">
        <v>1</v>
      </c>
      <c r="K999" s="109"/>
      <c r="L999" s="114"/>
      <c r="M999" s="115"/>
      <c r="N999" s="115"/>
      <c r="O999" s="115"/>
      <c r="P999" s="115"/>
      <c r="Q999" s="115"/>
      <c r="R999" s="115"/>
      <c r="S999" s="116"/>
      <c r="AS999" s="111" t="s">
        <v>102</v>
      </c>
      <c r="AT999" s="111" t="s">
        <v>73</v>
      </c>
      <c r="AU999" s="110" t="s">
        <v>73</v>
      </c>
      <c r="AV999" s="110" t="s">
        <v>16</v>
      </c>
      <c r="AW999" s="110" t="s">
        <v>47</v>
      </c>
      <c r="AX999" s="111" t="s">
        <v>89</v>
      </c>
    </row>
    <row r="1000" spans="1:64" s="118" customFormat="1" x14ac:dyDescent="0.2">
      <c r="A1000" s="117"/>
      <c r="C1000" s="103" t="s">
        <v>102</v>
      </c>
      <c r="D1000" s="119" t="s">
        <v>0</v>
      </c>
      <c r="E1000" s="120" t="s">
        <v>109</v>
      </c>
      <c r="G1000" s="121">
        <v>1</v>
      </c>
      <c r="K1000" s="117"/>
      <c r="L1000" s="122"/>
      <c r="M1000" s="123"/>
      <c r="N1000" s="123"/>
      <c r="O1000" s="123"/>
      <c r="P1000" s="123"/>
      <c r="Q1000" s="123"/>
      <c r="R1000" s="123"/>
      <c r="S1000" s="124"/>
      <c r="AS1000" s="119" t="s">
        <v>102</v>
      </c>
      <c r="AT1000" s="119" t="s">
        <v>73</v>
      </c>
      <c r="AU1000" s="118" t="s">
        <v>96</v>
      </c>
      <c r="AV1000" s="118" t="s">
        <v>16</v>
      </c>
      <c r="AW1000" s="118" t="s">
        <v>51</v>
      </c>
      <c r="AX1000" s="119" t="s">
        <v>89</v>
      </c>
    </row>
    <row r="1001" spans="1:64" s="16" customFormat="1" ht="24" x14ac:dyDescent="0.2">
      <c r="A1001" s="13"/>
      <c r="B1001" s="87" t="s">
        <v>1420</v>
      </c>
      <c r="C1001" s="87" t="s">
        <v>92</v>
      </c>
      <c r="D1001" s="88" t="s">
        <v>1421</v>
      </c>
      <c r="E1001" s="89" t="s">
        <v>1422</v>
      </c>
      <c r="F1001" s="90" t="s">
        <v>1146</v>
      </c>
      <c r="G1001" s="142">
        <v>158.381</v>
      </c>
      <c r="H1001" s="1"/>
      <c r="I1001" s="91">
        <f>ROUND(H1001*G1001,3)</f>
        <v>0</v>
      </c>
      <c r="J1001" s="92"/>
      <c r="K1001" s="13"/>
      <c r="L1001" s="93" t="s">
        <v>0</v>
      </c>
      <c r="M1001" s="94" t="s">
        <v>23</v>
      </c>
      <c r="N1001" s="95"/>
      <c r="O1001" s="96">
        <f>N1001*G1001</f>
        <v>0</v>
      </c>
      <c r="P1001" s="96">
        <v>0</v>
      </c>
      <c r="Q1001" s="96">
        <f>P1001*G1001</f>
        <v>0</v>
      </c>
      <c r="R1001" s="96">
        <v>0</v>
      </c>
      <c r="S1001" s="97">
        <f>R1001*G1001</f>
        <v>0</v>
      </c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Q1001" s="98" t="s">
        <v>228</v>
      </c>
      <c r="AS1001" s="98" t="s">
        <v>92</v>
      </c>
      <c r="AT1001" s="98" t="s">
        <v>73</v>
      </c>
      <c r="AX1001" s="7" t="s">
        <v>89</v>
      </c>
      <c r="BD1001" s="99">
        <f>IF(M1001="základná",I1001,0)</f>
        <v>0</v>
      </c>
      <c r="BE1001" s="99">
        <f>IF(M1001="znížená",I1001,0)</f>
        <v>0</v>
      </c>
      <c r="BF1001" s="99">
        <f>IF(M1001="zákl. prenesená",I1001,0)</f>
        <v>0</v>
      </c>
      <c r="BG1001" s="99">
        <f>IF(M1001="zníž. prenesená",I1001,0)</f>
        <v>0</v>
      </c>
      <c r="BH1001" s="99">
        <f>IF(M1001="nulová",I1001,0)</f>
        <v>0</v>
      </c>
      <c r="BI1001" s="7" t="s">
        <v>73</v>
      </c>
      <c r="BJ1001" s="100">
        <f>ROUND(H1001*G1001,3)</f>
        <v>0</v>
      </c>
      <c r="BK1001" s="7" t="s">
        <v>228</v>
      </c>
      <c r="BL1001" s="98" t="s">
        <v>1423</v>
      </c>
    </row>
    <row r="1002" spans="1:64" s="16" customFormat="1" ht="36" x14ac:dyDescent="0.2">
      <c r="A1002" s="13"/>
      <c r="B1002" s="87" t="s">
        <v>1424</v>
      </c>
      <c r="C1002" s="87" t="s">
        <v>92</v>
      </c>
      <c r="D1002" s="88" t="s">
        <v>1425</v>
      </c>
      <c r="E1002" s="89" t="s">
        <v>1426</v>
      </c>
      <c r="F1002" s="90" t="s">
        <v>1146</v>
      </c>
      <c r="G1002" s="142">
        <v>158.381</v>
      </c>
      <c r="H1002" s="1"/>
      <c r="I1002" s="91">
        <f>ROUND(H1002*G1002,3)</f>
        <v>0</v>
      </c>
      <c r="J1002" s="92"/>
      <c r="K1002" s="13"/>
      <c r="L1002" s="93" t="s">
        <v>0</v>
      </c>
      <c r="M1002" s="94" t="s">
        <v>23</v>
      </c>
      <c r="N1002" s="95"/>
      <c r="O1002" s="96">
        <f>N1002*G1002</f>
        <v>0</v>
      </c>
      <c r="P1002" s="96">
        <v>0</v>
      </c>
      <c r="Q1002" s="96">
        <f>P1002*G1002</f>
        <v>0</v>
      </c>
      <c r="R1002" s="96">
        <v>0</v>
      </c>
      <c r="S1002" s="97">
        <f>R1002*G1002</f>
        <v>0</v>
      </c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Q1002" s="98" t="s">
        <v>228</v>
      </c>
      <c r="AS1002" s="98" t="s">
        <v>92</v>
      </c>
      <c r="AT1002" s="98" t="s">
        <v>73</v>
      </c>
      <c r="AX1002" s="7" t="s">
        <v>89</v>
      </c>
      <c r="BD1002" s="99">
        <f>IF(M1002="základná",I1002,0)</f>
        <v>0</v>
      </c>
      <c r="BE1002" s="99">
        <f>IF(M1002="znížená",I1002,0)</f>
        <v>0</v>
      </c>
      <c r="BF1002" s="99">
        <f>IF(M1002="zákl. prenesená",I1002,0)</f>
        <v>0</v>
      </c>
      <c r="BG1002" s="99">
        <f>IF(M1002="zníž. prenesená",I1002,0)</f>
        <v>0</v>
      </c>
      <c r="BH1002" s="99">
        <f>IF(M1002="nulová",I1002,0)</f>
        <v>0</v>
      </c>
      <c r="BI1002" s="7" t="s">
        <v>73</v>
      </c>
      <c r="BJ1002" s="100">
        <f>ROUND(H1002*G1002,3)</f>
        <v>0</v>
      </c>
      <c r="BK1002" s="7" t="s">
        <v>228</v>
      </c>
      <c r="BL1002" s="98" t="s">
        <v>1427</v>
      </c>
    </row>
    <row r="1003" spans="1:64" s="75" customFormat="1" ht="12.75" x14ac:dyDescent="0.2">
      <c r="A1003" s="74"/>
      <c r="C1003" s="76" t="s">
        <v>46</v>
      </c>
      <c r="D1003" s="85" t="s">
        <v>584</v>
      </c>
      <c r="E1003" s="85" t="s">
        <v>585</v>
      </c>
      <c r="I1003" s="86">
        <f>BJ1003</f>
        <v>0</v>
      </c>
      <c r="K1003" s="74"/>
      <c r="L1003" s="79"/>
      <c r="M1003" s="80"/>
      <c r="N1003" s="80"/>
      <c r="O1003" s="81">
        <f>SUM(O1004:O1077)</f>
        <v>0</v>
      </c>
      <c r="P1003" s="80"/>
      <c r="Q1003" s="81">
        <f>SUM(Q1004:Q1077)</f>
        <v>1.2949999999999962</v>
      </c>
      <c r="R1003" s="80"/>
      <c r="S1003" s="82">
        <f>SUM(S1004:S1077)</f>
        <v>0</v>
      </c>
      <c r="AQ1003" s="76" t="s">
        <v>73</v>
      </c>
      <c r="AS1003" s="83" t="s">
        <v>46</v>
      </c>
      <c r="AT1003" s="83" t="s">
        <v>51</v>
      </c>
      <c r="AX1003" s="76" t="s">
        <v>89</v>
      </c>
      <c r="BJ1003" s="84">
        <f>SUM(BJ1004:BJ1077)</f>
        <v>0</v>
      </c>
    </row>
    <row r="1004" spans="1:64" s="16" customFormat="1" ht="36" x14ac:dyDescent="0.2">
      <c r="A1004" s="13"/>
      <c r="B1004" s="87" t="s">
        <v>1428</v>
      </c>
      <c r="C1004" s="87" t="s">
        <v>92</v>
      </c>
      <c r="D1004" s="88" t="s">
        <v>1429</v>
      </c>
      <c r="E1004" s="89" t="s">
        <v>1430</v>
      </c>
      <c r="F1004" s="90" t="s">
        <v>220</v>
      </c>
      <c r="G1004" s="91">
        <v>38</v>
      </c>
      <c r="H1004" s="1"/>
      <c r="I1004" s="91">
        <f t="shared" ref="I1004:I1035" si="10">ROUND(H1004*G1004,3)</f>
        <v>0</v>
      </c>
      <c r="J1004" s="92"/>
      <c r="K1004" s="13"/>
      <c r="L1004" s="93" t="s">
        <v>0</v>
      </c>
      <c r="M1004" s="94" t="s">
        <v>23</v>
      </c>
      <c r="N1004" s="95"/>
      <c r="O1004" s="96">
        <f t="shared" ref="O1004:O1035" si="11">N1004*G1004</f>
        <v>0</v>
      </c>
      <c r="P1004" s="96">
        <v>0</v>
      </c>
      <c r="Q1004" s="96">
        <f t="shared" ref="Q1004:Q1035" si="12">P1004*G1004</f>
        <v>0</v>
      </c>
      <c r="R1004" s="96">
        <v>0</v>
      </c>
      <c r="S1004" s="97">
        <f t="shared" ref="S1004:S1035" si="13">R1004*G1004</f>
        <v>0</v>
      </c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Q1004" s="98" t="s">
        <v>228</v>
      </c>
      <c r="AS1004" s="98" t="s">
        <v>92</v>
      </c>
      <c r="AT1004" s="98" t="s">
        <v>73</v>
      </c>
      <c r="AX1004" s="7" t="s">
        <v>89</v>
      </c>
      <c r="BD1004" s="99">
        <f t="shared" ref="BD1004:BD1035" si="14">IF(M1004="základná",I1004,0)</f>
        <v>0</v>
      </c>
      <c r="BE1004" s="99">
        <f t="shared" ref="BE1004:BE1035" si="15">IF(M1004="znížená",I1004,0)</f>
        <v>0</v>
      </c>
      <c r="BF1004" s="99">
        <f t="shared" ref="BF1004:BF1035" si="16">IF(M1004="zákl. prenesená",I1004,0)</f>
        <v>0</v>
      </c>
      <c r="BG1004" s="99">
        <f t="shared" ref="BG1004:BG1035" si="17">IF(M1004="zníž. prenesená",I1004,0)</f>
        <v>0</v>
      </c>
      <c r="BH1004" s="99">
        <f t="shared" ref="BH1004:BH1035" si="18">IF(M1004="nulová",I1004,0)</f>
        <v>0</v>
      </c>
      <c r="BI1004" s="7" t="s">
        <v>73</v>
      </c>
      <c r="BJ1004" s="100">
        <f t="shared" ref="BJ1004:BJ1035" si="19">ROUND(H1004*G1004,3)</f>
        <v>0</v>
      </c>
      <c r="BK1004" s="7" t="s">
        <v>228</v>
      </c>
      <c r="BL1004" s="98" t="s">
        <v>1431</v>
      </c>
    </row>
    <row r="1005" spans="1:64" s="16" customFormat="1" ht="24" x14ac:dyDescent="0.2">
      <c r="A1005" s="13"/>
      <c r="B1005" s="133" t="s">
        <v>1432</v>
      </c>
      <c r="C1005" s="133" t="s">
        <v>786</v>
      </c>
      <c r="D1005" s="134" t="s">
        <v>1433</v>
      </c>
      <c r="E1005" s="135" t="s">
        <v>1434</v>
      </c>
      <c r="F1005" s="136" t="s">
        <v>220</v>
      </c>
      <c r="G1005" s="137">
        <v>3</v>
      </c>
      <c r="H1005" s="1"/>
      <c r="I1005" s="137">
        <f t="shared" si="10"/>
        <v>0</v>
      </c>
      <c r="J1005" s="138"/>
      <c r="K1005" s="139"/>
      <c r="L1005" s="140" t="s">
        <v>0</v>
      </c>
      <c r="M1005" s="141" t="s">
        <v>23</v>
      </c>
      <c r="N1005" s="95"/>
      <c r="O1005" s="96">
        <f t="shared" si="11"/>
        <v>0</v>
      </c>
      <c r="P1005" s="96">
        <v>2.5000000000000001E-2</v>
      </c>
      <c r="Q1005" s="96">
        <f t="shared" si="12"/>
        <v>7.5000000000000011E-2</v>
      </c>
      <c r="R1005" s="96">
        <v>0</v>
      </c>
      <c r="S1005" s="97">
        <f t="shared" si="13"/>
        <v>0</v>
      </c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Q1005" s="98" t="s">
        <v>365</v>
      </c>
      <c r="AS1005" s="98" t="s">
        <v>786</v>
      </c>
      <c r="AT1005" s="98" t="s">
        <v>73</v>
      </c>
      <c r="AX1005" s="7" t="s">
        <v>89</v>
      </c>
      <c r="BD1005" s="99">
        <f t="shared" si="14"/>
        <v>0</v>
      </c>
      <c r="BE1005" s="99">
        <f t="shared" si="15"/>
        <v>0</v>
      </c>
      <c r="BF1005" s="99">
        <f t="shared" si="16"/>
        <v>0</v>
      </c>
      <c r="BG1005" s="99">
        <f t="shared" si="17"/>
        <v>0</v>
      </c>
      <c r="BH1005" s="99">
        <f t="shared" si="18"/>
        <v>0</v>
      </c>
      <c r="BI1005" s="7" t="s">
        <v>73</v>
      </c>
      <c r="BJ1005" s="100">
        <f t="shared" si="19"/>
        <v>0</v>
      </c>
      <c r="BK1005" s="7" t="s">
        <v>228</v>
      </c>
      <c r="BL1005" s="98" t="s">
        <v>1435</v>
      </c>
    </row>
    <row r="1006" spans="1:64" s="16" customFormat="1" ht="24" x14ac:dyDescent="0.2">
      <c r="A1006" s="13"/>
      <c r="B1006" s="133" t="s">
        <v>1436</v>
      </c>
      <c r="C1006" s="133" t="s">
        <v>786</v>
      </c>
      <c r="D1006" s="134" t="s">
        <v>1437</v>
      </c>
      <c r="E1006" s="135" t="s">
        <v>1438</v>
      </c>
      <c r="F1006" s="136" t="s">
        <v>220</v>
      </c>
      <c r="G1006" s="137">
        <v>1</v>
      </c>
      <c r="H1006" s="1"/>
      <c r="I1006" s="137">
        <f t="shared" si="10"/>
        <v>0</v>
      </c>
      <c r="J1006" s="138"/>
      <c r="K1006" s="139"/>
      <c r="L1006" s="140" t="s">
        <v>0</v>
      </c>
      <c r="M1006" s="141" t="s">
        <v>23</v>
      </c>
      <c r="N1006" s="95"/>
      <c r="O1006" s="96">
        <f t="shared" si="11"/>
        <v>0</v>
      </c>
      <c r="P1006" s="96">
        <v>2.5000000000000001E-2</v>
      </c>
      <c r="Q1006" s="96">
        <f t="shared" si="12"/>
        <v>2.5000000000000001E-2</v>
      </c>
      <c r="R1006" s="96">
        <v>0</v>
      </c>
      <c r="S1006" s="97">
        <f t="shared" si="13"/>
        <v>0</v>
      </c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Q1006" s="98" t="s">
        <v>365</v>
      </c>
      <c r="AS1006" s="98" t="s">
        <v>786</v>
      </c>
      <c r="AT1006" s="98" t="s">
        <v>73</v>
      </c>
      <c r="AX1006" s="7" t="s">
        <v>89</v>
      </c>
      <c r="BD1006" s="99">
        <f t="shared" si="14"/>
        <v>0</v>
      </c>
      <c r="BE1006" s="99">
        <f t="shared" si="15"/>
        <v>0</v>
      </c>
      <c r="BF1006" s="99">
        <f t="shared" si="16"/>
        <v>0</v>
      </c>
      <c r="BG1006" s="99">
        <f t="shared" si="17"/>
        <v>0</v>
      </c>
      <c r="BH1006" s="99">
        <f t="shared" si="18"/>
        <v>0</v>
      </c>
      <c r="BI1006" s="7" t="s">
        <v>73</v>
      </c>
      <c r="BJ1006" s="100">
        <f t="shared" si="19"/>
        <v>0</v>
      </c>
      <c r="BK1006" s="7" t="s">
        <v>228</v>
      </c>
      <c r="BL1006" s="98" t="s">
        <v>1439</v>
      </c>
    </row>
    <row r="1007" spans="1:64" s="16" customFormat="1" ht="24" x14ac:dyDescent="0.2">
      <c r="A1007" s="13"/>
      <c r="B1007" s="133" t="s">
        <v>1440</v>
      </c>
      <c r="C1007" s="133" t="s">
        <v>786</v>
      </c>
      <c r="D1007" s="134" t="s">
        <v>1441</v>
      </c>
      <c r="E1007" s="135" t="s">
        <v>1442</v>
      </c>
      <c r="F1007" s="136" t="s">
        <v>220</v>
      </c>
      <c r="G1007" s="137">
        <v>2</v>
      </c>
      <c r="H1007" s="1"/>
      <c r="I1007" s="137">
        <f t="shared" si="10"/>
        <v>0</v>
      </c>
      <c r="J1007" s="138"/>
      <c r="K1007" s="139"/>
      <c r="L1007" s="140" t="s">
        <v>0</v>
      </c>
      <c r="M1007" s="141" t="s">
        <v>23</v>
      </c>
      <c r="N1007" s="95"/>
      <c r="O1007" s="96">
        <f t="shared" si="11"/>
        <v>0</v>
      </c>
      <c r="P1007" s="96">
        <v>2.5000000000000001E-2</v>
      </c>
      <c r="Q1007" s="96">
        <f t="shared" si="12"/>
        <v>0.05</v>
      </c>
      <c r="R1007" s="96">
        <v>0</v>
      </c>
      <c r="S1007" s="97">
        <f t="shared" si="13"/>
        <v>0</v>
      </c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Q1007" s="98" t="s">
        <v>365</v>
      </c>
      <c r="AS1007" s="98" t="s">
        <v>786</v>
      </c>
      <c r="AT1007" s="98" t="s">
        <v>73</v>
      </c>
      <c r="AX1007" s="7" t="s">
        <v>89</v>
      </c>
      <c r="BD1007" s="99">
        <f t="shared" si="14"/>
        <v>0</v>
      </c>
      <c r="BE1007" s="99">
        <f t="shared" si="15"/>
        <v>0</v>
      </c>
      <c r="BF1007" s="99">
        <f t="shared" si="16"/>
        <v>0</v>
      </c>
      <c r="BG1007" s="99">
        <f t="shared" si="17"/>
        <v>0</v>
      </c>
      <c r="BH1007" s="99">
        <f t="shared" si="18"/>
        <v>0</v>
      </c>
      <c r="BI1007" s="7" t="s">
        <v>73</v>
      </c>
      <c r="BJ1007" s="100">
        <f t="shared" si="19"/>
        <v>0</v>
      </c>
      <c r="BK1007" s="7" t="s">
        <v>228</v>
      </c>
      <c r="BL1007" s="98" t="s">
        <v>1443</v>
      </c>
    </row>
    <row r="1008" spans="1:64" s="16" customFormat="1" ht="24" x14ac:dyDescent="0.2">
      <c r="A1008" s="13"/>
      <c r="B1008" s="133" t="s">
        <v>1444</v>
      </c>
      <c r="C1008" s="133" t="s">
        <v>786</v>
      </c>
      <c r="D1008" s="134" t="s">
        <v>1445</v>
      </c>
      <c r="E1008" s="135" t="s">
        <v>1446</v>
      </c>
      <c r="F1008" s="136" t="s">
        <v>220</v>
      </c>
      <c r="G1008" s="137">
        <v>1</v>
      </c>
      <c r="H1008" s="1"/>
      <c r="I1008" s="137">
        <f t="shared" si="10"/>
        <v>0</v>
      </c>
      <c r="J1008" s="138"/>
      <c r="K1008" s="139"/>
      <c r="L1008" s="140" t="s">
        <v>0</v>
      </c>
      <c r="M1008" s="141" t="s">
        <v>23</v>
      </c>
      <c r="N1008" s="95"/>
      <c r="O1008" s="96">
        <f t="shared" si="11"/>
        <v>0</v>
      </c>
      <c r="P1008" s="96">
        <v>2.5000000000000001E-2</v>
      </c>
      <c r="Q1008" s="96">
        <f t="shared" si="12"/>
        <v>2.5000000000000001E-2</v>
      </c>
      <c r="R1008" s="96">
        <v>0</v>
      </c>
      <c r="S1008" s="97">
        <f t="shared" si="13"/>
        <v>0</v>
      </c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Q1008" s="98" t="s">
        <v>365</v>
      </c>
      <c r="AS1008" s="98" t="s">
        <v>786</v>
      </c>
      <c r="AT1008" s="98" t="s">
        <v>73</v>
      </c>
      <c r="AX1008" s="7" t="s">
        <v>89</v>
      </c>
      <c r="BD1008" s="99">
        <f t="shared" si="14"/>
        <v>0</v>
      </c>
      <c r="BE1008" s="99">
        <f t="shared" si="15"/>
        <v>0</v>
      </c>
      <c r="BF1008" s="99">
        <f t="shared" si="16"/>
        <v>0</v>
      </c>
      <c r="BG1008" s="99">
        <f t="shared" si="17"/>
        <v>0</v>
      </c>
      <c r="BH1008" s="99">
        <f t="shared" si="18"/>
        <v>0</v>
      </c>
      <c r="BI1008" s="7" t="s">
        <v>73</v>
      </c>
      <c r="BJ1008" s="100">
        <f t="shared" si="19"/>
        <v>0</v>
      </c>
      <c r="BK1008" s="7" t="s">
        <v>228</v>
      </c>
      <c r="BL1008" s="98" t="s">
        <v>1447</v>
      </c>
    </row>
    <row r="1009" spans="1:64" s="16" customFormat="1" ht="24" x14ac:dyDescent="0.2">
      <c r="A1009" s="13"/>
      <c r="B1009" s="133" t="s">
        <v>1448</v>
      </c>
      <c r="C1009" s="133" t="s">
        <v>786</v>
      </c>
      <c r="D1009" s="134" t="s">
        <v>1449</v>
      </c>
      <c r="E1009" s="135" t="s">
        <v>1450</v>
      </c>
      <c r="F1009" s="136" t="s">
        <v>220</v>
      </c>
      <c r="G1009" s="137">
        <v>2</v>
      </c>
      <c r="H1009" s="1"/>
      <c r="I1009" s="137">
        <f t="shared" si="10"/>
        <v>0</v>
      </c>
      <c r="J1009" s="138"/>
      <c r="K1009" s="139"/>
      <c r="L1009" s="140" t="s">
        <v>0</v>
      </c>
      <c r="M1009" s="141" t="s">
        <v>23</v>
      </c>
      <c r="N1009" s="95"/>
      <c r="O1009" s="96">
        <f t="shared" si="11"/>
        <v>0</v>
      </c>
      <c r="P1009" s="96">
        <v>2.5000000000000001E-2</v>
      </c>
      <c r="Q1009" s="96">
        <f t="shared" si="12"/>
        <v>0.05</v>
      </c>
      <c r="R1009" s="96">
        <v>0</v>
      </c>
      <c r="S1009" s="97">
        <f t="shared" si="13"/>
        <v>0</v>
      </c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Q1009" s="98" t="s">
        <v>365</v>
      </c>
      <c r="AS1009" s="98" t="s">
        <v>786</v>
      </c>
      <c r="AT1009" s="98" t="s">
        <v>73</v>
      </c>
      <c r="AX1009" s="7" t="s">
        <v>89</v>
      </c>
      <c r="BD1009" s="99">
        <f t="shared" si="14"/>
        <v>0</v>
      </c>
      <c r="BE1009" s="99">
        <f t="shared" si="15"/>
        <v>0</v>
      </c>
      <c r="BF1009" s="99">
        <f t="shared" si="16"/>
        <v>0</v>
      </c>
      <c r="BG1009" s="99">
        <f t="shared" si="17"/>
        <v>0</v>
      </c>
      <c r="BH1009" s="99">
        <f t="shared" si="18"/>
        <v>0</v>
      </c>
      <c r="BI1009" s="7" t="s">
        <v>73</v>
      </c>
      <c r="BJ1009" s="100">
        <f t="shared" si="19"/>
        <v>0</v>
      </c>
      <c r="BK1009" s="7" t="s">
        <v>228</v>
      </c>
      <c r="BL1009" s="98" t="s">
        <v>1451</v>
      </c>
    </row>
    <row r="1010" spans="1:64" s="16" customFormat="1" ht="24" x14ac:dyDescent="0.2">
      <c r="A1010" s="13"/>
      <c r="B1010" s="133" t="s">
        <v>1452</v>
      </c>
      <c r="C1010" s="133" t="s">
        <v>786</v>
      </c>
      <c r="D1010" s="134" t="s">
        <v>1453</v>
      </c>
      <c r="E1010" s="135" t="s">
        <v>1454</v>
      </c>
      <c r="F1010" s="136" t="s">
        <v>220</v>
      </c>
      <c r="G1010" s="137">
        <v>1</v>
      </c>
      <c r="H1010" s="1"/>
      <c r="I1010" s="137">
        <f t="shared" si="10"/>
        <v>0</v>
      </c>
      <c r="J1010" s="138"/>
      <c r="K1010" s="139"/>
      <c r="L1010" s="140" t="s">
        <v>0</v>
      </c>
      <c r="M1010" s="141" t="s">
        <v>23</v>
      </c>
      <c r="N1010" s="95"/>
      <c r="O1010" s="96">
        <f t="shared" si="11"/>
        <v>0</v>
      </c>
      <c r="P1010" s="96">
        <v>2.5000000000000001E-2</v>
      </c>
      <c r="Q1010" s="96">
        <f t="shared" si="12"/>
        <v>2.5000000000000001E-2</v>
      </c>
      <c r="R1010" s="96">
        <v>0</v>
      </c>
      <c r="S1010" s="97">
        <f t="shared" si="13"/>
        <v>0</v>
      </c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Q1010" s="98" t="s">
        <v>365</v>
      </c>
      <c r="AS1010" s="98" t="s">
        <v>786</v>
      </c>
      <c r="AT1010" s="98" t="s">
        <v>73</v>
      </c>
      <c r="AX1010" s="7" t="s">
        <v>89</v>
      </c>
      <c r="BD1010" s="99">
        <f t="shared" si="14"/>
        <v>0</v>
      </c>
      <c r="BE1010" s="99">
        <f t="shared" si="15"/>
        <v>0</v>
      </c>
      <c r="BF1010" s="99">
        <f t="shared" si="16"/>
        <v>0</v>
      </c>
      <c r="BG1010" s="99">
        <f t="shared" si="17"/>
        <v>0</v>
      </c>
      <c r="BH1010" s="99">
        <f t="shared" si="18"/>
        <v>0</v>
      </c>
      <c r="BI1010" s="7" t="s">
        <v>73</v>
      </c>
      <c r="BJ1010" s="100">
        <f t="shared" si="19"/>
        <v>0</v>
      </c>
      <c r="BK1010" s="7" t="s">
        <v>228</v>
      </c>
      <c r="BL1010" s="98" t="s">
        <v>1455</v>
      </c>
    </row>
    <row r="1011" spans="1:64" s="16" customFormat="1" ht="24" x14ac:dyDescent="0.2">
      <c r="A1011" s="13"/>
      <c r="B1011" s="133" t="s">
        <v>1456</v>
      </c>
      <c r="C1011" s="133" t="s">
        <v>786</v>
      </c>
      <c r="D1011" s="134" t="s">
        <v>1457</v>
      </c>
      <c r="E1011" s="135" t="s">
        <v>1458</v>
      </c>
      <c r="F1011" s="136" t="s">
        <v>220</v>
      </c>
      <c r="G1011" s="137">
        <v>1</v>
      </c>
      <c r="H1011" s="1"/>
      <c r="I1011" s="137">
        <f t="shared" si="10"/>
        <v>0</v>
      </c>
      <c r="J1011" s="138"/>
      <c r="K1011" s="139"/>
      <c r="L1011" s="140" t="s">
        <v>0</v>
      </c>
      <c r="M1011" s="141" t="s">
        <v>23</v>
      </c>
      <c r="N1011" s="95"/>
      <c r="O1011" s="96">
        <f t="shared" si="11"/>
        <v>0</v>
      </c>
      <c r="P1011" s="96">
        <v>2.5000000000000001E-2</v>
      </c>
      <c r="Q1011" s="96">
        <f t="shared" si="12"/>
        <v>2.5000000000000001E-2</v>
      </c>
      <c r="R1011" s="96">
        <v>0</v>
      </c>
      <c r="S1011" s="97">
        <f t="shared" si="13"/>
        <v>0</v>
      </c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Q1011" s="98" t="s">
        <v>365</v>
      </c>
      <c r="AS1011" s="98" t="s">
        <v>786</v>
      </c>
      <c r="AT1011" s="98" t="s">
        <v>73</v>
      </c>
      <c r="AX1011" s="7" t="s">
        <v>89</v>
      </c>
      <c r="BD1011" s="99">
        <f t="shared" si="14"/>
        <v>0</v>
      </c>
      <c r="BE1011" s="99">
        <f t="shared" si="15"/>
        <v>0</v>
      </c>
      <c r="BF1011" s="99">
        <f t="shared" si="16"/>
        <v>0</v>
      </c>
      <c r="BG1011" s="99">
        <f t="shared" si="17"/>
        <v>0</v>
      </c>
      <c r="BH1011" s="99">
        <f t="shared" si="18"/>
        <v>0</v>
      </c>
      <c r="BI1011" s="7" t="s">
        <v>73</v>
      </c>
      <c r="BJ1011" s="100">
        <f t="shared" si="19"/>
        <v>0</v>
      </c>
      <c r="BK1011" s="7" t="s">
        <v>228</v>
      </c>
      <c r="BL1011" s="98" t="s">
        <v>1459</v>
      </c>
    </row>
    <row r="1012" spans="1:64" s="16" customFormat="1" ht="24" x14ac:dyDescent="0.2">
      <c r="A1012" s="13"/>
      <c r="B1012" s="133" t="s">
        <v>1460</v>
      </c>
      <c r="C1012" s="133" t="s">
        <v>786</v>
      </c>
      <c r="D1012" s="134" t="s">
        <v>1461</v>
      </c>
      <c r="E1012" s="135" t="s">
        <v>1462</v>
      </c>
      <c r="F1012" s="136" t="s">
        <v>220</v>
      </c>
      <c r="G1012" s="137">
        <v>2</v>
      </c>
      <c r="H1012" s="1"/>
      <c r="I1012" s="137">
        <f t="shared" si="10"/>
        <v>0</v>
      </c>
      <c r="J1012" s="138"/>
      <c r="K1012" s="139"/>
      <c r="L1012" s="140" t="s">
        <v>0</v>
      </c>
      <c r="M1012" s="141" t="s">
        <v>23</v>
      </c>
      <c r="N1012" s="95"/>
      <c r="O1012" s="96">
        <f t="shared" si="11"/>
        <v>0</v>
      </c>
      <c r="P1012" s="96">
        <v>2.5000000000000001E-2</v>
      </c>
      <c r="Q1012" s="96">
        <f t="shared" si="12"/>
        <v>0.05</v>
      </c>
      <c r="R1012" s="96">
        <v>0</v>
      </c>
      <c r="S1012" s="97">
        <f t="shared" si="13"/>
        <v>0</v>
      </c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Q1012" s="98" t="s">
        <v>365</v>
      </c>
      <c r="AS1012" s="98" t="s">
        <v>786</v>
      </c>
      <c r="AT1012" s="98" t="s">
        <v>73</v>
      </c>
      <c r="AX1012" s="7" t="s">
        <v>89</v>
      </c>
      <c r="BD1012" s="99">
        <f t="shared" si="14"/>
        <v>0</v>
      </c>
      <c r="BE1012" s="99">
        <f t="shared" si="15"/>
        <v>0</v>
      </c>
      <c r="BF1012" s="99">
        <f t="shared" si="16"/>
        <v>0</v>
      </c>
      <c r="BG1012" s="99">
        <f t="shared" si="17"/>
        <v>0</v>
      </c>
      <c r="BH1012" s="99">
        <f t="shared" si="18"/>
        <v>0</v>
      </c>
      <c r="BI1012" s="7" t="s">
        <v>73</v>
      </c>
      <c r="BJ1012" s="100">
        <f t="shared" si="19"/>
        <v>0</v>
      </c>
      <c r="BK1012" s="7" t="s">
        <v>228</v>
      </c>
      <c r="BL1012" s="98" t="s">
        <v>1463</v>
      </c>
    </row>
    <row r="1013" spans="1:64" s="16" customFormat="1" ht="24" x14ac:dyDescent="0.2">
      <c r="A1013" s="13"/>
      <c r="B1013" s="133" t="s">
        <v>1464</v>
      </c>
      <c r="C1013" s="133" t="s">
        <v>786</v>
      </c>
      <c r="D1013" s="134" t="s">
        <v>1465</v>
      </c>
      <c r="E1013" s="135" t="s">
        <v>1466</v>
      </c>
      <c r="F1013" s="136" t="s">
        <v>220</v>
      </c>
      <c r="G1013" s="137">
        <v>1</v>
      </c>
      <c r="H1013" s="1"/>
      <c r="I1013" s="137">
        <f t="shared" si="10"/>
        <v>0</v>
      </c>
      <c r="J1013" s="138"/>
      <c r="K1013" s="139"/>
      <c r="L1013" s="140" t="s">
        <v>0</v>
      </c>
      <c r="M1013" s="141" t="s">
        <v>23</v>
      </c>
      <c r="N1013" s="95"/>
      <c r="O1013" s="96">
        <f t="shared" si="11"/>
        <v>0</v>
      </c>
      <c r="P1013" s="96">
        <v>2.5000000000000001E-2</v>
      </c>
      <c r="Q1013" s="96">
        <f t="shared" si="12"/>
        <v>2.5000000000000001E-2</v>
      </c>
      <c r="R1013" s="96">
        <v>0</v>
      </c>
      <c r="S1013" s="97">
        <f t="shared" si="13"/>
        <v>0</v>
      </c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Q1013" s="98" t="s">
        <v>365</v>
      </c>
      <c r="AS1013" s="98" t="s">
        <v>786</v>
      </c>
      <c r="AT1013" s="98" t="s">
        <v>73</v>
      </c>
      <c r="AX1013" s="7" t="s">
        <v>89</v>
      </c>
      <c r="BD1013" s="99">
        <f t="shared" si="14"/>
        <v>0</v>
      </c>
      <c r="BE1013" s="99">
        <f t="shared" si="15"/>
        <v>0</v>
      </c>
      <c r="BF1013" s="99">
        <f t="shared" si="16"/>
        <v>0</v>
      </c>
      <c r="BG1013" s="99">
        <f t="shared" si="17"/>
        <v>0</v>
      </c>
      <c r="BH1013" s="99">
        <f t="shared" si="18"/>
        <v>0</v>
      </c>
      <c r="BI1013" s="7" t="s">
        <v>73</v>
      </c>
      <c r="BJ1013" s="100">
        <f t="shared" si="19"/>
        <v>0</v>
      </c>
      <c r="BK1013" s="7" t="s">
        <v>228</v>
      </c>
      <c r="BL1013" s="98" t="s">
        <v>1467</v>
      </c>
    </row>
    <row r="1014" spans="1:64" s="16" customFormat="1" ht="24" x14ac:dyDescent="0.2">
      <c r="A1014" s="13"/>
      <c r="B1014" s="133" t="s">
        <v>1468</v>
      </c>
      <c r="C1014" s="133" t="s">
        <v>786</v>
      </c>
      <c r="D1014" s="134" t="s">
        <v>1469</v>
      </c>
      <c r="E1014" s="135" t="s">
        <v>1470</v>
      </c>
      <c r="F1014" s="136" t="s">
        <v>220</v>
      </c>
      <c r="G1014" s="137">
        <v>1</v>
      </c>
      <c r="H1014" s="1"/>
      <c r="I1014" s="137">
        <f t="shared" si="10"/>
        <v>0</v>
      </c>
      <c r="J1014" s="138"/>
      <c r="K1014" s="139"/>
      <c r="L1014" s="140" t="s">
        <v>0</v>
      </c>
      <c r="M1014" s="141" t="s">
        <v>23</v>
      </c>
      <c r="N1014" s="95"/>
      <c r="O1014" s="96">
        <f t="shared" si="11"/>
        <v>0</v>
      </c>
      <c r="P1014" s="96">
        <v>2.5000000000000001E-2</v>
      </c>
      <c r="Q1014" s="96">
        <f t="shared" si="12"/>
        <v>2.5000000000000001E-2</v>
      </c>
      <c r="R1014" s="96">
        <v>0</v>
      </c>
      <c r="S1014" s="97">
        <f t="shared" si="13"/>
        <v>0</v>
      </c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Q1014" s="98" t="s">
        <v>365</v>
      </c>
      <c r="AS1014" s="98" t="s">
        <v>786</v>
      </c>
      <c r="AT1014" s="98" t="s">
        <v>73</v>
      </c>
      <c r="AX1014" s="7" t="s">
        <v>89</v>
      </c>
      <c r="BD1014" s="99">
        <f t="shared" si="14"/>
        <v>0</v>
      </c>
      <c r="BE1014" s="99">
        <f t="shared" si="15"/>
        <v>0</v>
      </c>
      <c r="BF1014" s="99">
        <f t="shared" si="16"/>
        <v>0</v>
      </c>
      <c r="BG1014" s="99">
        <f t="shared" si="17"/>
        <v>0</v>
      </c>
      <c r="BH1014" s="99">
        <f t="shared" si="18"/>
        <v>0</v>
      </c>
      <c r="BI1014" s="7" t="s">
        <v>73</v>
      </c>
      <c r="BJ1014" s="100">
        <f t="shared" si="19"/>
        <v>0</v>
      </c>
      <c r="BK1014" s="7" t="s">
        <v>228</v>
      </c>
      <c r="BL1014" s="98" t="s">
        <v>1471</v>
      </c>
    </row>
    <row r="1015" spans="1:64" s="16" customFormat="1" ht="24" x14ac:dyDescent="0.2">
      <c r="A1015" s="13"/>
      <c r="B1015" s="133" t="s">
        <v>1472</v>
      </c>
      <c r="C1015" s="133" t="s">
        <v>786</v>
      </c>
      <c r="D1015" s="134" t="s">
        <v>1473</v>
      </c>
      <c r="E1015" s="135" t="s">
        <v>1474</v>
      </c>
      <c r="F1015" s="136" t="s">
        <v>220</v>
      </c>
      <c r="G1015" s="137">
        <v>1</v>
      </c>
      <c r="H1015" s="1"/>
      <c r="I1015" s="137">
        <f t="shared" si="10"/>
        <v>0</v>
      </c>
      <c r="J1015" s="138"/>
      <c r="K1015" s="139"/>
      <c r="L1015" s="140" t="s">
        <v>0</v>
      </c>
      <c r="M1015" s="141" t="s">
        <v>23</v>
      </c>
      <c r="N1015" s="95"/>
      <c r="O1015" s="96">
        <f t="shared" si="11"/>
        <v>0</v>
      </c>
      <c r="P1015" s="96">
        <v>0.1</v>
      </c>
      <c r="Q1015" s="96">
        <f t="shared" si="12"/>
        <v>0.1</v>
      </c>
      <c r="R1015" s="96">
        <v>0</v>
      </c>
      <c r="S1015" s="97">
        <f t="shared" si="13"/>
        <v>0</v>
      </c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Q1015" s="98" t="s">
        <v>365</v>
      </c>
      <c r="AS1015" s="98" t="s">
        <v>786</v>
      </c>
      <c r="AT1015" s="98" t="s">
        <v>73</v>
      </c>
      <c r="AX1015" s="7" t="s">
        <v>89</v>
      </c>
      <c r="BD1015" s="99">
        <f t="shared" si="14"/>
        <v>0</v>
      </c>
      <c r="BE1015" s="99">
        <f t="shared" si="15"/>
        <v>0</v>
      </c>
      <c r="BF1015" s="99">
        <f t="shared" si="16"/>
        <v>0</v>
      </c>
      <c r="BG1015" s="99">
        <f t="shared" si="17"/>
        <v>0</v>
      </c>
      <c r="BH1015" s="99">
        <f t="shared" si="18"/>
        <v>0</v>
      </c>
      <c r="BI1015" s="7" t="s">
        <v>73</v>
      </c>
      <c r="BJ1015" s="100">
        <f t="shared" si="19"/>
        <v>0</v>
      </c>
      <c r="BK1015" s="7" t="s">
        <v>228</v>
      </c>
      <c r="BL1015" s="98" t="s">
        <v>1475</v>
      </c>
    </row>
    <row r="1016" spans="1:64" s="16" customFormat="1" ht="24" x14ac:dyDescent="0.2">
      <c r="A1016" s="13"/>
      <c r="B1016" s="133" t="s">
        <v>1476</v>
      </c>
      <c r="C1016" s="133" t="s">
        <v>786</v>
      </c>
      <c r="D1016" s="134" t="s">
        <v>1477</v>
      </c>
      <c r="E1016" s="135" t="s">
        <v>1478</v>
      </c>
      <c r="F1016" s="136" t="s">
        <v>220</v>
      </c>
      <c r="G1016" s="137">
        <v>1</v>
      </c>
      <c r="H1016" s="1"/>
      <c r="I1016" s="137">
        <f t="shared" si="10"/>
        <v>0</v>
      </c>
      <c r="J1016" s="138"/>
      <c r="K1016" s="139"/>
      <c r="L1016" s="140" t="s">
        <v>0</v>
      </c>
      <c r="M1016" s="141" t="s">
        <v>23</v>
      </c>
      <c r="N1016" s="95"/>
      <c r="O1016" s="96">
        <f t="shared" si="11"/>
        <v>0</v>
      </c>
      <c r="P1016" s="96">
        <v>0.18</v>
      </c>
      <c r="Q1016" s="96">
        <f t="shared" si="12"/>
        <v>0.18</v>
      </c>
      <c r="R1016" s="96">
        <v>0</v>
      </c>
      <c r="S1016" s="97">
        <f t="shared" si="13"/>
        <v>0</v>
      </c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Q1016" s="98" t="s">
        <v>365</v>
      </c>
      <c r="AS1016" s="98" t="s">
        <v>786</v>
      </c>
      <c r="AT1016" s="98" t="s">
        <v>73</v>
      </c>
      <c r="AX1016" s="7" t="s">
        <v>89</v>
      </c>
      <c r="BD1016" s="99">
        <f t="shared" si="14"/>
        <v>0</v>
      </c>
      <c r="BE1016" s="99">
        <f t="shared" si="15"/>
        <v>0</v>
      </c>
      <c r="BF1016" s="99">
        <f t="shared" si="16"/>
        <v>0</v>
      </c>
      <c r="BG1016" s="99">
        <f t="shared" si="17"/>
        <v>0</v>
      </c>
      <c r="BH1016" s="99">
        <f t="shared" si="18"/>
        <v>0</v>
      </c>
      <c r="BI1016" s="7" t="s">
        <v>73</v>
      </c>
      <c r="BJ1016" s="100">
        <f t="shared" si="19"/>
        <v>0</v>
      </c>
      <c r="BK1016" s="7" t="s">
        <v>228</v>
      </c>
      <c r="BL1016" s="98" t="s">
        <v>1479</v>
      </c>
    </row>
    <row r="1017" spans="1:64" s="16" customFormat="1" ht="24" x14ac:dyDescent="0.2">
      <c r="A1017" s="13"/>
      <c r="B1017" s="133" t="s">
        <v>1480</v>
      </c>
      <c r="C1017" s="133" t="s">
        <v>786</v>
      </c>
      <c r="D1017" s="134" t="s">
        <v>1481</v>
      </c>
      <c r="E1017" s="135" t="s">
        <v>1482</v>
      </c>
      <c r="F1017" s="136" t="s">
        <v>220</v>
      </c>
      <c r="G1017" s="137">
        <v>1</v>
      </c>
      <c r="H1017" s="1"/>
      <c r="I1017" s="137">
        <f t="shared" si="10"/>
        <v>0</v>
      </c>
      <c r="J1017" s="138"/>
      <c r="K1017" s="139"/>
      <c r="L1017" s="140" t="s">
        <v>0</v>
      </c>
      <c r="M1017" s="141" t="s">
        <v>23</v>
      </c>
      <c r="N1017" s="95"/>
      <c r="O1017" s="96">
        <f t="shared" si="11"/>
        <v>0</v>
      </c>
      <c r="P1017" s="96">
        <v>9.8000000000000004E-2</v>
      </c>
      <c r="Q1017" s="96">
        <f t="shared" si="12"/>
        <v>9.8000000000000004E-2</v>
      </c>
      <c r="R1017" s="96">
        <v>0</v>
      </c>
      <c r="S1017" s="97">
        <f t="shared" si="13"/>
        <v>0</v>
      </c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Q1017" s="98" t="s">
        <v>365</v>
      </c>
      <c r="AS1017" s="98" t="s">
        <v>786</v>
      </c>
      <c r="AT1017" s="98" t="s">
        <v>73</v>
      </c>
      <c r="AX1017" s="7" t="s">
        <v>89</v>
      </c>
      <c r="BD1017" s="99">
        <f t="shared" si="14"/>
        <v>0</v>
      </c>
      <c r="BE1017" s="99">
        <f t="shared" si="15"/>
        <v>0</v>
      </c>
      <c r="BF1017" s="99">
        <f t="shared" si="16"/>
        <v>0</v>
      </c>
      <c r="BG1017" s="99">
        <f t="shared" si="17"/>
        <v>0</v>
      </c>
      <c r="BH1017" s="99">
        <f t="shared" si="18"/>
        <v>0</v>
      </c>
      <c r="BI1017" s="7" t="s">
        <v>73</v>
      </c>
      <c r="BJ1017" s="100">
        <f t="shared" si="19"/>
        <v>0</v>
      </c>
      <c r="BK1017" s="7" t="s">
        <v>228</v>
      </c>
      <c r="BL1017" s="98" t="s">
        <v>1483</v>
      </c>
    </row>
    <row r="1018" spans="1:64" s="16" customFormat="1" ht="24" x14ac:dyDescent="0.2">
      <c r="A1018" s="13"/>
      <c r="B1018" s="133" t="s">
        <v>1484</v>
      </c>
      <c r="C1018" s="133" t="s">
        <v>786</v>
      </c>
      <c r="D1018" s="134" t="s">
        <v>1485</v>
      </c>
      <c r="E1018" s="135" t="s">
        <v>1486</v>
      </c>
      <c r="F1018" s="136" t="s">
        <v>220</v>
      </c>
      <c r="G1018" s="137">
        <v>1</v>
      </c>
      <c r="H1018" s="1"/>
      <c r="I1018" s="137">
        <f t="shared" si="10"/>
        <v>0</v>
      </c>
      <c r="J1018" s="138"/>
      <c r="K1018" s="139"/>
      <c r="L1018" s="140" t="s">
        <v>0</v>
      </c>
      <c r="M1018" s="141" t="s">
        <v>23</v>
      </c>
      <c r="N1018" s="95"/>
      <c r="O1018" s="96">
        <f t="shared" si="11"/>
        <v>0</v>
      </c>
      <c r="P1018" s="96">
        <v>2.5000000000000001E-2</v>
      </c>
      <c r="Q1018" s="96">
        <f t="shared" si="12"/>
        <v>2.5000000000000001E-2</v>
      </c>
      <c r="R1018" s="96">
        <v>0</v>
      </c>
      <c r="S1018" s="97">
        <f t="shared" si="13"/>
        <v>0</v>
      </c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Q1018" s="98" t="s">
        <v>365</v>
      </c>
      <c r="AS1018" s="98" t="s">
        <v>786</v>
      </c>
      <c r="AT1018" s="98" t="s">
        <v>73</v>
      </c>
      <c r="AX1018" s="7" t="s">
        <v>89</v>
      </c>
      <c r="BD1018" s="99">
        <f t="shared" si="14"/>
        <v>0</v>
      </c>
      <c r="BE1018" s="99">
        <f t="shared" si="15"/>
        <v>0</v>
      </c>
      <c r="BF1018" s="99">
        <f t="shared" si="16"/>
        <v>0</v>
      </c>
      <c r="BG1018" s="99">
        <f t="shared" si="17"/>
        <v>0</v>
      </c>
      <c r="BH1018" s="99">
        <f t="shared" si="18"/>
        <v>0</v>
      </c>
      <c r="BI1018" s="7" t="s">
        <v>73</v>
      </c>
      <c r="BJ1018" s="100">
        <f t="shared" si="19"/>
        <v>0</v>
      </c>
      <c r="BK1018" s="7" t="s">
        <v>228</v>
      </c>
      <c r="BL1018" s="98" t="s">
        <v>1487</v>
      </c>
    </row>
    <row r="1019" spans="1:64" s="16" customFormat="1" ht="24" x14ac:dyDescent="0.2">
      <c r="A1019" s="13"/>
      <c r="B1019" s="133" t="s">
        <v>1488</v>
      </c>
      <c r="C1019" s="133" t="s">
        <v>786</v>
      </c>
      <c r="D1019" s="134" t="s">
        <v>1489</v>
      </c>
      <c r="E1019" s="135" t="s">
        <v>1490</v>
      </c>
      <c r="F1019" s="136" t="s">
        <v>220</v>
      </c>
      <c r="G1019" s="137">
        <v>1</v>
      </c>
      <c r="H1019" s="1"/>
      <c r="I1019" s="137">
        <f t="shared" si="10"/>
        <v>0</v>
      </c>
      <c r="J1019" s="138"/>
      <c r="K1019" s="139"/>
      <c r="L1019" s="140" t="s">
        <v>0</v>
      </c>
      <c r="M1019" s="141" t="s">
        <v>23</v>
      </c>
      <c r="N1019" s="95"/>
      <c r="O1019" s="96">
        <f t="shared" si="11"/>
        <v>0</v>
      </c>
      <c r="P1019" s="96">
        <v>2.5000000000000001E-2</v>
      </c>
      <c r="Q1019" s="96">
        <f t="shared" si="12"/>
        <v>2.5000000000000001E-2</v>
      </c>
      <c r="R1019" s="96">
        <v>0</v>
      </c>
      <c r="S1019" s="97">
        <f t="shared" si="13"/>
        <v>0</v>
      </c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Q1019" s="98" t="s">
        <v>365</v>
      </c>
      <c r="AS1019" s="98" t="s">
        <v>786</v>
      </c>
      <c r="AT1019" s="98" t="s">
        <v>73</v>
      </c>
      <c r="AX1019" s="7" t="s">
        <v>89</v>
      </c>
      <c r="BD1019" s="99">
        <f t="shared" si="14"/>
        <v>0</v>
      </c>
      <c r="BE1019" s="99">
        <f t="shared" si="15"/>
        <v>0</v>
      </c>
      <c r="BF1019" s="99">
        <f t="shared" si="16"/>
        <v>0</v>
      </c>
      <c r="BG1019" s="99">
        <f t="shared" si="17"/>
        <v>0</v>
      </c>
      <c r="BH1019" s="99">
        <f t="shared" si="18"/>
        <v>0</v>
      </c>
      <c r="BI1019" s="7" t="s">
        <v>73</v>
      </c>
      <c r="BJ1019" s="100">
        <f t="shared" si="19"/>
        <v>0</v>
      </c>
      <c r="BK1019" s="7" t="s">
        <v>228</v>
      </c>
      <c r="BL1019" s="98" t="s">
        <v>1491</v>
      </c>
    </row>
    <row r="1020" spans="1:64" s="16" customFormat="1" ht="24" x14ac:dyDescent="0.2">
      <c r="A1020" s="13"/>
      <c r="B1020" s="133" t="s">
        <v>1492</v>
      </c>
      <c r="C1020" s="133" t="s">
        <v>786</v>
      </c>
      <c r="D1020" s="134" t="s">
        <v>1493</v>
      </c>
      <c r="E1020" s="135" t="s">
        <v>1494</v>
      </c>
      <c r="F1020" s="136" t="s">
        <v>220</v>
      </c>
      <c r="G1020" s="137">
        <v>1</v>
      </c>
      <c r="H1020" s="1"/>
      <c r="I1020" s="137">
        <f t="shared" si="10"/>
        <v>0</v>
      </c>
      <c r="J1020" s="138"/>
      <c r="K1020" s="139"/>
      <c r="L1020" s="140" t="s">
        <v>0</v>
      </c>
      <c r="M1020" s="141" t="s">
        <v>23</v>
      </c>
      <c r="N1020" s="95"/>
      <c r="O1020" s="96">
        <f t="shared" si="11"/>
        <v>0</v>
      </c>
      <c r="P1020" s="96">
        <v>2.5000000000000001E-2</v>
      </c>
      <c r="Q1020" s="96">
        <f t="shared" si="12"/>
        <v>2.5000000000000001E-2</v>
      </c>
      <c r="R1020" s="96">
        <v>0</v>
      </c>
      <c r="S1020" s="97">
        <f t="shared" si="13"/>
        <v>0</v>
      </c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Q1020" s="98" t="s">
        <v>365</v>
      </c>
      <c r="AS1020" s="98" t="s">
        <v>786</v>
      </c>
      <c r="AT1020" s="98" t="s">
        <v>73</v>
      </c>
      <c r="AX1020" s="7" t="s">
        <v>89</v>
      </c>
      <c r="BD1020" s="99">
        <f t="shared" si="14"/>
        <v>0</v>
      </c>
      <c r="BE1020" s="99">
        <f t="shared" si="15"/>
        <v>0</v>
      </c>
      <c r="BF1020" s="99">
        <f t="shared" si="16"/>
        <v>0</v>
      </c>
      <c r="BG1020" s="99">
        <f t="shared" si="17"/>
        <v>0</v>
      </c>
      <c r="BH1020" s="99">
        <f t="shared" si="18"/>
        <v>0</v>
      </c>
      <c r="BI1020" s="7" t="s">
        <v>73</v>
      </c>
      <c r="BJ1020" s="100">
        <f t="shared" si="19"/>
        <v>0</v>
      </c>
      <c r="BK1020" s="7" t="s">
        <v>228</v>
      </c>
      <c r="BL1020" s="98" t="s">
        <v>1495</v>
      </c>
    </row>
    <row r="1021" spans="1:64" s="16" customFormat="1" ht="24" x14ac:dyDescent="0.2">
      <c r="A1021" s="13"/>
      <c r="B1021" s="133" t="s">
        <v>1496</v>
      </c>
      <c r="C1021" s="133" t="s">
        <v>786</v>
      </c>
      <c r="D1021" s="134" t="s">
        <v>1497</v>
      </c>
      <c r="E1021" s="135" t="s">
        <v>1498</v>
      </c>
      <c r="F1021" s="136" t="s">
        <v>220</v>
      </c>
      <c r="G1021" s="137">
        <v>1</v>
      </c>
      <c r="H1021" s="1"/>
      <c r="I1021" s="137">
        <f t="shared" si="10"/>
        <v>0</v>
      </c>
      <c r="J1021" s="138"/>
      <c r="K1021" s="139"/>
      <c r="L1021" s="140" t="s">
        <v>0</v>
      </c>
      <c r="M1021" s="141" t="s">
        <v>23</v>
      </c>
      <c r="N1021" s="95"/>
      <c r="O1021" s="96">
        <f t="shared" si="11"/>
        <v>0</v>
      </c>
      <c r="P1021" s="96">
        <v>2.5000000000000001E-2</v>
      </c>
      <c r="Q1021" s="96">
        <f t="shared" si="12"/>
        <v>2.5000000000000001E-2</v>
      </c>
      <c r="R1021" s="96">
        <v>0</v>
      </c>
      <c r="S1021" s="97">
        <f t="shared" si="13"/>
        <v>0</v>
      </c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Q1021" s="98" t="s">
        <v>365</v>
      </c>
      <c r="AS1021" s="98" t="s">
        <v>786</v>
      </c>
      <c r="AT1021" s="98" t="s">
        <v>73</v>
      </c>
      <c r="AX1021" s="7" t="s">
        <v>89</v>
      </c>
      <c r="BD1021" s="99">
        <f t="shared" si="14"/>
        <v>0</v>
      </c>
      <c r="BE1021" s="99">
        <f t="shared" si="15"/>
        <v>0</v>
      </c>
      <c r="BF1021" s="99">
        <f t="shared" si="16"/>
        <v>0</v>
      </c>
      <c r="BG1021" s="99">
        <f t="shared" si="17"/>
        <v>0</v>
      </c>
      <c r="BH1021" s="99">
        <f t="shared" si="18"/>
        <v>0</v>
      </c>
      <c r="BI1021" s="7" t="s">
        <v>73</v>
      </c>
      <c r="BJ1021" s="100">
        <f t="shared" si="19"/>
        <v>0</v>
      </c>
      <c r="BK1021" s="7" t="s">
        <v>228</v>
      </c>
      <c r="BL1021" s="98" t="s">
        <v>1499</v>
      </c>
    </row>
    <row r="1022" spans="1:64" s="16" customFormat="1" ht="24" x14ac:dyDescent="0.2">
      <c r="A1022" s="13"/>
      <c r="B1022" s="133" t="s">
        <v>1500</v>
      </c>
      <c r="C1022" s="133" t="s">
        <v>786</v>
      </c>
      <c r="D1022" s="134" t="s">
        <v>1501</v>
      </c>
      <c r="E1022" s="135" t="s">
        <v>1502</v>
      </c>
      <c r="F1022" s="136" t="s">
        <v>220</v>
      </c>
      <c r="G1022" s="137">
        <v>1</v>
      </c>
      <c r="H1022" s="1"/>
      <c r="I1022" s="137">
        <f t="shared" si="10"/>
        <v>0</v>
      </c>
      <c r="J1022" s="138"/>
      <c r="K1022" s="139"/>
      <c r="L1022" s="140" t="s">
        <v>0</v>
      </c>
      <c r="M1022" s="141" t="s">
        <v>23</v>
      </c>
      <c r="N1022" s="95"/>
      <c r="O1022" s="96">
        <f t="shared" si="11"/>
        <v>0</v>
      </c>
      <c r="P1022" s="96">
        <v>2.5000000000000001E-2</v>
      </c>
      <c r="Q1022" s="96">
        <f t="shared" si="12"/>
        <v>2.5000000000000001E-2</v>
      </c>
      <c r="R1022" s="96">
        <v>0</v>
      </c>
      <c r="S1022" s="97">
        <f t="shared" si="13"/>
        <v>0</v>
      </c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Q1022" s="98" t="s">
        <v>365</v>
      </c>
      <c r="AS1022" s="98" t="s">
        <v>786</v>
      </c>
      <c r="AT1022" s="98" t="s">
        <v>73</v>
      </c>
      <c r="AX1022" s="7" t="s">
        <v>89</v>
      </c>
      <c r="BD1022" s="99">
        <f t="shared" si="14"/>
        <v>0</v>
      </c>
      <c r="BE1022" s="99">
        <f t="shared" si="15"/>
        <v>0</v>
      </c>
      <c r="BF1022" s="99">
        <f t="shared" si="16"/>
        <v>0</v>
      </c>
      <c r="BG1022" s="99">
        <f t="shared" si="17"/>
        <v>0</v>
      </c>
      <c r="BH1022" s="99">
        <f t="shared" si="18"/>
        <v>0</v>
      </c>
      <c r="BI1022" s="7" t="s">
        <v>73</v>
      </c>
      <c r="BJ1022" s="100">
        <f t="shared" si="19"/>
        <v>0</v>
      </c>
      <c r="BK1022" s="7" t="s">
        <v>228</v>
      </c>
      <c r="BL1022" s="98" t="s">
        <v>1503</v>
      </c>
    </row>
    <row r="1023" spans="1:64" s="16" customFormat="1" ht="24" x14ac:dyDescent="0.2">
      <c r="A1023" s="13"/>
      <c r="B1023" s="133" t="s">
        <v>1504</v>
      </c>
      <c r="C1023" s="133" t="s">
        <v>786</v>
      </c>
      <c r="D1023" s="134" t="s">
        <v>1505</v>
      </c>
      <c r="E1023" s="135" t="s">
        <v>1506</v>
      </c>
      <c r="F1023" s="136" t="s">
        <v>220</v>
      </c>
      <c r="G1023" s="137">
        <v>3</v>
      </c>
      <c r="H1023" s="1"/>
      <c r="I1023" s="137">
        <f t="shared" si="10"/>
        <v>0</v>
      </c>
      <c r="J1023" s="138"/>
      <c r="K1023" s="139"/>
      <c r="L1023" s="140" t="s">
        <v>0</v>
      </c>
      <c r="M1023" s="141" t="s">
        <v>23</v>
      </c>
      <c r="N1023" s="95"/>
      <c r="O1023" s="96">
        <f t="shared" si="11"/>
        <v>0</v>
      </c>
      <c r="P1023" s="96">
        <v>2.5000000000000001E-2</v>
      </c>
      <c r="Q1023" s="96">
        <f t="shared" si="12"/>
        <v>7.5000000000000011E-2</v>
      </c>
      <c r="R1023" s="96">
        <v>0</v>
      </c>
      <c r="S1023" s="97">
        <f t="shared" si="13"/>
        <v>0</v>
      </c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Q1023" s="98" t="s">
        <v>365</v>
      </c>
      <c r="AS1023" s="98" t="s">
        <v>786</v>
      </c>
      <c r="AT1023" s="98" t="s">
        <v>73</v>
      </c>
      <c r="AX1023" s="7" t="s">
        <v>89</v>
      </c>
      <c r="BD1023" s="99">
        <f t="shared" si="14"/>
        <v>0</v>
      </c>
      <c r="BE1023" s="99">
        <f t="shared" si="15"/>
        <v>0</v>
      </c>
      <c r="BF1023" s="99">
        <f t="shared" si="16"/>
        <v>0</v>
      </c>
      <c r="BG1023" s="99">
        <f t="shared" si="17"/>
        <v>0</v>
      </c>
      <c r="BH1023" s="99">
        <f t="shared" si="18"/>
        <v>0</v>
      </c>
      <c r="BI1023" s="7" t="s">
        <v>73</v>
      </c>
      <c r="BJ1023" s="100">
        <f t="shared" si="19"/>
        <v>0</v>
      </c>
      <c r="BK1023" s="7" t="s">
        <v>228</v>
      </c>
      <c r="BL1023" s="98" t="s">
        <v>1507</v>
      </c>
    </row>
    <row r="1024" spans="1:64" s="16" customFormat="1" ht="24" x14ac:dyDescent="0.2">
      <c r="A1024" s="13"/>
      <c r="B1024" s="133" t="s">
        <v>1508</v>
      </c>
      <c r="C1024" s="133" t="s">
        <v>786</v>
      </c>
      <c r="D1024" s="134" t="s">
        <v>1509</v>
      </c>
      <c r="E1024" s="135" t="s">
        <v>1510</v>
      </c>
      <c r="F1024" s="136" t="s">
        <v>220</v>
      </c>
      <c r="G1024" s="137">
        <v>1</v>
      </c>
      <c r="H1024" s="1"/>
      <c r="I1024" s="137">
        <f t="shared" si="10"/>
        <v>0</v>
      </c>
      <c r="J1024" s="138"/>
      <c r="K1024" s="139"/>
      <c r="L1024" s="140" t="s">
        <v>0</v>
      </c>
      <c r="M1024" s="141" t="s">
        <v>23</v>
      </c>
      <c r="N1024" s="95"/>
      <c r="O1024" s="96">
        <f t="shared" si="11"/>
        <v>0</v>
      </c>
      <c r="P1024" s="96">
        <v>2.5000000000000001E-2</v>
      </c>
      <c r="Q1024" s="96">
        <f t="shared" si="12"/>
        <v>2.5000000000000001E-2</v>
      </c>
      <c r="R1024" s="96">
        <v>0</v>
      </c>
      <c r="S1024" s="97">
        <f t="shared" si="13"/>
        <v>0</v>
      </c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Q1024" s="98" t="s">
        <v>365</v>
      </c>
      <c r="AS1024" s="98" t="s">
        <v>786</v>
      </c>
      <c r="AT1024" s="98" t="s">
        <v>73</v>
      </c>
      <c r="AX1024" s="7" t="s">
        <v>89</v>
      </c>
      <c r="BD1024" s="99">
        <f t="shared" si="14"/>
        <v>0</v>
      </c>
      <c r="BE1024" s="99">
        <f t="shared" si="15"/>
        <v>0</v>
      </c>
      <c r="BF1024" s="99">
        <f t="shared" si="16"/>
        <v>0</v>
      </c>
      <c r="BG1024" s="99">
        <f t="shared" si="17"/>
        <v>0</v>
      </c>
      <c r="BH1024" s="99">
        <f t="shared" si="18"/>
        <v>0</v>
      </c>
      <c r="BI1024" s="7" t="s">
        <v>73</v>
      </c>
      <c r="BJ1024" s="100">
        <f t="shared" si="19"/>
        <v>0</v>
      </c>
      <c r="BK1024" s="7" t="s">
        <v>228</v>
      </c>
      <c r="BL1024" s="98" t="s">
        <v>1511</v>
      </c>
    </row>
    <row r="1025" spans="1:64" s="16" customFormat="1" ht="24" x14ac:dyDescent="0.2">
      <c r="A1025" s="13"/>
      <c r="B1025" s="133" t="s">
        <v>1512</v>
      </c>
      <c r="C1025" s="133" t="s">
        <v>786</v>
      </c>
      <c r="D1025" s="134" t="s">
        <v>1513</v>
      </c>
      <c r="E1025" s="135" t="s">
        <v>1514</v>
      </c>
      <c r="F1025" s="136" t="s">
        <v>220</v>
      </c>
      <c r="G1025" s="137">
        <v>1</v>
      </c>
      <c r="H1025" s="1"/>
      <c r="I1025" s="137">
        <f t="shared" si="10"/>
        <v>0</v>
      </c>
      <c r="J1025" s="138"/>
      <c r="K1025" s="139"/>
      <c r="L1025" s="140" t="s">
        <v>0</v>
      </c>
      <c r="M1025" s="141" t="s">
        <v>23</v>
      </c>
      <c r="N1025" s="95"/>
      <c r="O1025" s="96">
        <f t="shared" si="11"/>
        <v>0</v>
      </c>
      <c r="P1025" s="96">
        <v>2.5000000000000001E-2</v>
      </c>
      <c r="Q1025" s="96">
        <f t="shared" si="12"/>
        <v>2.5000000000000001E-2</v>
      </c>
      <c r="R1025" s="96">
        <v>0</v>
      </c>
      <c r="S1025" s="97">
        <f t="shared" si="13"/>
        <v>0</v>
      </c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Q1025" s="98" t="s">
        <v>365</v>
      </c>
      <c r="AS1025" s="98" t="s">
        <v>786</v>
      </c>
      <c r="AT1025" s="98" t="s">
        <v>73</v>
      </c>
      <c r="AX1025" s="7" t="s">
        <v>89</v>
      </c>
      <c r="BD1025" s="99">
        <f t="shared" si="14"/>
        <v>0</v>
      </c>
      <c r="BE1025" s="99">
        <f t="shared" si="15"/>
        <v>0</v>
      </c>
      <c r="BF1025" s="99">
        <f t="shared" si="16"/>
        <v>0</v>
      </c>
      <c r="BG1025" s="99">
        <f t="shared" si="17"/>
        <v>0</v>
      </c>
      <c r="BH1025" s="99">
        <f t="shared" si="18"/>
        <v>0</v>
      </c>
      <c r="BI1025" s="7" t="s">
        <v>73</v>
      </c>
      <c r="BJ1025" s="100">
        <f t="shared" si="19"/>
        <v>0</v>
      </c>
      <c r="BK1025" s="7" t="s">
        <v>228</v>
      </c>
      <c r="BL1025" s="98" t="s">
        <v>1515</v>
      </c>
    </row>
    <row r="1026" spans="1:64" s="16" customFormat="1" ht="24" x14ac:dyDescent="0.2">
      <c r="A1026" s="13"/>
      <c r="B1026" s="133" t="s">
        <v>1516</v>
      </c>
      <c r="C1026" s="133" t="s">
        <v>786</v>
      </c>
      <c r="D1026" s="134" t="s">
        <v>1517</v>
      </c>
      <c r="E1026" s="135" t="s">
        <v>1518</v>
      </c>
      <c r="F1026" s="136" t="s">
        <v>220</v>
      </c>
      <c r="G1026" s="137">
        <v>1</v>
      </c>
      <c r="H1026" s="1"/>
      <c r="I1026" s="137">
        <f t="shared" si="10"/>
        <v>0</v>
      </c>
      <c r="J1026" s="138"/>
      <c r="K1026" s="139"/>
      <c r="L1026" s="140" t="s">
        <v>0</v>
      </c>
      <c r="M1026" s="141" t="s">
        <v>23</v>
      </c>
      <c r="N1026" s="95"/>
      <c r="O1026" s="96">
        <f t="shared" si="11"/>
        <v>0</v>
      </c>
      <c r="P1026" s="96">
        <v>2.5000000000000001E-2</v>
      </c>
      <c r="Q1026" s="96">
        <f t="shared" si="12"/>
        <v>2.5000000000000001E-2</v>
      </c>
      <c r="R1026" s="96">
        <v>0</v>
      </c>
      <c r="S1026" s="97">
        <f t="shared" si="13"/>
        <v>0</v>
      </c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Q1026" s="98" t="s">
        <v>365</v>
      </c>
      <c r="AS1026" s="98" t="s">
        <v>786</v>
      </c>
      <c r="AT1026" s="98" t="s">
        <v>73</v>
      </c>
      <c r="AX1026" s="7" t="s">
        <v>89</v>
      </c>
      <c r="BD1026" s="99">
        <f t="shared" si="14"/>
        <v>0</v>
      </c>
      <c r="BE1026" s="99">
        <f t="shared" si="15"/>
        <v>0</v>
      </c>
      <c r="BF1026" s="99">
        <f t="shared" si="16"/>
        <v>0</v>
      </c>
      <c r="BG1026" s="99">
        <f t="shared" si="17"/>
        <v>0</v>
      </c>
      <c r="BH1026" s="99">
        <f t="shared" si="18"/>
        <v>0</v>
      </c>
      <c r="BI1026" s="7" t="s">
        <v>73</v>
      </c>
      <c r="BJ1026" s="100">
        <f t="shared" si="19"/>
        <v>0</v>
      </c>
      <c r="BK1026" s="7" t="s">
        <v>228</v>
      </c>
      <c r="BL1026" s="98" t="s">
        <v>1519</v>
      </c>
    </row>
    <row r="1027" spans="1:64" s="16" customFormat="1" ht="24" x14ac:dyDescent="0.2">
      <c r="A1027" s="13"/>
      <c r="B1027" s="133" t="s">
        <v>1520</v>
      </c>
      <c r="C1027" s="133" t="s">
        <v>786</v>
      </c>
      <c r="D1027" s="134" t="s">
        <v>1521</v>
      </c>
      <c r="E1027" s="135" t="s">
        <v>1522</v>
      </c>
      <c r="F1027" s="136" t="s">
        <v>220</v>
      </c>
      <c r="G1027" s="137">
        <v>1</v>
      </c>
      <c r="H1027" s="1"/>
      <c r="I1027" s="137">
        <f t="shared" si="10"/>
        <v>0</v>
      </c>
      <c r="J1027" s="138"/>
      <c r="K1027" s="139"/>
      <c r="L1027" s="140" t="s">
        <v>0</v>
      </c>
      <c r="M1027" s="141" t="s">
        <v>23</v>
      </c>
      <c r="N1027" s="95"/>
      <c r="O1027" s="96">
        <f t="shared" si="11"/>
        <v>0</v>
      </c>
      <c r="P1027" s="96">
        <v>2.5000000000000001E-2</v>
      </c>
      <c r="Q1027" s="96">
        <f t="shared" si="12"/>
        <v>2.5000000000000001E-2</v>
      </c>
      <c r="R1027" s="96">
        <v>0</v>
      </c>
      <c r="S1027" s="97">
        <f t="shared" si="13"/>
        <v>0</v>
      </c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Q1027" s="98" t="s">
        <v>365</v>
      </c>
      <c r="AS1027" s="98" t="s">
        <v>786</v>
      </c>
      <c r="AT1027" s="98" t="s">
        <v>73</v>
      </c>
      <c r="AX1027" s="7" t="s">
        <v>89</v>
      </c>
      <c r="BD1027" s="99">
        <f t="shared" si="14"/>
        <v>0</v>
      </c>
      <c r="BE1027" s="99">
        <f t="shared" si="15"/>
        <v>0</v>
      </c>
      <c r="BF1027" s="99">
        <f t="shared" si="16"/>
        <v>0</v>
      </c>
      <c r="BG1027" s="99">
        <f t="shared" si="17"/>
        <v>0</v>
      </c>
      <c r="BH1027" s="99">
        <f t="shared" si="18"/>
        <v>0</v>
      </c>
      <c r="BI1027" s="7" t="s">
        <v>73</v>
      </c>
      <c r="BJ1027" s="100">
        <f t="shared" si="19"/>
        <v>0</v>
      </c>
      <c r="BK1027" s="7" t="s">
        <v>228</v>
      </c>
      <c r="BL1027" s="98" t="s">
        <v>1523</v>
      </c>
    </row>
    <row r="1028" spans="1:64" s="16" customFormat="1" ht="24" x14ac:dyDescent="0.2">
      <c r="A1028" s="13"/>
      <c r="B1028" s="133" t="s">
        <v>1524</v>
      </c>
      <c r="C1028" s="133" t="s">
        <v>786</v>
      </c>
      <c r="D1028" s="134" t="s">
        <v>1525</v>
      </c>
      <c r="E1028" s="135" t="s">
        <v>1526</v>
      </c>
      <c r="F1028" s="136" t="s">
        <v>220</v>
      </c>
      <c r="G1028" s="137">
        <v>1</v>
      </c>
      <c r="H1028" s="1"/>
      <c r="I1028" s="137">
        <f t="shared" si="10"/>
        <v>0</v>
      </c>
      <c r="J1028" s="138"/>
      <c r="K1028" s="139"/>
      <c r="L1028" s="140" t="s">
        <v>0</v>
      </c>
      <c r="M1028" s="141" t="s">
        <v>23</v>
      </c>
      <c r="N1028" s="95"/>
      <c r="O1028" s="96">
        <f t="shared" si="11"/>
        <v>0</v>
      </c>
      <c r="P1028" s="96">
        <v>2.5000000000000001E-2</v>
      </c>
      <c r="Q1028" s="96">
        <f t="shared" si="12"/>
        <v>2.5000000000000001E-2</v>
      </c>
      <c r="R1028" s="96">
        <v>0</v>
      </c>
      <c r="S1028" s="97">
        <f t="shared" si="13"/>
        <v>0</v>
      </c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Q1028" s="98" t="s">
        <v>365</v>
      </c>
      <c r="AS1028" s="98" t="s">
        <v>786</v>
      </c>
      <c r="AT1028" s="98" t="s">
        <v>73</v>
      </c>
      <c r="AX1028" s="7" t="s">
        <v>89</v>
      </c>
      <c r="BD1028" s="99">
        <f t="shared" si="14"/>
        <v>0</v>
      </c>
      <c r="BE1028" s="99">
        <f t="shared" si="15"/>
        <v>0</v>
      </c>
      <c r="BF1028" s="99">
        <f t="shared" si="16"/>
        <v>0</v>
      </c>
      <c r="BG1028" s="99">
        <f t="shared" si="17"/>
        <v>0</v>
      </c>
      <c r="BH1028" s="99">
        <f t="shared" si="18"/>
        <v>0</v>
      </c>
      <c r="BI1028" s="7" t="s">
        <v>73</v>
      </c>
      <c r="BJ1028" s="100">
        <f t="shared" si="19"/>
        <v>0</v>
      </c>
      <c r="BK1028" s="7" t="s">
        <v>228</v>
      </c>
      <c r="BL1028" s="98" t="s">
        <v>1527</v>
      </c>
    </row>
    <row r="1029" spans="1:64" s="16" customFormat="1" ht="24" x14ac:dyDescent="0.2">
      <c r="A1029" s="13"/>
      <c r="B1029" s="133" t="s">
        <v>1528</v>
      </c>
      <c r="C1029" s="133" t="s">
        <v>786</v>
      </c>
      <c r="D1029" s="134" t="s">
        <v>1529</v>
      </c>
      <c r="E1029" s="135" t="s">
        <v>1530</v>
      </c>
      <c r="F1029" s="136" t="s">
        <v>220</v>
      </c>
      <c r="G1029" s="137">
        <v>1</v>
      </c>
      <c r="H1029" s="1"/>
      <c r="I1029" s="137">
        <f t="shared" si="10"/>
        <v>0</v>
      </c>
      <c r="J1029" s="138"/>
      <c r="K1029" s="139"/>
      <c r="L1029" s="140" t="s">
        <v>0</v>
      </c>
      <c r="M1029" s="141" t="s">
        <v>23</v>
      </c>
      <c r="N1029" s="95"/>
      <c r="O1029" s="96">
        <f t="shared" si="11"/>
        <v>0</v>
      </c>
      <c r="P1029" s="96">
        <v>2.5000000000000001E-2</v>
      </c>
      <c r="Q1029" s="96">
        <f t="shared" si="12"/>
        <v>2.5000000000000001E-2</v>
      </c>
      <c r="R1029" s="96">
        <v>0</v>
      </c>
      <c r="S1029" s="97">
        <f t="shared" si="13"/>
        <v>0</v>
      </c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Q1029" s="98" t="s">
        <v>365</v>
      </c>
      <c r="AS1029" s="98" t="s">
        <v>786</v>
      </c>
      <c r="AT1029" s="98" t="s">
        <v>73</v>
      </c>
      <c r="AX1029" s="7" t="s">
        <v>89</v>
      </c>
      <c r="BD1029" s="99">
        <f t="shared" si="14"/>
        <v>0</v>
      </c>
      <c r="BE1029" s="99">
        <f t="shared" si="15"/>
        <v>0</v>
      </c>
      <c r="BF1029" s="99">
        <f t="shared" si="16"/>
        <v>0</v>
      </c>
      <c r="BG1029" s="99">
        <f t="shared" si="17"/>
        <v>0</v>
      </c>
      <c r="BH1029" s="99">
        <f t="shared" si="18"/>
        <v>0</v>
      </c>
      <c r="BI1029" s="7" t="s">
        <v>73</v>
      </c>
      <c r="BJ1029" s="100">
        <f t="shared" si="19"/>
        <v>0</v>
      </c>
      <c r="BK1029" s="7" t="s">
        <v>228</v>
      </c>
      <c r="BL1029" s="98" t="s">
        <v>1531</v>
      </c>
    </row>
    <row r="1030" spans="1:64" s="16" customFormat="1" ht="24" x14ac:dyDescent="0.2">
      <c r="A1030" s="13"/>
      <c r="B1030" s="133" t="s">
        <v>1532</v>
      </c>
      <c r="C1030" s="133" t="s">
        <v>786</v>
      </c>
      <c r="D1030" s="134" t="s">
        <v>1533</v>
      </c>
      <c r="E1030" s="135" t="s">
        <v>1534</v>
      </c>
      <c r="F1030" s="136" t="s">
        <v>220</v>
      </c>
      <c r="G1030" s="137">
        <v>1</v>
      </c>
      <c r="H1030" s="1"/>
      <c r="I1030" s="137">
        <f t="shared" si="10"/>
        <v>0</v>
      </c>
      <c r="J1030" s="138"/>
      <c r="K1030" s="139"/>
      <c r="L1030" s="140" t="s">
        <v>0</v>
      </c>
      <c r="M1030" s="141" t="s">
        <v>23</v>
      </c>
      <c r="N1030" s="95"/>
      <c r="O1030" s="96">
        <f t="shared" si="11"/>
        <v>0</v>
      </c>
      <c r="P1030" s="96">
        <v>2.5000000000000001E-2</v>
      </c>
      <c r="Q1030" s="96">
        <f t="shared" si="12"/>
        <v>2.5000000000000001E-2</v>
      </c>
      <c r="R1030" s="96">
        <v>0</v>
      </c>
      <c r="S1030" s="97">
        <f t="shared" si="13"/>
        <v>0</v>
      </c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Q1030" s="98" t="s">
        <v>365</v>
      </c>
      <c r="AS1030" s="98" t="s">
        <v>786</v>
      </c>
      <c r="AT1030" s="98" t="s">
        <v>73</v>
      </c>
      <c r="AX1030" s="7" t="s">
        <v>89</v>
      </c>
      <c r="BD1030" s="99">
        <f t="shared" si="14"/>
        <v>0</v>
      </c>
      <c r="BE1030" s="99">
        <f t="shared" si="15"/>
        <v>0</v>
      </c>
      <c r="BF1030" s="99">
        <f t="shared" si="16"/>
        <v>0</v>
      </c>
      <c r="BG1030" s="99">
        <f t="shared" si="17"/>
        <v>0</v>
      </c>
      <c r="BH1030" s="99">
        <f t="shared" si="18"/>
        <v>0</v>
      </c>
      <c r="BI1030" s="7" t="s">
        <v>73</v>
      </c>
      <c r="BJ1030" s="100">
        <f t="shared" si="19"/>
        <v>0</v>
      </c>
      <c r="BK1030" s="7" t="s">
        <v>228</v>
      </c>
      <c r="BL1030" s="98" t="s">
        <v>1535</v>
      </c>
    </row>
    <row r="1031" spans="1:64" s="16" customFormat="1" ht="24" x14ac:dyDescent="0.2">
      <c r="A1031" s="13"/>
      <c r="B1031" s="133" t="s">
        <v>1536</v>
      </c>
      <c r="C1031" s="133" t="s">
        <v>786</v>
      </c>
      <c r="D1031" s="134" t="s">
        <v>1537</v>
      </c>
      <c r="E1031" s="135" t="s">
        <v>1538</v>
      </c>
      <c r="F1031" s="136" t="s">
        <v>220</v>
      </c>
      <c r="G1031" s="137">
        <v>1</v>
      </c>
      <c r="H1031" s="1"/>
      <c r="I1031" s="137">
        <f t="shared" si="10"/>
        <v>0</v>
      </c>
      <c r="J1031" s="138"/>
      <c r="K1031" s="139"/>
      <c r="L1031" s="140" t="s">
        <v>0</v>
      </c>
      <c r="M1031" s="141" t="s">
        <v>23</v>
      </c>
      <c r="N1031" s="95"/>
      <c r="O1031" s="96">
        <f t="shared" si="11"/>
        <v>0</v>
      </c>
      <c r="P1031" s="96">
        <v>2.5000000000000001E-2</v>
      </c>
      <c r="Q1031" s="96">
        <f t="shared" si="12"/>
        <v>2.5000000000000001E-2</v>
      </c>
      <c r="R1031" s="96">
        <v>0</v>
      </c>
      <c r="S1031" s="97">
        <f t="shared" si="13"/>
        <v>0</v>
      </c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Q1031" s="98" t="s">
        <v>365</v>
      </c>
      <c r="AS1031" s="98" t="s">
        <v>786</v>
      </c>
      <c r="AT1031" s="98" t="s">
        <v>73</v>
      </c>
      <c r="AX1031" s="7" t="s">
        <v>89</v>
      </c>
      <c r="BD1031" s="99">
        <f t="shared" si="14"/>
        <v>0</v>
      </c>
      <c r="BE1031" s="99">
        <f t="shared" si="15"/>
        <v>0</v>
      </c>
      <c r="BF1031" s="99">
        <f t="shared" si="16"/>
        <v>0</v>
      </c>
      <c r="BG1031" s="99">
        <f t="shared" si="17"/>
        <v>0</v>
      </c>
      <c r="BH1031" s="99">
        <f t="shared" si="18"/>
        <v>0</v>
      </c>
      <c r="BI1031" s="7" t="s">
        <v>73</v>
      </c>
      <c r="BJ1031" s="100">
        <f t="shared" si="19"/>
        <v>0</v>
      </c>
      <c r="BK1031" s="7" t="s">
        <v>228</v>
      </c>
      <c r="BL1031" s="98" t="s">
        <v>1539</v>
      </c>
    </row>
    <row r="1032" spans="1:64" s="16" customFormat="1" ht="48" x14ac:dyDescent="0.2">
      <c r="A1032" s="13"/>
      <c r="B1032" s="133" t="s">
        <v>1540</v>
      </c>
      <c r="C1032" s="133" t="s">
        <v>786</v>
      </c>
      <c r="D1032" s="134" t="s">
        <v>1541</v>
      </c>
      <c r="E1032" s="135" t="s">
        <v>1542</v>
      </c>
      <c r="F1032" s="136" t="s">
        <v>220</v>
      </c>
      <c r="G1032" s="137">
        <v>3</v>
      </c>
      <c r="H1032" s="1"/>
      <c r="I1032" s="137">
        <f t="shared" si="10"/>
        <v>0</v>
      </c>
      <c r="J1032" s="138"/>
      <c r="K1032" s="139"/>
      <c r="L1032" s="140" t="s">
        <v>0</v>
      </c>
      <c r="M1032" s="141" t="s">
        <v>23</v>
      </c>
      <c r="N1032" s="95"/>
      <c r="O1032" s="96">
        <f t="shared" si="11"/>
        <v>0</v>
      </c>
      <c r="P1032" s="96">
        <v>1E-3</v>
      </c>
      <c r="Q1032" s="96">
        <f t="shared" si="12"/>
        <v>3.0000000000000001E-3</v>
      </c>
      <c r="R1032" s="96">
        <v>0</v>
      </c>
      <c r="S1032" s="97">
        <f t="shared" si="13"/>
        <v>0</v>
      </c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Q1032" s="98" t="s">
        <v>365</v>
      </c>
      <c r="AS1032" s="98" t="s">
        <v>786</v>
      </c>
      <c r="AT1032" s="98" t="s">
        <v>73</v>
      </c>
      <c r="AX1032" s="7" t="s">
        <v>89</v>
      </c>
      <c r="BD1032" s="99">
        <f t="shared" si="14"/>
        <v>0</v>
      </c>
      <c r="BE1032" s="99">
        <f t="shared" si="15"/>
        <v>0</v>
      </c>
      <c r="BF1032" s="99">
        <f t="shared" si="16"/>
        <v>0</v>
      </c>
      <c r="BG1032" s="99">
        <f t="shared" si="17"/>
        <v>0</v>
      </c>
      <c r="BH1032" s="99">
        <f t="shared" si="18"/>
        <v>0</v>
      </c>
      <c r="BI1032" s="7" t="s">
        <v>73</v>
      </c>
      <c r="BJ1032" s="100">
        <f t="shared" si="19"/>
        <v>0</v>
      </c>
      <c r="BK1032" s="7" t="s">
        <v>228</v>
      </c>
      <c r="BL1032" s="98" t="s">
        <v>1543</v>
      </c>
    </row>
    <row r="1033" spans="1:64" s="16" customFormat="1" ht="48" x14ac:dyDescent="0.2">
      <c r="A1033" s="13"/>
      <c r="B1033" s="133" t="s">
        <v>1544</v>
      </c>
      <c r="C1033" s="133" t="s">
        <v>786</v>
      </c>
      <c r="D1033" s="134" t="s">
        <v>1545</v>
      </c>
      <c r="E1033" s="135" t="s">
        <v>1546</v>
      </c>
      <c r="F1033" s="136" t="s">
        <v>220</v>
      </c>
      <c r="G1033" s="137">
        <v>1</v>
      </c>
      <c r="H1033" s="1"/>
      <c r="I1033" s="137">
        <f t="shared" si="10"/>
        <v>0</v>
      </c>
      <c r="J1033" s="138"/>
      <c r="K1033" s="139"/>
      <c r="L1033" s="140" t="s">
        <v>0</v>
      </c>
      <c r="M1033" s="141" t="s">
        <v>23</v>
      </c>
      <c r="N1033" s="95"/>
      <c r="O1033" s="96">
        <f t="shared" si="11"/>
        <v>0</v>
      </c>
      <c r="P1033" s="96">
        <v>1E-3</v>
      </c>
      <c r="Q1033" s="96">
        <f t="shared" si="12"/>
        <v>1E-3</v>
      </c>
      <c r="R1033" s="96">
        <v>0</v>
      </c>
      <c r="S1033" s="97">
        <f t="shared" si="13"/>
        <v>0</v>
      </c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Q1033" s="98" t="s">
        <v>365</v>
      </c>
      <c r="AS1033" s="98" t="s">
        <v>786</v>
      </c>
      <c r="AT1033" s="98" t="s">
        <v>73</v>
      </c>
      <c r="AX1033" s="7" t="s">
        <v>89</v>
      </c>
      <c r="BD1033" s="99">
        <f t="shared" si="14"/>
        <v>0</v>
      </c>
      <c r="BE1033" s="99">
        <f t="shared" si="15"/>
        <v>0</v>
      </c>
      <c r="BF1033" s="99">
        <f t="shared" si="16"/>
        <v>0</v>
      </c>
      <c r="BG1033" s="99">
        <f t="shared" si="17"/>
        <v>0</v>
      </c>
      <c r="BH1033" s="99">
        <f t="shared" si="18"/>
        <v>0</v>
      </c>
      <c r="BI1033" s="7" t="s">
        <v>73</v>
      </c>
      <c r="BJ1033" s="100">
        <f t="shared" si="19"/>
        <v>0</v>
      </c>
      <c r="BK1033" s="7" t="s">
        <v>228</v>
      </c>
      <c r="BL1033" s="98" t="s">
        <v>1547</v>
      </c>
    </row>
    <row r="1034" spans="1:64" s="16" customFormat="1" ht="48" x14ac:dyDescent="0.2">
      <c r="A1034" s="13"/>
      <c r="B1034" s="133" t="s">
        <v>1548</v>
      </c>
      <c r="C1034" s="133" t="s">
        <v>786</v>
      </c>
      <c r="D1034" s="134" t="s">
        <v>1549</v>
      </c>
      <c r="E1034" s="135" t="s">
        <v>1550</v>
      </c>
      <c r="F1034" s="136" t="s">
        <v>220</v>
      </c>
      <c r="G1034" s="137">
        <v>2</v>
      </c>
      <c r="H1034" s="1"/>
      <c r="I1034" s="137">
        <f t="shared" si="10"/>
        <v>0</v>
      </c>
      <c r="J1034" s="138"/>
      <c r="K1034" s="139"/>
      <c r="L1034" s="140" t="s">
        <v>0</v>
      </c>
      <c r="M1034" s="141" t="s">
        <v>23</v>
      </c>
      <c r="N1034" s="95"/>
      <c r="O1034" s="96">
        <f t="shared" si="11"/>
        <v>0</v>
      </c>
      <c r="P1034" s="96">
        <v>1E-3</v>
      </c>
      <c r="Q1034" s="96">
        <f t="shared" si="12"/>
        <v>2E-3</v>
      </c>
      <c r="R1034" s="96">
        <v>0</v>
      </c>
      <c r="S1034" s="97">
        <f t="shared" si="13"/>
        <v>0</v>
      </c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Q1034" s="98" t="s">
        <v>365</v>
      </c>
      <c r="AS1034" s="98" t="s">
        <v>786</v>
      </c>
      <c r="AT1034" s="98" t="s">
        <v>73</v>
      </c>
      <c r="AX1034" s="7" t="s">
        <v>89</v>
      </c>
      <c r="BD1034" s="99">
        <f t="shared" si="14"/>
        <v>0</v>
      </c>
      <c r="BE1034" s="99">
        <f t="shared" si="15"/>
        <v>0</v>
      </c>
      <c r="BF1034" s="99">
        <f t="shared" si="16"/>
        <v>0</v>
      </c>
      <c r="BG1034" s="99">
        <f t="shared" si="17"/>
        <v>0</v>
      </c>
      <c r="BH1034" s="99">
        <f t="shared" si="18"/>
        <v>0</v>
      </c>
      <c r="BI1034" s="7" t="s">
        <v>73</v>
      </c>
      <c r="BJ1034" s="100">
        <f t="shared" si="19"/>
        <v>0</v>
      </c>
      <c r="BK1034" s="7" t="s">
        <v>228</v>
      </c>
      <c r="BL1034" s="98" t="s">
        <v>1551</v>
      </c>
    </row>
    <row r="1035" spans="1:64" s="16" customFormat="1" ht="48" x14ac:dyDescent="0.2">
      <c r="A1035" s="13"/>
      <c r="B1035" s="133" t="s">
        <v>1552</v>
      </c>
      <c r="C1035" s="133" t="s">
        <v>786</v>
      </c>
      <c r="D1035" s="134" t="s">
        <v>1553</v>
      </c>
      <c r="E1035" s="135" t="s">
        <v>1554</v>
      </c>
      <c r="F1035" s="136" t="s">
        <v>220</v>
      </c>
      <c r="G1035" s="137">
        <v>1</v>
      </c>
      <c r="H1035" s="1"/>
      <c r="I1035" s="137">
        <f t="shared" si="10"/>
        <v>0</v>
      </c>
      <c r="J1035" s="138"/>
      <c r="K1035" s="139"/>
      <c r="L1035" s="140" t="s">
        <v>0</v>
      </c>
      <c r="M1035" s="141" t="s">
        <v>23</v>
      </c>
      <c r="N1035" s="95"/>
      <c r="O1035" s="96">
        <f t="shared" si="11"/>
        <v>0</v>
      </c>
      <c r="P1035" s="96">
        <v>1E-3</v>
      </c>
      <c r="Q1035" s="96">
        <f t="shared" si="12"/>
        <v>1E-3</v>
      </c>
      <c r="R1035" s="96">
        <v>0</v>
      </c>
      <c r="S1035" s="97">
        <f t="shared" si="13"/>
        <v>0</v>
      </c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Q1035" s="98" t="s">
        <v>365</v>
      </c>
      <c r="AS1035" s="98" t="s">
        <v>786</v>
      </c>
      <c r="AT1035" s="98" t="s">
        <v>73</v>
      </c>
      <c r="AX1035" s="7" t="s">
        <v>89</v>
      </c>
      <c r="BD1035" s="99">
        <f t="shared" si="14"/>
        <v>0</v>
      </c>
      <c r="BE1035" s="99">
        <f t="shared" si="15"/>
        <v>0</v>
      </c>
      <c r="BF1035" s="99">
        <f t="shared" si="16"/>
        <v>0</v>
      </c>
      <c r="BG1035" s="99">
        <f t="shared" si="17"/>
        <v>0</v>
      </c>
      <c r="BH1035" s="99">
        <f t="shared" si="18"/>
        <v>0</v>
      </c>
      <c r="BI1035" s="7" t="s">
        <v>73</v>
      </c>
      <c r="BJ1035" s="100">
        <f t="shared" si="19"/>
        <v>0</v>
      </c>
      <c r="BK1035" s="7" t="s">
        <v>228</v>
      </c>
      <c r="BL1035" s="98" t="s">
        <v>1555</v>
      </c>
    </row>
    <row r="1036" spans="1:64" s="16" customFormat="1" ht="48" x14ac:dyDescent="0.2">
      <c r="A1036" s="13"/>
      <c r="B1036" s="133" t="s">
        <v>1556</v>
      </c>
      <c r="C1036" s="133" t="s">
        <v>786</v>
      </c>
      <c r="D1036" s="134" t="s">
        <v>1557</v>
      </c>
      <c r="E1036" s="135" t="s">
        <v>1558</v>
      </c>
      <c r="F1036" s="136" t="s">
        <v>220</v>
      </c>
      <c r="G1036" s="137">
        <v>2</v>
      </c>
      <c r="H1036" s="1"/>
      <c r="I1036" s="137">
        <f t="shared" ref="I1036:I1061" si="20">ROUND(H1036*G1036,3)</f>
        <v>0</v>
      </c>
      <c r="J1036" s="138"/>
      <c r="K1036" s="139"/>
      <c r="L1036" s="140" t="s">
        <v>0</v>
      </c>
      <c r="M1036" s="141" t="s">
        <v>23</v>
      </c>
      <c r="N1036" s="95"/>
      <c r="O1036" s="96">
        <f t="shared" ref="O1036:O1061" si="21">N1036*G1036</f>
        <v>0</v>
      </c>
      <c r="P1036" s="96">
        <v>1E-3</v>
      </c>
      <c r="Q1036" s="96">
        <f t="shared" ref="Q1036:Q1061" si="22">P1036*G1036</f>
        <v>2E-3</v>
      </c>
      <c r="R1036" s="96">
        <v>0</v>
      </c>
      <c r="S1036" s="97">
        <f t="shared" ref="S1036:S1061" si="23">R1036*G1036</f>
        <v>0</v>
      </c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Q1036" s="98" t="s">
        <v>365</v>
      </c>
      <c r="AS1036" s="98" t="s">
        <v>786</v>
      </c>
      <c r="AT1036" s="98" t="s">
        <v>73</v>
      </c>
      <c r="AX1036" s="7" t="s">
        <v>89</v>
      </c>
      <c r="BD1036" s="99">
        <f t="shared" ref="BD1036:BD1061" si="24">IF(M1036="základná",I1036,0)</f>
        <v>0</v>
      </c>
      <c r="BE1036" s="99">
        <f t="shared" ref="BE1036:BE1061" si="25">IF(M1036="znížená",I1036,0)</f>
        <v>0</v>
      </c>
      <c r="BF1036" s="99">
        <f t="shared" ref="BF1036:BF1061" si="26">IF(M1036="zákl. prenesená",I1036,0)</f>
        <v>0</v>
      </c>
      <c r="BG1036" s="99">
        <f t="shared" ref="BG1036:BG1061" si="27">IF(M1036="zníž. prenesená",I1036,0)</f>
        <v>0</v>
      </c>
      <c r="BH1036" s="99">
        <f t="shared" ref="BH1036:BH1061" si="28">IF(M1036="nulová",I1036,0)</f>
        <v>0</v>
      </c>
      <c r="BI1036" s="7" t="s">
        <v>73</v>
      </c>
      <c r="BJ1036" s="100">
        <f t="shared" ref="BJ1036:BJ1061" si="29">ROUND(H1036*G1036,3)</f>
        <v>0</v>
      </c>
      <c r="BK1036" s="7" t="s">
        <v>228</v>
      </c>
      <c r="BL1036" s="98" t="s">
        <v>1559</v>
      </c>
    </row>
    <row r="1037" spans="1:64" s="16" customFormat="1" ht="48" x14ac:dyDescent="0.2">
      <c r="A1037" s="13"/>
      <c r="B1037" s="133" t="s">
        <v>1560</v>
      </c>
      <c r="C1037" s="133" t="s">
        <v>786</v>
      </c>
      <c r="D1037" s="134" t="s">
        <v>1561</v>
      </c>
      <c r="E1037" s="135" t="s">
        <v>1562</v>
      </c>
      <c r="F1037" s="136" t="s">
        <v>220</v>
      </c>
      <c r="G1037" s="137">
        <v>1</v>
      </c>
      <c r="H1037" s="1"/>
      <c r="I1037" s="137">
        <f t="shared" si="20"/>
        <v>0</v>
      </c>
      <c r="J1037" s="138"/>
      <c r="K1037" s="139"/>
      <c r="L1037" s="140" t="s">
        <v>0</v>
      </c>
      <c r="M1037" s="141" t="s">
        <v>23</v>
      </c>
      <c r="N1037" s="95"/>
      <c r="O1037" s="96">
        <f t="shared" si="21"/>
        <v>0</v>
      </c>
      <c r="P1037" s="96">
        <v>1E-3</v>
      </c>
      <c r="Q1037" s="96">
        <f t="shared" si="22"/>
        <v>1E-3</v>
      </c>
      <c r="R1037" s="96">
        <v>0</v>
      </c>
      <c r="S1037" s="97">
        <f t="shared" si="23"/>
        <v>0</v>
      </c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Q1037" s="98" t="s">
        <v>365</v>
      </c>
      <c r="AS1037" s="98" t="s">
        <v>786</v>
      </c>
      <c r="AT1037" s="98" t="s">
        <v>73</v>
      </c>
      <c r="AX1037" s="7" t="s">
        <v>89</v>
      </c>
      <c r="BD1037" s="99">
        <f t="shared" si="24"/>
        <v>0</v>
      </c>
      <c r="BE1037" s="99">
        <f t="shared" si="25"/>
        <v>0</v>
      </c>
      <c r="BF1037" s="99">
        <f t="shared" si="26"/>
        <v>0</v>
      </c>
      <c r="BG1037" s="99">
        <f t="shared" si="27"/>
        <v>0</v>
      </c>
      <c r="BH1037" s="99">
        <f t="shared" si="28"/>
        <v>0</v>
      </c>
      <c r="BI1037" s="7" t="s">
        <v>73</v>
      </c>
      <c r="BJ1037" s="100">
        <f t="shared" si="29"/>
        <v>0</v>
      </c>
      <c r="BK1037" s="7" t="s">
        <v>228</v>
      </c>
      <c r="BL1037" s="98" t="s">
        <v>1563</v>
      </c>
    </row>
    <row r="1038" spans="1:64" s="16" customFormat="1" ht="60" x14ac:dyDescent="0.2">
      <c r="A1038" s="13"/>
      <c r="B1038" s="133" t="s">
        <v>1564</v>
      </c>
      <c r="C1038" s="133" t="s">
        <v>786</v>
      </c>
      <c r="D1038" s="134" t="s">
        <v>1565</v>
      </c>
      <c r="E1038" s="135" t="s">
        <v>1566</v>
      </c>
      <c r="F1038" s="136" t="s">
        <v>220</v>
      </c>
      <c r="G1038" s="137">
        <v>2</v>
      </c>
      <c r="H1038" s="1"/>
      <c r="I1038" s="137">
        <f t="shared" si="20"/>
        <v>0</v>
      </c>
      <c r="J1038" s="138"/>
      <c r="K1038" s="139"/>
      <c r="L1038" s="140" t="s">
        <v>0</v>
      </c>
      <c r="M1038" s="141" t="s">
        <v>23</v>
      </c>
      <c r="N1038" s="95"/>
      <c r="O1038" s="96">
        <f t="shared" si="21"/>
        <v>0</v>
      </c>
      <c r="P1038" s="96">
        <v>1E-3</v>
      </c>
      <c r="Q1038" s="96">
        <f t="shared" si="22"/>
        <v>2E-3</v>
      </c>
      <c r="R1038" s="96">
        <v>0</v>
      </c>
      <c r="S1038" s="97">
        <f t="shared" si="23"/>
        <v>0</v>
      </c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Q1038" s="98" t="s">
        <v>365</v>
      </c>
      <c r="AS1038" s="98" t="s">
        <v>786</v>
      </c>
      <c r="AT1038" s="98" t="s">
        <v>73</v>
      </c>
      <c r="AX1038" s="7" t="s">
        <v>89</v>
      </c>
      <c r="BD1038" s="99">
        <f t="shared" si="24"/>
        <v>0</v>
      </c>
      <c r="BE1038" s="99">
        <f t="shared" si="25"/>
        <v>0</v>
      </c>
      <c r="BF1038" s="99">
        <f t="shared" si="26"/>
        <v>0</v>
      </c>
      <c r="BG1038" s="99">
        <f t="shared" si="27"/>
        <v>0</v>
      </c>
      <c r="BH1038" s="99">
        <f t="shared" si="28"/>
        <v>0</v>
      </c>
      <c r="BI1038" s="7" t="s">
        <v>73</v>
      </c>
      <c r="BJ1038" s="100">
        <f t="shared" si="29"/>
        <v>0</v>
      </c>
      <c r="BK1038" s="7" t="s">
        <v>228</v>
      </c>
      <c r="BL1038" s="98" t="s">
        <v>1567</v>
      </c>
    </row>
    <row r="1039" spans="1:64" s="16" customFormat="1" ht="60" x14ac:dyDescent="0.2">
      <c r="A1039" s="13"/>
      <c r="B1039" s="133" t="s">
        <v>1568</v>
      </c>
      <c r="C1039" s="133" t="s">
        <v>786</v>
      </c>
      <c r="D1039" s="134" t="s">
        <v>1569</v>
      </c>
      <c r="E1039" s="135" t="s">
        <v>1570</v>
      </c>
      <c r="F1039" s="136" t="s">
        <v>220</v>
      </c>
      <c r="G1039" s="137">
        <v>2</v>
      </c>
      <c r="H1039" s="1"/>
      <c r="I1039" s="137">
        <f t="shared" si="20"/>
        <v>0</v>
      </c>
      <c r="J1039" s="138"/>
      <c r="K1039" s="139"/>
      <c r="L1039" s="140" t="s">
        <v>0</v>
      </c>
      <c r="M1039" s="141" t="s">
        <v>23</v>
      </c>
      <c r="N1039" s="95"/>
      <c r="O1039" s="96">
        <f t="shared" si="21"/>
        <v>0</v>
      </c>
      <c r="P1039" s="96">
        <v>1E-3</v>
      </c>
      <c r="Q1039" s="96">
        <f t="shared" si="22"/>
        <v>2E-3</v>
      </c>
      <c r="R1039" s="96">
        <v>0</v>
      </c>
      <c r="S1039" s="97">
        <f t="shared" si="23"/>
        <v>0</v>
      </c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Q1039" s="98" t="s">
        <v>365</v>
      </c>
      <c r="AS1039" s="98" t="s">
        <v>786</v>
      </c>
      <c r="AT1039" s="98" t="s">
        <v>73</v>
      </c>
      <c r="AX1039" s="7" t="s">
        <v>89</v>
      </c>
      <c r="BD1039" s="99">
        <f t="shared" si="24"/>
        <v>0</v>
      </c>
      <c r="BE1039" s="99">
        <f t="shared" si="25"/>
        <v>0</v>
      </c>
      <c r="BF1039" s="99">
        <f t="shared" si="26"/>
        <v>0</v>
      </c>
      <c r="BG1039" s="99">
        <f t="shared" si="27"/>
        <v>0</v>
      </c>
      <c r="BH1039" s="99">
        <f t="shared" si="28"/>
        <v>0</v>
      </c>
      <c r="BI1039" s="7" t="s">
        <v>73</v>
      </c>
      <c r="BJ1039" s="100">
        <f t="shared" si="29"/>
        <v>0</v>
      </c>
      <c r="BK1039" s="7" t="s">
        <v>228</v>
      </c>
      <c r="BL1039" s="98" t="s">
        <v>1571</v>
      </c>
    </row>
    <row r="1040" spans="1:64" s="16" customFormat="1" ht="60" x14ac:dyDescent="0.2">
      <c r="A1040" s="13"/>
      <c r="B1040" s="133" t="s">
        <v>1572</v>
      </c>
      <c r="C1040" s="133" t="s">
        <v>786</v>
      </c>
      <c r="D1040" s="134" t="s">
        <v>1573</v>
      </c>
      <c r="E1040" s="135" t="s">
        <v>1574</v>
      </c>
      <c r="F1040" s="136" t="s">
        <v>220</v>
      </c>
      <c r="G1040" s="137">
        <v>1</v>
      </c>
      <c r="H1040" s="1"/>
      <c r="I1040" s="137">
        <f t="shared" si="20"/>
        <v>0</v>
      </c>
      <c r="J1040" s="138"/>
      <c r="K1040" s="139"/>
      <c r="L1040" s="140" t="s">
        <v>0</v>
      </c>
      <c r="M1040" s="141" t="s">
        <v>23</v>
      </c>
      <c r="N1040" s="95"/>
      <c r="O1040" s="96">
        <f t="shared" si="21"/>
        <v>0</v>
      </c>
      <c r="P1040" s="96">
        <v>1E-3</v>
      </c>
      <c r="Q1040" s="96">
        <f t="shared" si="22"/>
        <v>1E-3</v>
      </c>
      <c r="R1040" s="96">
        <v>0</v>
      </c>
      <c r="S1040" s="97">
        <f t="shared" si="23"/>
        <v>0</v>
      </c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Q1040" s="98" t="s">
        <v>365</v>
      </c>
      <c r="AS1040" s="98" t="s">
        <v>786</v>
      </c>
      <c r="AT1040" s="98" t="s">
        <v>73</v>
      </c>
      <c r="AX1040" s="7" t="s">
        <v>89</v>
      </c>
      <c r="BD1040" s="99">
        <f t="shared" si="24"/>
        <v>0</v>
      </c>
      <c r="BE1040" s="99">
        <f t="shared" si="25"/>
        <v>0</v>
      </c>
      <c r="BF1040" s="99">
        <f t="shared" si="26"/>
        <v>0</v>
      </c>
      <c r="BG1040" s="99">
        <f t="shared" si="27"/>
        <v>0</v>
      </c>
      <c r="BH1040" s="99">
        <f t="shared" si="28"/>
        <v>0</v>
      </c>
      <c r="BI1040" s="7" t="s">
        <v>73</v>
      </c>
      <c r="BJ1040" s="100">
        <f t="shared" si="29"/>
        <v>0</v>
      </c>
      <c r="BK1040" s="7" t="s">
        <v>228</v>
      </c>
      <c r="BL1040" s="98" t="s">
        <v>1575</v>
      </c>
    </row>
    <row r="1041" spans="1:64" s="16" customFormat="1" ht="60" x14ac:dyDescent="0.2">
      <c r="A1041" s="13"/>
      <c r="B1041" s="133" t="s">
        <v>1576</v>
      </c>
      <c r="C1041" s="133" t="s">
        <v>786</v>
      </c>
      <c r="D1041" s="134" t="s">
        <v>1577</v>
      </c>
      <c r="E1041" s="135" t="s">
        <v>1578</v>
      </c>
      <c r="F1041" s="136" t="s">
        <v>220</v>
      </c>
      <c r="G1041" s="137">
        <v>2</v>
      </c>
      <c r="H1041" s="1"/>
      <c r="I1041" s="137">
        <f t="shared" si="20"/>
        <v>0</v>
      </c>
      <c r="J1041" s="138"/>
      <c r="K1041" s="139"/>
      <c r="L1041" s="140" t="s">
        <v>0</v>
      </c>
      <c r="M1041" s="141" t="s">
        <v>23</v>
      </c>
      <c r="N1041" s="95"/>
      <c r="O1041" s="96">
        <f t="shared" si="21"/>
        <v>0</v>
      </c>
      <c r="P1041" s="96">
        <v>1E-3</v>
      </c>
      <c r="Q1041" s="96">
        <f t="shared" si="22"/>
        <v>2E-3</v>
      </c>
      <c r="R1041" s="96">
        <v>0</v>
      </c>
      <c r="S1041" s="97">
        <f t="shared" si="23"/>
        <v>0</v>
      </c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Q1041" s="98" t="s">
        <v>365</v>
      </c>
      <c r="AS1041" s="98" t="s">
        <v>786</v>
      </c>
      <c r="AT1041" s="98" t="s">
        <v>73</v>
      </c>
      <c r="AX1041" s="7" t="s">
        <v>89</v>
      </c>
      <c r="BD1041" s="99">
        <f t="shared" si="24"/>
        <v>0</v>
      </c>
      <c r="BE1041" s="99">
        <f t="shared" si="25"/>
        <v>0</v>
      </c>
      <c r="BF1041" s="99">
        <f t="shared" si="26"/>
        <v>0</v>
      </c>
      <c r="BG1041" s="99">
        <f t="shared" si="27"/>
        <v>0</v>
      </c>
      <c r="BH1041" s="99">
        <f t="shared" si="28"/>
        <v>0</v>
      </c>
      <c r="BI1041" s="7" t="s">
        <v>73</v>
      </c>
      <c r="BJ1041" s="100">
        <f t="shared" si="29"/>
        <v>0</v>
      </c>
      <c r="BK1041" s="7" t="s">
        <v>228</v>
      </c>
      <c r="BL1041" s="98" t="s">
        <v>1579</v>
      </c>
    </row>
    <row r="1042" spans="1:64" s="16" customFormat="1" ht="72" x14ac:dyDescent="0.2">
      <c r="A1042" s="13"/>
      <c r="B1042" s="133" t="s">
        <v>1580</v>
      </c>
      <c r="C1042" s="133" t="s">
        <v>786</v>
      </c>
      <c r="D1042" s="134" t="s">
        <v>1581</v>
      </c>
      <c r="E1042" s="135" t="s">
        <v>1582</v>
      </c>
      <c r="F1042" s="136" t="s">
        <v>220</v>
      </c>
      <c r="G1042" s="137">
        <v>1</v>
      </c>
      <c r="H1042" s="1"/>
      <c r="I1042" s="137">
        <f t="shared" si="20"/>
        <v>0</v>
      </c>
      <c r="J1042" s="138"/>
      <c r="K1042" s="139"/>
      <c r="L1042" s="140" t="s">
        <v>0</v>
      </c>
      <c r="M1042" s="141" t="s">
        <v>23</v>
      </c>
      <c r="N1042" s="95"/>
      <c r="O1042" s="96">
        <f t="shared" si="21"/>
        <v>0</v>
      </c>
      <c r="P1042" s="96">
        <v>1E-3</v>
      </c>
      <c r="Q1042" s="96">
        <f t="shared" si="22"/>
        <v>1E-3</v>
      </c>
      <c r="R1042" s="96">
        <v>0</v>
      </c>
      <c r="S1042" s="97">
        <f t="shared" si="23"/>
        <v>0</v>
      </c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Q1042" s="98" t="s">
        <v>365</v>
      </c>
      <c r="AS1042" s="98" t="s">
        <v>786</v>
      </c>
      <c r="AT1042" s="98" t="s">
        <v>73</v>
      </c>
      <c r="AX1042" s="7" t="s">
        <v>89</v>
      </c>
      <c r="BD1042" s="99">
        <f t="shared" si="24"/>
        <v>0</v>
      </c>
      <c r="BE1042" s="99">
        <f t="shared" si="25"/>
        <v>0</v>
      </c>
      <c r="BF1042" s="99">
        <f t="shared" si="26"/>
        <v>0</v>
      </c>
      <c r="BG1042" s="99">
        <f t="shared" si="27"/>
        <v>0</v>
      </c>
      <c r="BH1042" s="99">
        <f t="shared" si="28"/>
        <v>0</v>
      </c>
      <c r="BI1042" s="7" t="s">
        <v>73</v>
      </c>
      <c r="BJ1042" s="100">
        <f t="shared" si="29"/>
        <v>0</v>
      </c>
      <c r="BK1042" s="7" t="s">
        <v>228</v>
      </c>
      <c r="BL1042" s="98" t="s">
        <v>1583</v>
      </c>
    </row>
    <row r="1043" spans="1:64" s="16" customFormat="1" ht="60" x14ac:dyDescent="0.2">
      <c r="A1043" s="13"/>
      <c r="B1043" s="133" t="s">
        <v>1584</v>
      </c>
      <c r="C1043" s="133" t="s">
        <v>786</v>
      </c>
      <c r="D1043" s="134" t="s">
        <v>1585</v>
      </c>
      <c r="E1043" s="135" t="s">
        <v>1586</v>
      </c>
      <c r="F1043" s="136" t="s">
        <v>220</v>
      </c>
      <c r="G1043" s="137">
        <v>1</v>
      </c>
      <c r="H1043" s="1"/>
      <c r="I1043" s="137">
        <f t="shared" si="20"/>
        <v>0</v>
      </c>
      <c r="J1043" s="138"/>
      <c r="K1043" s="139"/>
      <c r="L1043" s="140" t="s">
        <v>0</v>
      </c>
      <c r="M1043" s="141" t="s">
        <v>23</v>
      </c>
      <c r="N1043" s="95"/>
      <c r="O1043" s="96">
        <f t="shared" si="21"/>
        <v>0</v>
      </c>
      <c r="P1043" s="96">
        <v>1E-3</v>
      </c>
      <c r="Q1043" s="96">
        <f t="shared" si="22"/>
        <v>1E-3</v>
      </c>
      <c r="R1043" s="96">
        <v>0</v>
      </c>
      <c r="S1043" s="97">
        <f t="shared" si="23"/>
        <v>0</v>
      </c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Q1043" s="98" t="s">
        <v>365</v>
      </c>
      <c r="AS1043" s="98" t="s">
        <v>786</v>
      </c>
      <c r="AT1043" s="98" t="s">
        <v>73</v>
      </c>
      <c r="AX1043" s="7" t="s">
        <v>89</v>
      </c>
      <c r="BD1043" s="99">
        <f t="shared" si="24"/>
        <v>0</v>
      </c>
      <c r="BE1043" s="99">
        <f t="shared" si="25"/>
        <v>0</v>
      </c>
      <c r="BF1043" s="99">
        <f t="shared" si="26"/>
        <v>0</v>
      </c>
      <c r="BG1043" s="99">
        <f t="shared" si="27"/>
        <v>0</v>
      </c>
      <c r="BH1043" s="99">
        <f t="shared" si="28"/>
        <v>0</v>
      </c>
      <c r="BI1043" s="7" t="s">
        <v>73</v>
      </c>
      <c r="BJ1043" s="100">
        <f t="shared" si="29"/>
        <v>0</v>
      </c>
      <c r="BK1043" s="7" t="s">
        <v>228</v>
      </c>
      <c r="BL1043" s="98" t="s">
        <v>1587</v>
      </c>
    </row>
    <row r="1044" spans="1:64" s="16" customFormat="1" ht="72" x14ac:dyDescent="0.2">
      <c r="A1044" s="13"/>
      <c r="B1044" s="133" t="s">
        <v>1588</v>
      </c>
      <c r="C1044" s="133" t="s">
        <v>786</v>
      </c>
      <c r="D1044" s="134" t="s">
        <v>1589</v>
      </c>
      <c r="E1044" s="135" t="s">
        <v>1590</v>
      </c>
      <c r="F1044" s="136" t="s">
        <v>220</v>
      </c>
      <c r="G1044" s="137">
        <v>1</v>
      </c>
      <c r="H1044" s="1"/>
      <c r="I1044" s="137">
        <f t="shared" si="20"/>
        <v>0</v>
      </c>
      <c r="J1044" s="138"/>
      <c r="K1044" s="139"/>
      <c r="L1044" s="140" t="s">
        <v>0</v>
      </c>
      <c r="M1044" s="141" t="s">
        <v>23</v>
      </c>
      <c r="N1044" s="95"/>
      <c r="O1044" s="96">
        <f t="shared" si="21"/>
        <v>0</v>
      </c>
      <c r="P1044" s="96">
        <v>1E-3</v>
      </c>
      <c r="Q1044" s="96">
        <f t="shared" si="22"/>
        <v>1E-3</v>
      </c>
      <c r="R1044" s="96">
        <v>0</v>
      </c>
      <c r="S1044" s="97">
        <f t="shared" si="23"/>
        <v>0</v>
      </c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Q1044" s="98" t="s">
        <v>365</v>
      </c>
      <c r="AS1044" s="98" t="s">
        <v>786</v>
      </c>
      <c r="AT1044" s="98" t="s">
        <v>73</v>
      </c>
      <c r="AX1044" s="7" t="s">
        <v>89</v>
      </c>
      <c r="BD1044" s="99">
        <f t="shared" si="24"/>
        <v>0</v>
      </c>
      <c r="BE1044" s="99">
        <f t="shared" si="25"/>
        <v>0</v>
      </c>
      <c r="BF1044" s="99">
        <f t="shared" si="26"/>
        <v>0</v>
      </c>
      <c r="BG1044" s="99">
        <f t="shared" si="27"/>
        <v>0</v>
      </c>
      <c r="BH1044" s="99">
        <f t="shared" si="28"/>
        <v>0</v>
      </c>
      <c r="BI1044" s="7" t="s">
        <v>73</v>
      </c>
      <c r="BJ1044" s="100">
        <f t="shared" si="29"/>
        <v>0</v>
      </c>
      <c r="BK1044" s="7" t="s">
        <v>228</v>
      </c>
      <c r="BL1044" s="98" t="s">
        <v>1591</v>
      </c>
    </row>
    <row r="1045" spans="1:64" s="16" customFormat="1" ht="72" x14ac:dyDescent="0.2">
      <c r="A1045" s="13"/>
      <c r="B1045" s="133" t="s">
        <v>1592</v>
      </c>
      <c r="C1045" s="133" t="s">
        <v>786</v>
      </c>
      <c r="D1045" s="134" t="s">
        <v>1593</v>
      </c>
      <c r="E1045" s="135" t="s">
        <v>1594</v>
      </c>
      <c r="F1045" s="136" t="s">
        <v>220</v>
      </c>
      <c r="G1045" s="137">
        <v>1</v>
      </c>
      <c r="H1045" s="1"/>
      <c r="I1045" s="137">
        <f t="shared" si="20"/>
        <v>0</v>
      </c>
      <c r="J1045" s="138"/>
      <c r="K1045" s="139"/>
      <c r="L1045" s="140" t="s">
        <v>0</v>
      </c>
      <c r="M1045" s="141" t="s">
        <v>23</v>
      </c>
      <c r="N1045" s="95"/>
      <c r="O1045" s="96">
        <f t="shared" si="21"/>
        <v>0</v>
      </c>
      <c r="P1045" s="96">
        <v>1E-3</v>
      </c>
      <c r="Q1045" s="96">
        <f t="shared" si="22"/>
        <v>1E-3</v>
      </c>
      <c r="R1045" s="96">
        <v>0</v>
      </c>
      <c r="S1045" s="97">
        <f t="shared" si="23"/>
        <v>0</v>
      </c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Q1045" s="98" t="s">
        <v>365</v>
      </c>
      <c r="AS1045" s="98" t="s">
        <v>786</v>
      </c>
      <c r="AT1045" s="98" t="s">
        <v>73</v>
      </c>
      <c r="AX1045" s="7" t="s">
        <v>89</v>
      </c>
      <c r="BD1045" s="99">
        <f t="shared" si="24"/>
        <v>0</v>
      </c>
      <c r="BE1045" s="99">
        <f t="shared" si="25"/>
        <v>0</v>
      </c>
      <c r="BF1045" s="99">
        <f t="shared" si="26"/>
        <v>0</v>
      </c>
      <c r="BG1045" s="99">
        <f t="shared" si="27"/>
        <v>0</v>
      </c>
      <c r="BH1045" s="99">
        <f t="shared" si="28"/>
        <v>0</v>
      </c>
      <c r="BI1045" s="7" t="s">
        <v>73</v>
      </c>
      <c r="BJ1045" s="100">
        <f t="shared" si="29"/>
        <v>0</v>
      </c>
      <c r="BK1045" s="7" t="s">
        <v>228</v>
      </c>
      <c r="BL1045" s="98" t="s">
        <v>1595</v>
      </c>
    </row>
    <row r="1046" spans="1:64" s="16" customFormat="1" ht="72" x14ac:dyDescent="0.2">
      <c r="A1046" s="13"/>
      <c r="B1046" s="133" t="s">
        <v>1596</v>
      </c>
      <c r="C1046" s="133" t="s">
        <v>786</v>
      </c>
      <c r="D1046" s="134" t="s">
        <v>1597</v>
      </c>
      <c r="E1046" s="135" t="s">
        <v>1598</v>
      </c>
      <c r="F1046" s="136" t="s">
        <v>220</v>
      </c>
      <c r="G1046" s="137">
        <v>1</v>
      </c>
      <c r="H1046" s="1"/>
      <c r="I1046" s="137">
        <f t="shared" si="20"/>
        <v>0</v>
      </c>
      <c r="J1046" s="138"/>
      <c r="K1046" s="139"/>
      <c r="L1046" s="140" t="s">
        <v>0</v>
      </c>
      <c r="M1046" s="141" t="s">
        <v>23</v>
      </c>
      <c r="N1046" s="95"/>
      <c r="O1046" s="96">
        <f t="shared" si="21"/>
        <v>0</v>
      </c>
      <c r="P1046" s="96">
        <v>1E-3</v>
      </c>
      <c r="Q1046" s="96">
        <f t="shared" si="22"/>
        <v>1E-3</v>
      </c>
      <c r="R1046" s="96">
        <v>0</v>
      </c>
      <c r="S1046" s="97">
        <f t="shared" si="23"/>
        <v>0</v>
      </c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Q1046" s="98" t="s">
        <v>365</v>
      </c>
      <c r="AS1046" s="98" t="s">
        <v>786</v>
      </c>
      <c r="AT1046" s="98" t="s">
        <v>73</v>
      </c>
      <c r="AX1046" s="7" t="s">
        <v>89</v>
      </c>
      <c r="BD1046" s="99">
        <f t="shared" si="24"/>
        <v>0</v>
      </c>
      <c r="BE1046" s="99">
        <f t="shared" si="25"/>
        <v>0</v>
      </c>
      <c r="BF1046" s="99">
        <f t="shared" si="26"/>
        <v>0</v>
      </c>
      <c r="BG1046" s="99">
        <f t="shared" si="27"/>
        <v>0</v>
      </c>
      <c r="BH1046" s="99">
        <f t="shared" si="28"/>
        <v>0</v>
      </c>
      <c r="BI1046" s="7" t="s">
        <v>73</v>
      </c>
      <c r="BJ1046" s="100">
        <f t="shared" si="29"/>
        <v>0</v>
      </c>
      <c r="BK1046" s="7" t="s">
        <v>228</v>
      </c>
      <c r="BL1046" s="98" t="s">
        <v>1599</v>
      </c>
    </row>
    <row r="1047" spans="1:64" s="16" customFormat="1" ht="60" x14ac:dyDescent="0.2">
      <c r="A1047" s="13"/>
      <c r="B1047" s="133" t="s">
        <v>1600</v>
      </c>
      <c r="C1047" s="133" t="s">
        <v>786</v>
      </c>
      <c r="D1047" s="134" t="s">
        <v>1601</v>
      </c>
      <c r="E1047" s="135" t="s">
        <v>1602</v>
      </c>
      <c r="F1047" s="136" t="s">
        <v>220</v>
      </c>
      <c r="G1047" s="137">
        <v>1</v>
      </c>
      <c r="H1047" s="1"/>
      <c r="I1047" s="137">
        <f t="shared" si="20"/>
        <v>0</v>
      </c>
      <c r="J1047" s="138"/>
      <c r="K1047" s="139"/>
      <c r="L1047" s="140" t="s">
        <v>0</v>
      </c>
      <c r="M1047" s="141" t="s">
        <v>23</v>
      </c>
      <c r="N1047" s="95"/>
      <c r="O1047" s="96">
        <f t="shared" si="21"/>
        <v>0</v>
      </c>
      <c r="P1047" s="96">
        <v>1E-3</v>
      </c>
      <c r="Q1047" s="96">
        <f t="shared" si="22"/>
        <v>1E-3</v>
      </c>
      <c r="R1047" s="96">
        <v>0</v>
      </c>
      <c r="S1047" s="97">
        <f t="shared" si="23"/>
        <v>0</v>
      </c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Q1047" s="98" t="s">
        <v>365</v>
      </c>
      <c r="AS1047" s="98" t="s">
        <v>786</v>
      </c>
      <c r="AT1047" s="98" t="s">
        <v>73</v>
      </c>
      <c r="AX1047" s="7" t="s">
        <v>89</v>
      </c>
      <c r="BD1047" s="99">
        <f t="shared" si="24"/>
        <v>0</v>
      </c>
      <c r="BE1047" s="99">
        <f t="shared" si="25"/>
        <v>0</v>
      </c>
      <c r="BF1047" s="99">
        <f t="shared" si="26"/>
        <v>0</v>
      </c>
      <c r="BG1047" s="99">
        <f t="shared" si="27"/>
        <v>0</v>
      </c>
      <c r="BH1047" s="99">
        <f t="shared" si="28"/>
        <v>0</v>
      </c>
      <c r="BI1047" s="7" t="s">
        <v>73</v>
      </c>
      <c r="BJ1047" s="100">
        <f t="shared" si="29"/>
        <v>0</v>
      </c>
      <c r="BK1047" s="7" t="s">
        <v>228</v>
      </c>
      <c r="BL1047" s="98" t="s">
        <v>1603</v>
      </c>
    </row>
    <row r="1048" spans="1:64" s="16" customFormat="1" ht="72" x14ac:dyDescent="0.2">
      <c r="A1048" s="13"/>
      <c r="B1048" s="133" t="s">
        <v>1604</v>
      </c>
      <c r="C1048" s="133" t="s">
        <v>786</v>
      </c>
      <c r="D1048" s="134" t="s">
        <v>1605</v>
      </c>
      <c r="E1048" s="135" t="s">
        <v>1606</v>
      </c>
      <c r="F1048" s="136" t="s">
        <v>220</v>
      </c>
      <c r="G1048" s="137">
        <v>1</v>
      </c>
      <c r="H1048" s="1"/>
      <c r="I1048" s="137">
        <f t="shared" si="20"/>
        <v>0</v>
      </c>
      <c r="J1048" s="138"/>
      <c r="K1048" s="139"/>
      <c r="L1048" s="140" t="s">
        <v>0</v>
      </c>
      <c r="M1048" s="141" t="s">
        <v>23</v>
      </c>
      <c r="N1048" s="95"/>
      <c r="O1048" s="96">
        <f t="shared" si="21"/>
        <v>0</v>
      </c>
      <c r="P1048" s="96">
        <v>1E-3</v>
      </c>
      <c r="Q1048" s="96">
        <f t="shared" si="22"/>
        <v>1E-3</v>
      </c>
      <c r="R1048" s="96">
        <v>0</v>
      </c>
      <c r="S1048" s="97">
        <f t="shared" si="23"/>
        <v>0</v>
      </c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Q1048" s="98" t="s">
        <v>365</v>
      </c>
      <c r="AS1048" s="98" t="s">
        <v>786</v>
      </c>
      <c r="AT1048" s="98" t="s">
        <v>73</v>
      </c>
      <c r="AX1048" s="7" t="s">
        <v>89</v>
      </c>
      <c r="BD1048" s="99">
        <f t="shared" si="24"/>
        <v>0</v>
      </c>
      <c r="BE1048" s="99">
        <f t="shared" si="25"/>
        <v>0</v>
      </c>
      <c r="BF1048" s="99">
        <f t="shared" si="26"/>
        <v>0</v>
      </c>
      <c r="BG1048" s="99">
        <f t="shared" si="27"/>
        <v>0</v>
      </c>
      <c r="BH1048" s="99">
        <f t="shared" si="28"/>
        <v>0</v>
      </c>
      <c r="BI1048" s="7" t="s">
        <v>73</v>
      </c>
      <c r="BJ1048" s="100">
        <f t="shared" si="29"/>
        <v>0</v>
      </c>
      <c r="BK1048" s="7" t="s">
        <v>228</v>
      </c>
      <c r="BL1048" s="98" t="s">
        <v>1607</v>
      </c>
    </row>
    <row r="1049" spans="1:64" s="16" customFormat="1" ht="72" x14ac:dyDescent="0.2">
      <c r="A1049" s="13"/>
      <c r="B1049" s="133" t="s">
        <v>1608</v>
      </c>
      <c r="C1049" s="133" t="s">
        <v>786</v>
      </c>
      <c r="D1049" s="134" t="s">
        <v>1609</v>
      </c>
      <c r="E1049" s="135" t="s">
        <v>1610</v>
      </c>
      <c r="F1049" s="136" t="s">
        <v>220</v>
      </c>
      <c r="G1049" s="137">
        <v>1</v>
      </c>
      <c r="H1049" s="1"/>
      <c r="I1049" s="137">
        <f t="shared" si="20"/>
        <v>0</v>
      </c>
      <c r="J1049" s="138"/>
      <c r="K1049" s="139"/>
      <c r="L1049" s="140" t="s">
        <v>0</v>
      </c>
      <c r="M1049" s="141" t="s">
        <v>23</v>
      </c>
      <c r="N1049" s="95"/>
      <c r="O1049" s="96">
        <f t="shared" si="21"/>
        <v>0</v>
      </c>
      <c r="P1049" s="96">
        <v>1E-3</v>
      </c>
      <c r="Q1049" s="96">
        <f t="shared" si="22"/>
        <v>1E-3</v>
      </c>
      <c r="R1049" s="96">
        <v>0</v>
      </c>
      <c r="S1049" s="97">
        <f t="shared" si="23"/>
        <v>0</v>
      </c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Q1049" s="98" t="s">
        <v>365</v>
      </c>
      <c r="AS1049" s="98" t="s">
        <v>786</v>
      </c>
      <c r="AT1049" s="98" t="s">
        <v>73</v>
      </c>
      <c r="AX1049" s="7" t="s">
        <v>89</v>
      </c>
      <c r="BD1049" s="99">
        <f t="shared" si="24"/>
        <v>0</v>
      </c>
      <c r="BE1049" s="99">
        <f t="shared" si="25"/>
        <v>0</v>
      </c>
      <c r="BF1049" s="99">
        <f t="shared" si="26"/>
        <v>0</v>
      </c>
      <c r="BG1049" s="99">
        <f t="shared" si="27"/>
        <v>0</v>
      </c>
      <c r="BH1049" s="99">
        <f t="shared" si="28"/>
        <v>0</v>
      </c>
      <c r="BI1049" s="7" t="s">
        <v>73</v>
      </c>
      <c r="BJ1049" s="100">
        <f t="shared" si="29"/>
        <v>0</v>
      </c>
      <c r="BK1049" s="7" t="s">
        <v>228</v>
      </c>
      <c r="BL1049" s="98" t="s">
        <v>1611</v>
      </c>
    </row>
    <row r="1050" spans="1:64" s="16" customFormat="1" ht="72" x14ac:dyDescent="0.2">
      <c r="A1050" s="13"/>
      <c r="B1050" s="133" t="s">
        <v>1612</v>
      </c>
      <c r="C1050" s="133" t="s">
        <v>786</v>
      </c>
      <c r="D1050" s="134" t="s">
        <v>1613</v>
      </c>
      <c r="E1050" s="135" t="s">
        <v>1614</v>
      </c>
      <c r="F1050" s="136" t="s">
        <v>220</v>
      </c>
      <c r="G1050" s="137">
        <v>1</v>
      </c>
      <c r="H1050" s="1"/>
      <c r="I1050" s="137">
        <f t="shared" si="20"/>
        <v>0</v>
      </c>
      <c r="J1050" s="138"/>
      <c r="K1050" s="139"/>
      <c r="L1050" s="140" t="s">
        <v>0</v>
      </c>
      <c r="M1050" s="141" t="s">
        <v>23</v>
      </c>
      <c r="N1050" s="95"/>
      <c r="O1050" s="96">
        <f t="shared" si="21"/>
        <v>0</v>
      </c>
      <c r="P1050" s="96">
        <v>1E-3</v>
      </c>
      <c r="Q1050" s="96">
        <f t="shared" si="22"/>
        <v>1E-3</v>
      </c>
      <c r="R1050" s="96">
        <v>0</v>
      </c>
      <c r="S1050" s="97">
        <f t="shared" si="23"/>
        <v>0</v>
      </c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Q1050" s="98" t="s">
        <v>365</v>
      </c>
      <c r="AS1050" s="98" t="s">
        <v>786</v>
      </c>
      <c r="AT1050" s="98" t="s">
        <v>73</v>
      </c>
      <c r="AX1050" s="7" t="s">
        <v>89</v>
      </c>
      <c r="BD1050" s="99">
        <f t="shared" si="24"/>
        <v>0</v>
      </c>
      <c r="BE1050" s="99">
        <f t="shared" si="25"/>
        <v>0</v>
      </c>
      <c r="BF1050" s="99">
        <f t="shared" si="26"/>
        <v>0</v>
      </c>
      <c r="BG1050" s="99">
        <f t="shared" si="27"/>
        <v>0</v>
      </c>
      <c r="BH1050" s="99">
        <f t="shared" si="28"/>
        <v>0</v>
      </c>
      <c r="BI1050" s="7" t="s">
        <v>73</v>
      </c>
      <c r="BJ1050" s="100">
        <f t="shared" si="29"/>
        <v>0</v>
      </c>
      <c r="BK1050" s="7" t="s">
        <v>228</v>
      </c>
      <c r="BL1050" s="98" t="s">
        <v>1615</v>
      </c>
    </row>
    <row r="1051" spans="1:64" s="16" customFormat="1" ht="72" x14ac:dyDescent="0.2">
      <c r="A1051" s="13"/>
      <c r="B1051" s="133" t="s">
        <v>1616</v>
      </c>
      <c r="C1051" s="133" t="s">
        <v>786</v>
      </c>
      <c r="D1051" s="134" t="s">
        <v>1617</v>
      </c>
      <c r="E1051" s="135" t="s">
        <v>1618</v>
      </c>
      <c r="F1051" s="136" t="s">
        <v>220</v>
      </c>
      <c r="G1051" s="137">
        <v>1</v>
      </c>
      <c r="H1051" s="1"/>
      <c r="I1051" s="137">
        <f t="shared" si="20"/>
        <v>0</v>
      </c>
      <c r="J1051" s="138"/>
      <c r="K1051" s="139"/>
      <c r="L1051" s="140" t="s">
        <v>0</v>
      </c>
      <c r="M1051" s="141" t="s">
        <v>23</v>
      </c>
      <c r="N1051" s="95"/>
      <c r="O1051" s="96">
        <f t="shared" si="21"/>
        <v>0</v>
      </c>
      <c r="P1051" s="96">
        <v>1E-3</v>
      </c>
      <c r="Q1051" s="96">
        <f t="shared" si="22"/>
        <v>1E-3</v>
      </c>
      <c r="R1051" s="96">
        <v>0</v>
      </c>
      <c r="S1051" s="97">
        <f t="shared" si="23"/>
        <v>0</v>
      </c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Q1051" s="98" t="s">
        <v>365</v>
      </c>
      <c r="AS1051" s="98" t="s">
        <v>786</v>
      </c>
      <c r="AT1051" s="98" t="s">
        <v>73</v>
      </c>
      <c r="AX1051" s="7" t="s">
        <v>89</v>
      </c>
      <c r="BD1051" s="99">
        <f t="shared" si="24"/>
        <v>0</v>
      </c>
      <c r="BE1051" s="99">
        <f t="shared" si="25"/>
        <v>0</v>
      </c>
      <c r="BF1051" s="99">
        <f t="shared" si="26"/>
        <v>0</v>
      </c>
      <c r="BG1051" s="99">
        <f t="shared" si="27"/>
        <v>0</v>
      </c>
      <c r="BH1051" s="99">
        <f t="shared" si="28"/>
        <v>0</v>
      </c>
      <c r="BI1051" s="7" t="s">
        <v>73</v>
      </c>
      <c r="BJ1051" s="100">
        <f t="shared" si="29"/>
        <v>0</v>
      </c>
      <c r="BK1051" s="7" t="s">
        <v>228</v>
      </c>
      <c r="BL1051" s="98" t="s">
        <v>1619</v>
      </c>
    </row>
    <row r="1052" spans="1:64" s="16" customFormat="1" ht="72" x14ac:dyDescent="0.2">
      <c r="A1052" s="13"/>
      <c r="B1052" s="133" t="s">
        <v>1620</v>
      </c>
      <c r="C1052" s="133" t="s">
        <v>786</v>
      </c>
      <c r="D1052" s="134" t="s">
        <v>1621</v>
      </c>
      <c r="E1052" s="135" t="s">
        <v>1622</v>
      </c>
      <c r="F1052" s="136" t="s">
        <v>220</v>
      </c>
      <c r="G1052" s="137">
        <v>3</v>
      </c>
      <c r="H1052" s="1"/>
      <c r="I1052" s="137">
        <f t="shared" si="20"/>
        <v>0</v>
      </c>
      <c r="J1052" s="138"/>
      <c r="K1052" s="139"/>
      <c r="L1052" s="140" t="s">
        <v>0</v>
      </c>
      <c r="M1052" s="141" t="s">
        <v>23</v>
      </c>
      <c r="N1052" s="95"/>
      <c r="O1052" s="96">
        <f t="shared" si="21"/>
        <v>0</v>
      </c>
      <c r="P1052" s="96">
        <v>1E-3</v>
      </c>
      <c r="Q1052" s="96">
        <f t="shared" si="22"/>
        <v>3.0000000000000001E-3</v>
      </c>
      <c r="R1052" s="96">
        <v>0</v>
      </c>
      <c r="S1052" s="97">
        <f t="shared" si="23"/>
        <v>0</v>
      </c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Q1052" s="98" t="s">
        <v>365</v>
      </c>
      <c r="AS1052" s="98" t="s">
        <v>786</v>
      </c>
      <c r="AT1052" s="98" t="s">
        <v>73</v>
      </c>
      <c r="AX1052" s="7" t="s">
        <v>89</v>
      </c>
      <c r="BD1052" s="99">
        <f t="shared" si="24"/>
        <v>0</v>
      </c>
      <c r="BE1052" s="99">
        <f t="shared" si="25"/>
        <v>0</v>
      </c>
      <c r="BF1052" s="99">
        <f t="shared" si="26"/>
        <v>0</v>
      </c>
      <c r="BG1052" s="99">
        <f t="shared" si="27"/>
        <v>0</v>
      </c>
      <c r="BH1052" s="99">
        <f t="shared" si="28"/>
        <v>0</v>
      </c>
      <c r="BI1052" s="7" t="s">
        <v>73</v>
      </c>
      <c r="BJ1052" s="100">
        <f t="shared" si="29"/>
        <v>0</v>
      </c>
      <c r="BK1052" s="7" t="s">
        <v>228</v>
      </c>
      <c r="BL1052" s="98" t="s">
        <v>1623</v>
      </c>
    </row>
    <row r="1053" spans="1:64" s="16" customFormat="1" ht="72" x14ac:dyDescent="0.2">
      <c r="A1053" s="13"/>
      <c r="B1053" s="133" t="s">
        <v>1624</v>
      </c>
      <c r="C1053" s="133" t="s">
        <v>786</v>
      </c>
      <c r="D1053" s="134" t="s">
        <v>1625</v>
      </c>
      <c r="E1053" s="135" t="s">
        <v>1626</v>
      </c>
      <c r="F1053" s="136" t="s">
        <v>220</v>
      </c>
      <c r="G1053" s="137">
        <v>1</v>
      </c>
      <c r="H1053" s="1"/>
      <c r="I1053" s="137">
        <f t="shared" si="20"/>
        <v>0</v>
      </c>
      <c r="J1053" s="138"/>
      <c r="K1053" s="139"/>
      <c r="L1053" s="140" t="s">
        <v>0</v>
      </c>
      <c r="M1053" s="141" t="s">
        <v>23</v>
      </c>
      <c r="N1053" s="95"/>
      <c r="O1053" s="96">
        <f t="shared" si="21"/>
        <v>0</v>
      </c>
      <c r="P1053" s="96">
        <v>1E-3</v>
      </c>
      <c r="Q1053" s="96">
        <f t="shared" si="22"/>
        <v>1E-3</v>
      </c>
      <c r="R1053" s="96">
        <v>0</v>
      </c>
      <c r="S1053" s="97">
        <f t="shared" si="23"/>
        <v>0</v>
      </c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Q1053" s="98" t="s">
        <v>365</v>
      </c>
      <c r="AS1053" s="98" t="s">
        <v>786</v>
      </c>
      <c r="AT1053" s="98" t="s">
        <v>73</v>
      </c>
      <c r="AX1053" s="7" t="s">
        <v>89</v>
      </c>
      <c r="BD1053" s="99">
        <f t="shared" si="24"/>
        <v>0</v>
      </c>
      <c r="BE1053" s="99">
        <f t="shared" si="25"/>
        <v>0</v>
      </c>
      <c r="BF1053" s="99">
        <f t="shared" si="26"/>
        <v>0</v>
      </c>
      <c r="BG1053" s="99">
        <f t="shared" si="27"/>
        <v>0</v>
      </c>
      <c r="BH1053" s="99">
        <f t="shared" si="28"/>
        <v>0</v>
      </c>
      <c r="BI1053" s="7" t="s">
        <v>73</v>
      </c>
      <c r="BJ1053" s="100">
        <f t="shared" si="29"/>
        <v>0</v>
      </c>
      <c r="BK1053" s="7" t="s">
        <v>228</v>
      </c>
      <c r="BL1053" s="98" t="s">
        <v>1627</v>
      </c>
    </row>
    <row r="1054" spans="1:64" s="16" customFormat="1" ht="72" x14ac:dyDescent="0.2">
      <c r="A1054" s="13"/>
      <c r="B1054" s="133" t="s">
        <v>1628</v>
      </c>
      <c r="C1054" s="133" t="s">
        <v>786</v>
      </c>
      <c r="D1054" s="134" t="s">
        <v>1629</v>
      </c>
      <c r="E1054" s="135" t="s">
        <v>1630</v>
      </c>
      <c r="F1054" s="136" t="s">
        <v>220</v>
      </c>
      <c r="G1054" s="137">
        <v>1</v>
      </c>
      <c r="H1054" s="1"/>
      <c r="I1054" s="137">
        <f t="shared" si="20"/>
        <v>0</v>
      </c>
      <c r="J1054" s="138"/>
      <c r="K1054" s="139"/>
      <c r="L1054" s="140" t="s">
        <v>0</v>
      </c>
      <c r="M1054" s="141" t="s">
        <v>23</v>
      </c>
      <c r="N1054" s="95"/>
      <c r="O1054" s="96">
        <f t="shared" si="21"/>
        <v>0</v>
      </c>
      <c r="P1054" s="96">
        <v>1E-3</v>
      </c>
      <c r="Q1054" s="96">
        <f t="shared" si="22"/>
        <v>1E-3</v>
      </c>
      <c r="R1054" s="96">
        <v>0</v>
      </c>
      <c r="S1054" s="97">
        <f t="shared" si="23"/>
        <v>0</v>
      </c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Q1054" s="98" t="s">
        <v>365</v>
      </c>
      <c r="AS1054" s="98" t="s">
        <v>786</v>
      </c>
      <c r="AT1054" s="98" t="s">
        <v>73</v>
      </c>
      <c r="AX1054" s="7" t="s">
        <v>89</v>
      </c>
      <c r="BD1054" s="99">
        <f t="shared" si="24"/>
        <v>0</v>
      </c>
      <c r="BE1054" s="99">
        <f t="shared" si="25"/>
        <v>0</v>
      </c>
      <c r="BF1054" s="99">
        <f t="shared" si="26"/>
        <v>0</v>
      </c>
      <c r="BG1054" s="99">
        <f t="shared" si="27"/>
        <v>0</v>
      </c>
      <c r="BH1054" s="99">
        <f t="shared" si="28"/>
        <v>0</v>
      </c>
      <c r="BI1054" s="7" t="s">
        <v>73</v>
      </c>
      <c r="BJ1054" s="100">
        <f t="shared" si="29"/>
        <v>0</v>
      </c>
      <c r="BK1054" s="7" t="s">
        <v>228</v>
      </c>
      <c r="BL1054" s="98" t="s">
        <v>1631</v>
      </c>
    </row>
    <row r="1055" spans="1:64" s="16" customFormat="1" ht="72" x14ac:dyDescent="0.2">
      <c r="A1055" s="13"/>
      <c r="B1055" s="133" t="s">
        <v>1632</v>
      </c>
      <c r="C1055" s="133" t="s">
        <v>786</v>
      </c>
      <c r="D1055" s="134" t="s">
        <v>1633</v>
      </c>
      <c r="E1055" s="135" t="s">
        <v>1634</v>
      </c>
      <c r="F1055" s="136" t="s">
        <v>220</v>
      </c>
      <c r="G1055" s="137">
        <v>1</v>
      </c>
      <c r="H1055" s="1"/>
      <c r="I1055" s="137">
        <f t="shared" si="20"/>
        <v>0</v>
      </c>
      <c r="J1055" s="138"/>
      <c r="K1055" s="139"/>
      <c r="L1055" s="140" t="s">
        <v>0</v>
      </c>
      <c r="M1055" s="141" t="s">
        <v>23</v>
      </c>
      <c r="N1055" s="95"/>
      <c r="O1055" s="96">
        <f t="shared" si="21"/>
        <v>0</v>
      </c>
      <c r="P1055" s="96">
        <v>1E-3</v>
      </c>
      <c r="Q1055" s="96">
        <f t="shared" si="22"/>
        <v>1E-3</v>
      </c>
      <c r="R1055" s="96">
        <v>0</v>
      </c>
      <c r="S1055" s="97">
        <f t="shared" si="23"/>
        <v>0</v>
      </c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Q1055" s="98" t="s">
        <v>365</v>
      </c>
      <c r="AS1055" s="98" t="s">
        <v>786</v>
      </c>
      <c r="AT1055" s="98" t="s">
        <v>73</v>
      </c>
      <c r="AX1055" s="7" t="s">
        <v>89</v>
      </c>
      <c r="BD1055" s="99">
        <f t="shared" si="24"/>
        <v>0</v>
      </c>
      <c r="BE1055" s="99">
        <f t="shared" si="25"/>
        <v>0</v>
      </c>
      <c r="BF1055" s="99">
        <f t="shared" si="26"/>
        <v>0</v>
      </c>
      <c r="BG1055" s="99">
        <f t="shared" si="27"/>
        <v>0</v>
      </c>
      <c r="BH1055" s="99">
        <f t="shared" si="28"/>
        <v>0</v>
      </c>
      <c r="BI1055" s="7" t="s">
        <v>73</v>
      </c>
      <c r="BJ1055" s="100">
        <f t="shared" si="29"/>
        <v>0</v>
      </c>
      <c r="BK1055" s="7" t="s">
        <v>228</v>
      </c>
      <c r="BL1055" s="98" t="s">
        <v>1635</v>
      </c>
    </row>
    <row r="1056" spans="1:64" s="16" customFormat="1" ht="72" x14ac:dyDescent="0.2">
      <c r="A1056" s="13"/>
      <c r="B1056" s="133" t="s">
        <v>1636</v>
      </c>
      <c r="C1056" s="133" t="s">
        <v>786</v>
      </c>
      <c r="D1056" s="134" t="s">
        <v>1637</v>
      </c>
      <c r="E1056" s="135" t="s">
        <v>1638</v>
      </c>
      <c r="F1056" s="136" t="s">
        <v>220</v>
      </c>
      <c r="G1056" s="137">
        <v>1</v>
      </c>
      <c r="H1056" s="1"/>
      <c r="I1056" s="137">
        <f t="shared" si="20"/>
        <v>0</v>
      </c>
      <c r="J1056" s="138"/>
      <c r="K1056" s="139"/>
      <c r="L1056" s="140" t="s">
        <v>0</v>
      </c>
      <c r="M1056" s="141" t="s">
        <v>23</v>
      </c>
      <c r="N1056" s="95"/>
      <c r="O1056" s="96">
        <f t="shared" si="21"/>
        <v>0</v>
      </c>
      <c r="P1056" s="96">
        <v>1E-3</v>
      </c>
      <c r="Q1056" s="96">
        <f t="shared" si="22"/>
        <v>1E-3</v>
      </c>
      <c r="R1056" s="96">
        <v>0</v>
      </c>
      <c r="S1056" s="97">
        <f t="shared" si="23"/>
        <v>0</v>
      </c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Q1056" s="98" t="s">
        <v>365</v>
      </c>
      <c r="AS1056" s="98" t="s">
        <v>786</v>
      </c>
      <c r="AT1056" s="98" t="s">
        <v>73</v>
      </c>
      <c r="AX1056" s="7" t="s">
        <v>89</v>
      </c>
      <c r="BD1056" s="99">
        <f t="shared" si="24"/>
        <v>0</v>
      </c>
      <c r="BE1056" s="99">
        <f t="shared" si="25"/>
        <v>0</v>
      </c>
      <c r="BF1056" s="99">
        <f t="shared" si="26"/>
        <v>0</v>
      </c>
      <c r="BG1056" s="99">
        <f t="shared" si="27"/>
        <v>0</v>
      </c>
      <c r="BH1056" s="99">
        <f t="shared" si="28"/>
        <v>0</v>
      </c>
      <c r="BI1056" s="7" t="s">
        <v>73</v>
      </c>
      <c r="BJ1056" s="100">
        <f t="shared" si="29"/>
        <v>0</v>
      </c>
      <c r="BK1056" s="7" t="s">
        <v>228</v>
      </c>
      <c r="BL1056" s="98" t="s">
        <v>1639</v>
      </c>
    </row>
    <row r="1057" spans="1:64" s="16" customFormat="1" ht="60" x14ac:dyDescent="0.2">
      <c r="A1057" s="13"/>
      <c r="B1057" s="133" t="s">
        <v>1640</v>
      </c>
      <c r="C1057" s="133" t="s">
        <v>786</v>
      </c>
      <c r="D1057" s="134" t="s">
        <v>1641</v>
      </c>
      <c r="E1057" s="135" t="s">
        <v>1642</v>
      </c>
      <c r="F1057" s="136" t="s">
        <v>220</v>
      </c>
      <c r="G1057" s="137">
        <v>1</v>
      </c>
      <c r="H1057" s="1"/>
      <c r="I1057" s="137">
        <f t="shared" si="20"/>
        <v>0</v>
      </c>
      <c r="J1057" s="138"/>
      <c r="K1057" s="139"/>
      <c r="L1057" s="140" t="s">
        <v>0</v>
      </c>
      <c r="M1057" s="141" t="s">
        <v>23</v>
      </c>
      <c r="N1057" s="95"/>
      <c r="O1057" s="96">
        <f t="shared" si="21"/>
        <v>0</v>
      </c>
      <c r="P1057" s="96">
        <v>1E-3</v>
      </c>
      <c r="Q1057" s="96">
        <f t="shared" si="22"/>
        <v>1E-3</v>
      </c>
      <c r="R1057" s="96">
        <v>0</v>
      </c>
      <c r="S1057" s="97">
        <f t="shared" si="23"/>
        <v>0</v>
      </c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Q1057" s="98" t="s">
        <v>365</v>
      </c>
      <c r="AS1057" s="98" t="s">
        <v>786</v>
      </c>
      <c r="AT1057" s="98" t="s">
        <v>73</v>
      </c>
      <c r="AX1057" s="7" t="s">
        <v>89</v>
      </c>
      <c r="BD1057" s="99">
        <f t="shared" si="24"/>
        <v>0</v>
      </c>
      <c r="BE1057" s="99">
        <f t="shared" si="25"/>
        <v>0</v>
      </c>
      <c r="BF1057" s="99">
        <f t="shared" si="26"/>
        <v>0</v>
      </c>
      <c r="BG1057" s="99">
        <f t="shared" si="27"/>
        <v>0</v>
      </c>
      <c r="BH1057" s="99">
        <f t="shared" si="28"/>
        <v>0</v>
      </c>
      <c r="BI1057" s="7" t="s">
        <v>73</v>
      </c>
      <c r="BJ1057" s="100">
        <f t="shared" si="29"/>
        <v>0</v>
      </c>
      <c r="BK1057" s="7" t="s">
        <v>228</v>
      </c>
      <c r="BL1057" s="98" t="s">
        <v>1643</v>
      </c>
    </row>
    <row r="1058" spans="1:64" s="16" customFormat="1" ht="60" x14ac:dyDescent="0.2">
      <c r="A1058" s="13"/>
      <c r="B1058" s="133" t="s">
        <v>1644</v>
      </c>
      <c r="C1058" s="133" t="s">
        <v>786</v>
      </c>
      <c r="D1058" s="134" t="s">
        <v>1645</v>
      </c>
      <c r="E1058" s="135" t="s">
        <v>1646</v>
      </c>
      <c r="F1058" s="136" t="s">
        <v>220</v>
      </c>
      <c r="G1058" s="137">
        <v>1</v>
      </c>
      <c r="H1058" s="1"/>
      <c r="I1058" s="137">
        <f t="shared" si="20"/>
        <v>0</v>
      </c>
      <c r="J1058" s="138"/>
      <c r="K1058" s="139"/>
      <c r="L1058" s="140" t="s">
        <v>0</v>
      </c>
      <c r="M1058" s="141" t="s">
        <v>23</v>
      </c>
      <c r="N1058" s="95"/>
      <c r="O1058" s="96">
        <f t="shared" si="21"/>
        <v>0</v>
      </c>
      <c r="P1058" s="96">
        <v>1E-3</v>
      </c>
      <c r="Q1058" s="96">
        <f t="shared" si="22"/>
        <v>1E-3</v>
      </c>
      <c r="R1058" s="96">
        <v>0</v>
      </c>
      <c r="S1058" s="97">
        <f t="shared" si="23"/>
        <v>0</v>
      </c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Q1058" s="98" t="s">
        <v>365</v>
      </c>
      <c r="AS1058" s="98" t="s">
        <v>786</v>
      </c>
      <c r="AT1058" s="98" t="s">
        <v>73</v>
      </c>
      <c r="AX1058" s="7" t="s">
        <v>89</v>
      </c>
      <c r="BD1058" s="99">
        <f t="shared" si="24"/>
        <v>0</v>
      </c>
      <c r="BE1058" s="99">
        <f t="shared" si="25"/>
        <v>0</v>
      </c>
      <c r="BF1058" s="99">
        <f t="shared" si="26"/>
        <v>0</v>
      </c>
      <c r="BG1058" s="99">
        <f t="shared" si="27"/>
        <v>0</v>
      </c>
      <c r="BH1058" s="99">
        <f t="shared" si="28"/>
        <v>0</v>
      </c>
      <c r="BI1058" s="7" t="s">
        <v>73</v>
      </c>
      <c r="BJ1058" s="100">
        <f t="shared" si="29"/>
        <v>0</v>
      </c>
      <c r="BK1058" s="7" t="s">
        <v>228</v>
      </c>
      <c r="BL1058" s="98" t="s">
        <v>1647</v>
      </c>
    </row>
    <row r="1059" spans="1:64" s="16" customFormat="1" ht="72" x14ac:dyDescent="0.2">
      <c r="A1059" s="13"/>
      <c r="B1059" s="133" t="s">
        <v>1648</v>
      </c>
      <c r="C1059" s="133" t="s">
        <v>786</v>
      </c>
      <c r="D1059" s="134" t="s">
        <v>1649</v>
      </c>
      <c r="E1059" s="135" t="s">
        <v>1650</v>
      </c>
      <c r="F1059" s="136" t="s">
        <v>220</v>
      </c>
      <c r="G1059" s="137">
        <v>1</v>
      </c>
      <c r="H1059" s="1"/>
      <c r="I1059" s="137">
        <f t="shared" si="20"/>
        <v>0</v>
      </c>
      <c r="J1059" s="138"/>
      <c r="K1059" s="139"/>
      <c r="L1059" s="140" t="s">
        <v>0</v>
      </c>
      <c r="M1059" s="141" t="s">
        <v>23</v>
      </c>
      <c r="N1059" s="95"/>
      <c r="O1059" s="96">
        <f t="shared" si="21"/>
        <v>0</v>
      </c>
      <c r="P1059" s="96">
        <v>1E-3</v>
      </c>
      <c r="Q1059" s="96">
        <f t="shared" si="22"/>
        <v>1E-3</v>
      </c>
      <c r="R1059" s="96">
        <v>0</v>
      </c>
      <c r="S1059" s="97">
        <f t="shared" si="23"/>
        <v>0</v>
      </c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Q1059" s="98" t="s">
        <v>365</v>
      </c>
      <c r="AS1059" s="98" t="s">
        <v>786</v>
      </c>
      <c r="AT1059" s="98" t="s">
        <v>73</v>
      </c>
      <c r="AX1059" s="7" t="s">
        <v>89</v>
      </c>
      <c r="BD1059" s="99">
        <f t="shared" si="24"/>
        <v>0</v>
      </c>
      <c r="BE1059" s="99">
        <f t="shared" si="25"/>
        <v>0</v>
      </c>
      <c r="BF1059" s="99">
        <f t="shared" si="26"/>
        <v>0</v>
      </c>
      <c r="BG1059" s="99">
        <f t="shared" si="27"/>
        <v>0</v>
      </c>
      <c r="BH1059" s="99">
        <f t="shared" si="28"/>
        <v>0</v>
      </c>
      <c r="BI1059" s="7" t="s">
        <v>73</v>
      </c>
      <c r="BJ1059" s="100">
        <f t="shared" si="29"/>
        <v>0</v>
      </c>
      <c r="BK1059" s="7" t="s">
        <v>228</v>
      </c>
      <c r="BL1059" s="98" t="s">
        <v>1651</v>
      </c>
    </row>
    <row r="1060" spans="1:64" s="16" customFormat="1" ht="60" x14ac:dyDescent="0.2">
      <c r="A1060" s="13"/>
      <c r="B1060" s="133" t="s">
        <v>1652</v>
      </c>
      <c r="C1060" s="133" t="s">
        <v>786</v>
      </c>
      <c r="D1060" s="134" t="s">
        <v>1653</v>
      </c>
      <c r="E1060" s="135" t="s">
        <v>1654</v>
      </c>
      <c r="F1060" s="136" t="s">
        <v>220</v>
      </c>
      <c r="G1060" s="137">
        <v>1</v>
      </c>
      <c r="H1060" s="1"/>
      <c r="I1060" s="137">
        <f t="shared" si="20"/>
        <v>0</v>
      </c>
      <c r="J1060" s="138"/>
      <c r="K1060" s="139"/>
      <c r="L1060" s="140" t="s">
        <v>0</v>
      </c>
      <c r="M1060" s="141" t="s">
        <v>23</v>
      </c>
      <c r="N1060" s="95"/>
      <c r="O1060" s="96">
        <f t="shared" si="21"/>
        <v>0</v>
      </c>
      <c r="P1060" s="96">
        <v>1E-3</v>
      </c>
      <c r="Q1060" s="96">
        <f t="shared" si="22"/>
        <v>1E-3</v>
      </c>
      <c r="R1060" s="96">
        <v>0</v>
      </c>
      <c r="S1060" s="97">
        <f t="shared" si="23"/>
        <v>0</v>
      </c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Q1060" s="98" t="s">
        <v>365</v>
      </c>
      <c r="AS1060" s="98" t="s">
        <v>786</v>
      </c>
      <c r="AT1060" s="98" t="s">
        <v>73</v>
      </c>
      <c r="AX1060" s="7" t="s">
        <v>89</v>
      </c>
      <c r="BD1060" s="99">
        <f t="shared" si="24"/>
        <v>0</v>
      </c>
      <c r="BE1060" s="99">
        <f t="shared" si="25"/>
        <v>0</v>
      </c>
      <c r="BF1060" s="99">
        <f t="shared" si="26"/>
        <v>0</v>
      </c>
      <c r="BG1060" s="99">
        <f t="shared" si="27"/>
        <v>0</v>
      </c>
      <c r="BH1060" s="99">
        <f t="shared" si="28"/>
        <v>0</v>
      </c>
      <c r="BI1060" s="7" t="s">
        <v>73</v>
      </c>
      <c r="BJ1060" s="100">
        <f t="shared" si="29"/>
        <v>0</v>
      </c>
      <c r="BK1060" s="7" t="s">
        <v>228</v>
      </c>
      <c r="BL1060" s="98" t="s">
        <v>1655</v>
      </c>
    </row>
    <row r="1061" spans="1:64" s="16" customFormat="1" ht="36" x14ac:dyDescent="0.2">
      <c r="A1061" s="13"/>
      <c r="B1061" s="87" t="s">
        <v>1656</v>
      </c>
      <c r="C1061" s="87" t="s">
        <v>92</v>
      </c>
      <c r="D1061" s="88" t="s">
        <v>1657</v>
      </c>
      <c r="E1061" s="89" t="s">
        <v>1658</v>
      </c>
      <c r="F1061" s="90" t="s">
        <v>220</v>
      </c>
      <c r="G1061" s="91">
        <v>3</v>
      </c>
      <c r="H1061" s="1"/>
      <c r="I1061" s="91">
        <f t="shared" si="20"/>
        <v>0</v>
      </c>
      <c r="J1061" s="92"/>
      <c r="K1061" s="13"/>
      <c r="L1061" s="93" t="s">
        <v>0</v>
      </c>
      <c r="M1061" s="94" t="s">
        <v>23</v>
      </c>
      <c r="N1061" s="95"/>
      <c r="O1061" s="96">
        <f t="shared" si="21"/>
        <v>0</v>
      </c>
      <c r="P1061" s="96">
        <v>0</v>
      </c>
      <c r="Q1061" s="96">
        <f t="shared" si="22"/>
        <v>0</v>
      </c>
      <c r="R1061" s="96">
        <v>0</v>
      </c>
      <c r="S1061" s="97">
        <f t="shared" si="23"/>
        <v>0</v>
      </c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Q1061" s="98" t="s">
        <v>228</v>
      </c>
      <c r="AS1061" s="98" t="s">
        <v>92</v>
      </c>
      <c r="AT1061" s="98" t="s">
        <v>73</v>
      </c>
      <c r="AX1061" s="7" t="s">
        <v>89</v>
      </c>
      <c r="BD1061" s="99">
        <f t="shared" si="24"/>
        <v>0</v>
      </c>
      <c r="BE1061" s="99">
        <f t="shared" si="25"/>
        <v>0</v>
      </c>
      <c r="BF1061" s="99">
        <f t="shared" si="26"/>
        <v>0</v>
      </c>
      <c r="BG1061" s="99">
        <f t="shared" si="27"/>
        <v>0</v>
      </c>
      <c r="BH1061" s="99">
        <f t="shared" si="28"/>
        <v>0</v>
      </c>
      <c r="BI1061" s="7" t="s">
        <v>73</v>
      </c>
      <c r="BJ1061" s="100">
        <f t="shared" si="29"/>
        <v>0</v>
      </c>
      <c r="BK1061" s="7" t="s">
        <v>228</v>
      </c>
      <c r="BL1061" s="98" t="s">
        <v>1659</v>
      </c>
    </row>
    <row r="1062" spans="1:64" s="102" customFormat="1" x14ac:dyDescent="0.2">
      <c r="A1062" s="101"/>
      <c r="C1062" s="103" t="s">
        <v>102</v>
      </c>
      <c r="D1062" s="104" t="s">
        <v>0</v>
      </c>
      <c r="E1062" s="105" t="s">
        <v>784</v>
      </c>
      <c r="G1062" s="104" t="s">
        <v>0</v>
      </c>
      <c r="K1062" s="101"/>
      <c r="L1062" s="106"/>
      <c r="M1062" s="107"/>
      <c r="N1062" s="107"/>
      <c r="O1062" s="107"/>
      <c r="P1062" s="107"/>
      <c r="Q1062" s="107"/>
      <c r="R1062" s="107"/>
      <c r="S1062" s="108"/>
      <c r="AS1062" s="104" t="s">
        <v>102</v>
      </c>
      <c r="AT1062" s="104" t="s">
        <v>73</v>
      </c>
      <c r="AU1062" s="102" t="s">
        <v>51</v>
      </c>
      <c r="AV1062" s="102" t="s">
        <v>16</v>
      </c>
      <c r="AW1062" s="102" t="s">
        <v>47</v>
      </c>
      <c r="AX1062" s="104" t="s">
        <v>89</v>
      </c>
    </row>
    <row r="1063" spans="1:64" s="110" customFormat="1" x14ac:dyDescent="0.2">
      <c r="A1063" s="109"/>
      <c r="C1063" s="103" t="s">
        <v>102</v>
      </c>
      <c r="D1063" s="111" t="s">
        <v>0</v>
      </c>
      <c r="E1063" s="112" t="s">
        <v>1660</v>
      </c>
      <c r="G1063" s="113">
        <v>1</v>
      </c>
      <c r="K1063" s="109"/>
      <c r="L1063" s="114"/>
      <c r="M1063" s="115"/>
      <c r="N1063" s="115"/>
      <c r="O1063" s="115"/>
      <c r="P1063" s="115"/>
      <c r="Q1063" s="115"/>
      <c r="R1063" s="115"/>
      <c r="S1063" s="116"/>
      <c r="AS1063" s="111" t="s">
        <v>102</v>
      </c>
      <c r="AT1063" s="111" t="s">
        <v>73</v>
      </c>
      <c r="AU1063" s="110" t="s">
        <v>73</v>
      </c>
      <c r="AV1063" s="110" t="s">
        <v>16</v>
      </c>
      <c r="AW1063" s="110" t="s">
        <v>47</v>
      </c>
      <c r="AX1063" s="111" t="s">
        <v>89</v>
      </c>
    </row>
    <row r="1064" spans="1:64" s="110" customFormat="1" x14ac:dyDescent="0.2">
      <c r="A1064" s="109"/>
      <c r="C1064" s="103" t="s">
        <v>102</v>
      </c>
      <c r="D1064" s="111" t="s">
        <v>0</v>
      </c>
      <c r="E1064" s="112" t="s">
        <v>1661</v>
      </c>
      <c r="G1064" s="113">
        <v>1</v>
      </c>
      <c r="K1064" s="109"/>
      <c r="L1064" s="114"/>
      <c r="M1064" s="115"/>
      <c r="N1064" s="115"/>
      <c r="O1064" s="115"/>
      <c r="P1064" s="115"/>
      <c r="Q1064" s="115"/>
      <c r="R1064" s="115"/>
      <c r="S1064" s="116"/>
      <c r="AS1064" s="111" t="s">
        <v>102</v>
      </c>
      <c r="AT1064" s="111" t="s">
        <v>73</v>
      </c>
      <c r="AU1064" s="110" t="s">
        <v>73</v>
      </c>
      <c r="AV1064" s="110" t="s">
        <v>16</v>
      </c>
      <c r="AW1064" s="110" t="s">
        <v>47</v>
      </c>
      <c r="AX1064" s="111" t="s">
        <v>89</v>
      </c>
    </row>
    <row r="1065" spans="1:64" s="102" customFormat="1" x14ac:dyDescent="0.2">
      <c r="A1065" s="101"/>
      <c r="C1065" s="103" t="s">
        <v>102</v>
      </c>
      <c r="D1065" s="104" t="s">
        <v>0</v>
      </c>
      <c r="E1065" s="105" t="s">
        <v>1662</v>
      </c>
      <c r="G1065" s="104" t="s">
        <v>0</v>
      </c>
      <c r="K1065" s="101"/>
      <c r="L1065" s="106"/>
      <c r="M1065" s="107"/>
      <c r="N1065" s="107"/>
      <c r="O1065" s="107"/>
      <c r="P1065" s="107"/>
      <c r="Q1065" s="107"/>
      <c r="R1065" s="107"/>
      <c r="S1065" s="108"/>
      <c r="AS1065" s="104" t="s">
        <v>102</v>
      </c>
      <c r="AT1065" s="104" t="s">
        <v>73</v>
      </c>
      <c r="AU1065" s="102" t="s">
        <v>51</v>
      </c>
      <c r="AV1065" s="102" t="s">
        <v>16</v>
      </c>
      <c r="AW1065" s="102" t="s">
        <v>47</v>
      </c>
      <c r="AX1065" s="104" t="s">
        <v>89</v>
      </c>
    </row>
    <row r="1066" spans="1:64" s="110" customFormat="1" x14ac:dyDescent="0.2">
      <c r="A1066" s="109"/>
      <c r="C1066" s="103" t="s">
        <v>102</v>
      </c>
      <c r="D1066" s="111" t="s">
        <v>0</v>
      </c>
      <c r="E1066" s="112" t="s">
        <v>1663</v>
      </c>
      <c r="G1066" s="113">
        <v>1</v>
      </c>
      <c r="K1066" s="109"/>
      <c r="L1066" s="114"/>
      <c r="M1066" s="115"/>
      <c r="N1066" s="115"/>
      <c r="O1066" s="115"/>
      <c r="P1066" s="115"/>
      <c r="Q1066" s="115"/>
      <c r="R1066" s="115"/>
      <c r="S1066" s="116"/>
      <c r="AS1066" s="111" t="s">
        <v>102</v>
      </c>
      <c r="AT1066" s="111" t="s">
        <v>73</v>
      </c>
      <c r="AU1066" s="110" t="s">
        <v>73</v>
      </c>
      <c r="AV1066" s="110" t="s">
        <v>16</v>
      </c>
      <c r="AW1066" s="110" t="s">
        <v>47</v>
      </c>
      <c r="AX1066" s="111" t="s">
        <v>89</v>
      </c>
    </row>
    <row r="1067" spans="1:64" s="118" customFormat="1" x14ac:dyDescent="0.2">
      <c r="A1067" s="117"/>
      <c r="C1067" s="103" t="s">
        <v>102</v>
      </c>
      <c r="D1067" s="119" t="s">
        <v>0</v>
      </c>
      <c r="E1067" s="120" t="s">
        <v>109</v>
      </c>
      <c r="G1067" s="121">
        <v>3</v>
      </c>
      <c r="K1067" s="117"/>
      <c r="L1067" s="122"/>
      <c r="M1067" s="123"/>
      <c r="N1067" s="123"/>
      <c r="O1067" s="123"/>
      <c r="P1067" s="123"/>
      <c r="Q1067" s="123"/>
      <c r="R1067" s="123"/>
      <c r="S1067" s="124"/>
      <c r="AS1067" s="119" t="s">
        <v>102</v>
      </c>
      <c r="AT1067" s="119" t="s">
        <v>73</v>
      </c>
      <c r="AU1067" s="118" t="s">
        <v>96</v>
      </c>
      <c r="AV1067" s="118" t="s">
        <v>16</v>
      </c>
      <c r="AW1067" s="118" t="s">
        <v>51</v>
      </c>
      <c r="AX1067" s="119" t="s">
        <v>89</v>
      </c>
    </row>
    <row r="1068" spans="1:64" s="16" customFormat="1" ht="24" x14ac:dyDescent="0.2">
      <c r="A1068" s="13"/>
      <c r="B1068" s="133" t="s">
        <v>1664</v>
      </c>
      <c r="C1068" s="133" t="s">
        <v>786</v>
      </c>
      <c r="D1068" s="134" t="s">
        <v>1665</v>
      </c>
      <c r="E1068" s="135" t="s">
        <v>1666</v>
      </c>
      <c r="F1068" s="136" t="s">
        <v>220</v>
      </c>
      <c r="G1068" s="137">
        <v>1</v>
      </c>
      <c r="H1068" s="1"/>
      <c r="I1068" s="137">
        <f t="shared" ref="I1068:I1077" si="30">ROUND(H1068*G1068,3)</f>
        <v>0</v>
      </c>
      <c r="J1068" s="138"/>
      <c r="K1068" s="139"/>
      <c r="L1068" s="140" t="s">
        <v>0</v>
      </c>
      <c r="M1068" s="141" t="s">
        <v>23</v>
      </c>
      <c r="N1068" s="95"/>
      <c r="O1068" s="96">
        <f t="shared" ref="O1068:O1077" si="31">N1068*G1068</f>
        <v>0</v>
      </c>
      <c r="P1068" s="96">
        <v>2.5000000000000001E-2</v>
      </c>
      <c r="Q1068" s="96">
        <f t="shared" ref="Q1068:Q1077" si="32">P1068*G1068</f>
        <v>2.5000000000000001E-2</v>
      </c>
      <c r="R1068" s="96">
        <v>0</v>
      </c>
      <c r="S1068" s="97">
        <f t="shared" ref="S1068:S1077" si="33">R1068*G1068</f>
        <v>0</v>
      </c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Q1068" s="98" t="s">
        <v>365</v>
      </c>
      <c r="AS1068" s="98" t="s">
        <v>786</v>
      </c>
      <c r="AT1068" s="98" t="s">
        <v>73</v>
      </c>
      <c r="AX1068" s="7" t="s">
        <v>89</v>
      </c>
      <c r="BD1068" s="99">
        <f t="shared" ref="BD1068:BD1077" si="34">IF(M1068="základná",I1068,0)</f>
        <v>0</v>
      </c>
      <c r="BE1068" s="99">
        <f t="shared" ref="BE1068:BE1077" si="35">IF(M1068="znížená",I1068,0)</f>
        <v>0</v>
      </c>
      <c r="BF1068" s="99">
        <f t="shared" ref="BF1068:BF1077" si="36">IF(M1068="zákl. prenesená",I1068,0)</f>
        <v>0</v>
      </c>
      <c r="BG1068" s="99">
        <f t="shared" ref="BG1068:BG1077" si="37">IF(M1068="zníž. prenesená",I1068,0)</f>
        <v>0</v>
      </c>
      <c r="BH1068" s="99">
        <f t="shared" ref="BH1068:BH1077" si="38">IF(M1068="nulová",I1068,0)</f>
        <v>0</v>
      </c>
      <c r="BI1068" s="7" t="s">
        <v>73</v>
      </c>
      <c r="BJ1068" s="100">
        <f t="shared" ref="BJ1068:BJ1077" si="39">ROUND(H1068*G1068,3)</f>
        <v>0</v>
      </c>
      <c r="BK1068" s="7" t="s">
        <v>228</v>
      </c>
      <c r="BL1068" s="98" t="s">
        <v>1667</v>
      </c>
    </row>
    <row r="1069" spans="1:64" s="16" customFormat="1" ht="24" x14ac:dyDescent="0.2">
      <c r="A1069" s="13"/>
      <c r="B1069" s="133" t="s">
        <v>1668</v>
      </c>
      <c r="C1069" s="133" t="s">
        <v>786</v>
      </c>
      <c r="D1069" s="134" t="s">
        <v>1669</v>
      </c>
      <c r="E1069" s="135" t="s">
        <v>1670</v>
      </c>
      <c r="F1069" s="136" t="s">
        <v>220</v>
      </c>
      <c r="G1069" s="137">
        <v>1</v>
      </c>
      <c r="H1069" s="1"/>
      <c r="I1069" s="137">
        <f t="shared" si="30"/>
        <v>0</v>
      </c>
      <c r="J1069" s="138"/>
      <c r="K1069" s="139"/>
      <c r="L1069" s="140" t="s">
        <v>0</v>
      </c>
      <c r="M1069" s="141" t="s">
        <v>23</v>
      </c>
      <c r="N1069" s="95"/>
      <c r="O1069" s="96">
        <f t="shared" si="31"/>
        <v>0</v>
      </c>
      <c r="P1069" s="96">
        <v>2.5000000000000001E-2</v>
      </c>
      <c r="Q1069" s="96">
        <f t="shared" si="32"/>
        <v>2.5000000000000001E-2</v>
      </c>
      <c r="R1069" s="96">
        <v>0</v>
      </c>
      <c r="S1069" s="97">
        <f t="shared" si="33"/>
        <v>0</v>
      </c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Q1069" s="98" t="s">
        <v>365</v>
      </c>
      <c r="AS1069" s="98" t="s">
        <v>786</v>
      </c>
      <c r="AT1069" s="98" t="s">
        <v>73</v>
      </c>
      <c r="AX1069" s="7" t="s">
        <v>89</v>
      </c>
      <c r="BD1069" s="99">
        <f t="shared" si="34"/>
        <v>0</v>
      </c>
      <c r="BE1069" s="99">
        <f t="shared" si="35"/>
        <v>0</v>
      </c>
      <c r="BF1069" s="99">
        <f t="shared" si="36"/>
        <v>0</v>
      </c>
      <c r="BG1069" s="99">
        <f t="shared" si="37"/>
        <v>0</v>
      </c>
      <c r="BH1069" s="99">
        <f t="shared" si="38"/>
        <v>0</v>
      </c>
      <c r="BI1069" s="7" t="s">
        <v>73</v>
      </c>
      <c r="BJ1069" s="100">
        <f t="shared" si="39"/>
        <v>0</v>
      </c>
      <c r="BK1069" s="7" t="s">
        <v>228</v>
      </c>
      <c r="BL1069" s="98" t="s">
        <v>1671</v>
      </c>
    </row>
    <row r="1070" spans="1:64" s="16" customFormat="1" ht="24" x14ac:dyDescent="0.2">
      <c r="A1070" s="13"/>
      <c r="B1070" s="133" t="s">
        <v>1672</v>
      </c>
      <c r="C1070" s="133" t="s">
        <v>786</v>
      </c>
      <c r="D1070" s="134" t="s">
        <v>1673</v>
      </c>
      <c r="E1070" s="135" t="s">
        <v>1674</v>
      </c>
      <c r="F1070" s="136" t="s">
        <v>220</v>
      </c>
      <c r="G1070" s="137">
        <v>1</v>
      </c>
      <c r="H1070" s="1"/>
      <c r="I1070" s="137">
        <f t="shared" si="30"/>
        <v>0</v>
      </c>
      <c r="J1070" s="138"/>
      <c r="K1070" s="139"/>
      <c r="L1070" s="140" t="s">
        <v>0</v>
      </c>
      <c r="M1070" s="141" t="s">
        <v>23</v>
      </c>
      <c r="N1070" s="95"/>
      <c r="O1070" s="96">
        <f t="shared" si="31"/>
        <v>0</v>
      </c>
      <c r="P1070" s="96">
        <v>2.5000000000000001E-2</v>
      </c>
      <c r="Q1070" s="96">
        <f t="shared" si="32"/>
        <v>2.5000000000000001E-2</v>
      </c>
      <c r="R1070" s="96">
        <v>0</v>
      </c>
      <c r="S1070" s="97">
        <f t="shared" si="33"/>
        <v>0</v>
      </c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Q1070" s="98" t="s">
        <v>365</v>
      </c>
      <c r="AS1070" s="98" t="s">
        <v>786</v>
      </c>
      <c r="AT1070" s="98" t="s">
        <v>73</v>
      </c>
      <c r="AX1070" s="7" t="s">
        <v>89</v>
      </c>
      <c r="BD1070" s="99">
        <f t="shared" si="34"/>
        <v>0</v>
      </c>
      <c r="BE1070" s="99">
        <f t="shared" si="35"/>
        <v>0</v>
      </c>
      <c r="BF1070" s="99">
        <f t="shared" si="36"/>
        <v>0</v>
      </c>
      <c r="BG1070" s="99">
        <f t="shared" si="37"/>
        <v>0</v>
      </c>
      <c r="BH1070" s="99">
        <f t="shared" si="38"/>
        <v>0</v>
      </c>
      <c r="BI1070" s="7" t="s">
        <v>73</v>
      </c>
      <c r="BJ1070" s="100">
        <f t="shared" si="39"/>
        <v>0</v>
      </c>
      <c r="BK1070" s="7" t="s">
        <v>228</v>
      </c>
      <c r="BL1070" s="98" t="s">
        <v>1675</v>
      </c>
    </row>
    <row r="1071" spans="1:64" s="16" customFormat="1" ht="24" x14ac:dyDescent="0.2">
      <c r="A1071" s="13"/>
      <c r="B1071" s="133" t="s">
        <v>1676</v>
      </c>
      <c r="C1071" s="133" t="s">
        <v>786</v>
      </c>
      <c r="D1071" s="134" t="s">
        <v>1677</v>
      </c>
      <c r="E1071" s="135" t="s">
        <v>1678</v>
      </c>
      <c r="F1071" s="136" t="s">
        <v>220</v>
      </c>
      <c r="G1071" s="137">
        <v>1</v>
      </c>
      <c r="H1071" s="1"/>
      <c r="I1071" s="137">
        <f t="shared" si="30"/>
        <v>0</v>
      </c>
      <c r="J1071" s="138"/>
      <c r="K1071" s="139"/>
      <c r="L1071" s="140" t="s">
        <v>0</v>
      </c>
      <c r="M1071" s="141" t="s">
        <v>23</v>
      </c>
      <c r="N1071" s="95"/>
      <c r="O1071" s="96">
        <f t="shared" si="31"/>
        <v>0</v>
      </c>
      <c r="P1071" s="96">
        <v>2.5000000000000001E-2</v>
      </c>
      <c r="Q1071" s="96">
        <f t="shared" si="32"/>
        <v>2.5000000000000001E-2</v>
      </c>
      <c r="R1071" s="96">
        <v>0</v>
      </c>
      <c r="S1071" s="97">
        <f t="shared" si="33"/>
        <v>0</v>
      </c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Q1071" s="98" t="s">
        <v>365</v>
      </c>
      <c r="AS1071" s="98" t="s">
        <v>786</v>
      </c>
      <c r="AT1071" s="98" t="s">
        <v>73</v>
      </c>
      <c r="AX1071" s="7" t="s">
        <v>89</v>
      </c>
      <c r="BD1071" s="99">
        <f t="shared" si="34"/>
        <v>0</v>
      </c>
      <c r="BE1071" s="99">
        <f t="shared" si="35"/>
        <v>0</v>
      </c>
      <c r="BF1071" s="99">
        <f t="shared" si="36"/>
        <v>0</v>
      </c>
      <c r="BG1071" s="99">
        <f t="shared" si="37"/>
        <v>0</v>
      </c>
      <c r="BH1071" s="99">
        <f t="shared" si="38"/>
        <v>0</v>
      </c>
      <c r="BI1071" s="7" t="s">
        <v>73</v>
      </c>
      <c r="BJ1071" s="100">
        <f t="shared" si="39"/>
        <v>0</v>
      </c>
      <c r="BK1071" s="7" t="s">
        <v>228</v>
      </c>
      <c r="BL1071" s="98" t="s">
        <v>1679</v>
      </c>
    </row>
    <row r="1072" spans="1:64" s="16" customFormat="1" ht="72" x14ac:dyDescent="0.2">
      <c r="A1072" s="13"/>
      <c r="B1072" s="133" t="s">
        <v>1680</v>
      </c>
      <c r="C1072" s="133" t="s">
        <v>786</v>
      </c>
      <c r="D1072" s="134" t="s">
        <v>1681</v>
      </c>
      <c r="E1072" s="135" t="s">
        <v>1682</v>
      </c>
      <c r="F1072" s="136" t="s">
        <v>220</v>
      </c>
      <c r="G1072" s="137">
        <v>1</v>
      </c>
      <c r="H1072" s="1"/>
      <c r="I1072" s="137">
        <f t="shared" si="30"/>
        <v>0</v>
      </c>
      <c r="J1072" s="138"/>
      <c r="K1072" s="139"/>
      <c r="L1072" s="140" t="s">
        <v>0</v>
      </c>
      <c r="M1072" s="141" t="s">
        <v>23</v>
      </c>
      <c r="N1072" s="95"/>
      <c r="O1072" s="96">
        <f t="shared" si="31"/>
        <v>0</v>
      </c>
      <c r="P1072" s="96">
        <v>1E-3</v>
      </c>
      <c r="Q1072" s="96">
        <f t="shared" si="32"/>
        <v>1E-3</v>
      </c>
      <c r="R1072" s="96">
        <v>0</v>
      </c>
      <c r="S1072" s="97">
        <f t="shared" si="33"/>
        <v>0</v>
      </c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Q1072" s="98" t="s">
        <v>365</v>
      </c>
      <c r="AS1072" s="98" t="s">
        <v>786</v>
      </c>
      <c r="AT1072" s="98" t="s">
        <v>73</v>
      </c>
      <c r="AX1072" s="7" t="s">
        <v>89</v>
      </c>
      <c r="BD1072" s="99">
        <f t="shared" si="34"/>
        <v>0</v>
      </c>
      <c r="BE1072" s="99">
        <f t="shared" si="35"/>
        <v>0</v>
      </c>
      <c r="BF1072" s="99">
        <f t="shared" si="36"/>
        <v>0</v>
      </c>
      <c r="BG1072" s="99">
        <f t="shared" si="37"/>
        <v>0</v>
      </c>
      <c r="BH1072" s="99">
        <f t="shared" si="38"/>
        <v>0</v>
      </c>
      <c r="BI1072" s="7" t="s">
        <v>73</v>
      </c>
      <c r="BJ1072" s="100">
        <f t="shared" si="39"/>
        <v>0</v>
      </c>
      <c r="BK1072" s="7" t="s">
        <v>228</v>
      </c>
      <c r="BL1072" s="98" t="s">
        <v>1683</v>
      </c>
    </row>
    <row r="1073" spans="1:64" s="16" customFormat="1" ht="60" x14ac:dyDescent="0.2">
      <c r="A1073" s="13"/>
      <c r="B1073" s="133" t="s">
        <v>1684</v>
      </c>
      <c r="C1073" s="133" t="s">
        <v>786</v>
      </c>
      <c r="D1073" s="134" t="s">
        <v>1685</v>
      </c>
      <c r="E1073" s="135" t="s">
        <v>1686</v>
      </c>
      <c r="F1073" s="136" t="s">
        <v>220</v>
      </c>
      <c r="G1073" s="137">
        <v>1</v>
      </c>
      <c r="H1073" s="1"/>
      <c r="I1073" s="137">
        <f t="shared" si="30"/>
        <v>0</v>
      </c>
      <c r="J1073" s="138"/>
      <c r="K1073" s="139"/>
      <c r="L1073" s="140" t="s">
        <v>0</v>
      </c>
      <c r="M1073" s="141" t="s">
        <v>23</v>
      </c>
      <c r="N1073" s="95"/>
      <c r="O1073" s="96">
        <f t="shared" si="31"/>
        <v>0</v>
      </c>
      <c r="P1073" s="96">
        <v>1E-3</v>
      </c>
      <c r="Q1073" s="96">
        <f t="shared" si="32"/>
        <v>1E-3</v>
      </c>
      <c r="R1073" s="96">
        <v>0</v>
      </c>
      <c r="S1073" s="97">
        <f t="shared" si="33"/>
        <v>0</v>
      </c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Q1073" s="98" t="s">
        <v>365</v>
      </c>
      <c r="AS1073" s="98" t="s">
        <v>786</v>
      </c>
      <c r="AT1073" s="98" t="s">
        <v>73</v>
      </c>
      <c r="AX1073" s="7" t="s">
        <v>89</v>
      </c>
      <c r="BD1073" s="99">
        <f t="shared" si="34"/>
        <v>0</v>
      </c>
      <c r="BE1073" s="99">
        <f t="shared" si="35"/>
        <v>0</v>
      </c>
      <c r="BF1073" s="99">
        <f t="shared" si="36"/>
        <v>0</v>
      </c>
      <c r="BG1073" s="99">
        <f t="shared" si="37"/>
        <v>0</v>
      </c>
      <c r="BH1073" s="99">
        <f t="shared" si="38"/>
        <v>0</v>
      </c>
      <c r="BI1073" s="7" t="s">
        <v>73</v>
      </c>
      <c r="BJ1073" s="100">
        <f t="shared" si="39"/>
        <v>0</v>
      </c>
      <c r="BK1073" s="7" t="s">
        <v>228</v>
      </c>
      <c r="BL1073" s="98" t="s">
        <v>1687</v>
      </c>
    </row>
    <row r="1074" spans="1:64" s="16" customFormat="1" ht="60" x14ac:dyDescent="0.2">
      <c r="A1074" s="13"/>
      <c r="B1074" s="133" t="s">
        <v>1688</v>
      </c>
      <c r="C1074" s="133" t="s">
        <v>786</v>
      </c>
      <c r="D1074" s="134" t="s">
        <v>1689</v>
      </c>
      <c r="E1074" s="135" t="s">
        <v>1690</v>
      </c>
      <c r="F1074" s="136" t="s">
        <v>220</v>
      </c>
      <c r="G1074" s="137">
        <v>1</v>
      </c>
      <c r="H1074" s="1"/>
      <c r="I1074" s="137">
        <f t="shared" si="30"/>
        <v>0</v>
      </c>
      <c r="J1074" s="138"/>
      <c r="K1074" s="139"/>
      <c r="L1074" s="140" t="s">
        <v>0</v>
      </c>
      <c r="M1074" s="141" t="s">
        <v>23</v>
      </c>
      <c r="N1074" s="95"/>
      <c r="O1074" s="96">
        <f t="shared" si="31"/>
        <v>0</v>
      </c>
      <c r="P1074" s="96">
        <v>1E-3</v>
      </c>
      <c r="Q1074" s="96">
        <f t="shared" si="32"/>
        <v>1E-3</v>
      </c>
      <c r="R1074" s="96">
        <v>0</v>
      </c>
      <c r="S1074" s="97">
        <f t="shared" si="33"/>
        <v>0</v>
      </c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Q1074" s="98" t="s">
        <v>365</v>
      </c>
      <c r="AS1074" s="98" t="s">
        <v>786</v>
      </c>
      <c r="AT1074" s="98" t="s">
        <v>73</v>
      </c>
      <c r="AX1074" s="7" t="s">
        <v>89</v>
      </c>
      <c r="BD1074" s="99">
        <f t="shared" si="34"/>
        <v>0</v>
      </c>
      <c r="BE1074" s="99">
        <f t="shared" si="35"/>
        <v>0</v>
      </c>
      <c r="BF1074" s="99">
        <f t="shared" si="36"/>
        <v>0</v>
      </c>
      <c r="BG1074" s="99">
        <f t="shared" si="37"/>
        <v>0</v>
      </c>
      <c r="BH1074" s="99">
        <f t="shared" si="38"/>
        <v>0</v>
      </c>
      <c r="BI1074" s="7" t="s">
        <v>73</v>
      </c>
      <c r="BJ1074" s="100">
        <f t="shared" si="39"/>
        <v>0</v>
      </c>
      <c r="BK1074" s="7" t="s">
        <v>228</v>
      </c>
      <c r="BL1074" s="98" t="s">
        <v>1691</v>
      </c>
    </row>
    <row r="1075" spans="1:64" s="16" customFormat="1" ht="60" x14ac:dyDescent="0.2">
      <c r="A1075" s="13"/>
      <c r="B1075" s="133" t="s">
        <v>1692</v>
      </c>
      <c r="C1075" s="133" t="s">
        <v>786</v>
      </c>
      <c r="D1075" s="134" t="s">
        <v>1693</v>
      </c>
      <c r="E1075" s="135" t="s">
        <v>1694</v>
      </c>
      <c r="F1075" s="136" t="s">
        <v>220</v>
      </c>
      <c r="G1075" s="137">
        <v>1</v>
      </c>
      <c r="H1075" s="1"/>
      <c r="I1075" s="137">
        <f t="shared" si="30"/>
        <v>0</v>
      </c>
      <c r="J1075" s="138"/>
      <c r="K1075" s="139"/>
      <c r="L1075" s="140" t="s">
        <v>0</v>
      </c>
      <c r="M1075" s="141" t="s">
        <v>23</v>
      </c>
      <c r="N1075" s="95"/>
      <c r="O1075" s="96">
        <f t="shared" si="31"/>
        <v>0</v>
      </c>
      <c r="P1075" s="96">
        <v>1E-3</v>
      </c>
      <c r="Q1075" s="96">
        <f t="shared" si="32"/>
        <v>1E-3</v>
      </c>
      <c r="R1075" s="96">
        <v>0</v>
      </c>
      <c r="S1075" s="97">
        <f t="shared" si="33"/>
        <v>0</v>
      </c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Q1075" s="98" t="s">
        <v>365</v>
      </c>
      <c r="AS1075" s="98" t="s">
        <v>786</v>
      </c>
      <c r="AT1075" s="98" t="s">
        <v>73</v>
      </c>
      <c r="AX1075" s="7" t="s">
        <v>89</v>
      </c>
      <c r="BD1075" s="99">
        <f t="shared" si="34"/>
        <v>0</v>
      </c>
      <c r="BE1075" s="99">
        <f t="shared" si="35"/>
        <v>0</v>
      </c>
      <c r="BF1075" s="99">
        <f t="shared" si="36"/>
        <v>0</v>
      </c>
      <c r="BG1075" s="99">
        <f t="shared" si="37"/>
        <v>0</v>
      </c>
      <c r="BH1075" s="99">
        <f t="shared" si="38"/>
        <v>0</v>
      </c>
      <c r="BI1075" s="7" t="s">
        <v>73</v>
      </c>
      <c r="BJ1075" s="100">
        <f t="shared" si="39"/>
        <v>0</v>
      </c>
      <c r="BK1075" s="7" t="s">
        <v>228</v>
      </c>
      <c r="BL1075" s="98" t="s">
        <v>1695</v>
      </c>
    </row>
    <row r="1076" spans="1:64" s="16" customFormat="1" ht="24" x14ac:dyDescent="0.2">
      <c r="A1076" s="13"/>
      <c r="B1076" s="87" t="s">
        <v>1696</v>
      </c>
      <c r="C1076" s="87" t="s">
        <v>92</v>
      </c>
      <c r="D1076" s="88" t="s">
        <v>1697</v>
      </c>
      <c r="E1076" s="89" t="s">
        <v>1698</v>
      </c>
      <c r="F1076" s="90" t="s">
        <v>1146</v>
      </c>
      <c r="G1076" s="142">
        <v>422.233</v>
      </c>
      <c r="H1076" s="1"/>
      <c r="I1076" s="91">
        <f t="shared" si="30"/>
        <v>0</v>
      </c>
      <c r="J1076" s="92"/>
      <c r="K1076" s="13"/>
      <c r="L1076" s="93" t="s">
        <v>0</v>
      </c>
      <c r="M1076" s="94" t="s">
        <v>23</v>
      </c>
      <c r="N1076" s="95"/>
      <c r="O1076" s="96">
        <f t="shared" si="31"/>
        <v>0</v>
      </c>
      <c r="P1076" s="96">
        <v>0</v>
      </c>
      <c r="Q1076" s="96">
        <f t="shared" si="32"/>
        <v>0</v>
      </c>
      <c r="R1076" s="96">
        <v>0</v>
      </c>
      <c r="S1076" s="97">
        <f t="shared" si="33"/>
        <v>0</v>
      </c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Q1076" s="98" t="s">
        <v>228</v>
      </c>
      <c r="AS1076" s="98" t="s">
        <v>92</v>
      </c>
      <c r="AT1076" s="98" t="s">
        <v>73</v>
      </c>
      <c r="AX1076" s="7" t="s">
        <v>89</v>
      </c>
      <c r="BD1076" s="99">
        <f t="shared" si="34"/>
        <v>0</v>
      </c>
      <c r="BE1076" s="99">
        <f t="shared" si="35"/>
        <v>0</v>
      </c>
      <c r="BF1076" s="99">
        <f t="shared" si="36"/>
        <v>0</v>
      </c>
      <c r="BG1076" s="99">
        <f t="shared" si="37"/>
        <v>0</v>
      </c>
      <c r="BH1076" s="99">
        <f t="shared" si="38"/>
        <v>0</v>
      </c>
      <c r="BI1076" s="7" t="s">
        <v>73</v>
      </c>
      <c r="BJ1076" s="100">
        <f t="shared" si="39"/>
        <v>0</v>
      </c>
      <c r="BK1076" s="7" t="s">
        <v>228</v>
      </c>
      <c r="BL1076" s="98" t="s">
        <v>1699</v>
      </c>
    </row>
    <row r="1077" spans="1:64" s="16" customFormat="1" ht="24" x14ac:dyDescent="0.2">
      <c r="A1077" s="13"/>
      <c r="B1077" s="87" t="s">
        <v>1700</v>
      </c>
      <c r="C1077" s="87" t="s">
        <v>92</v>
      </c>
      <c r="D1077" s="88" t="s">
        <v>1701</v>
      </c>
      <c r="E1077" s="89" t="s">
        <v>1702</v>
      </c>
      <c r="F1077" s="90" t="s">
        <v>1146</v>
      </c>
      <c r="G1077" s="142">
        <v>422.233</v>
      </c>
      <c r="H1077" s="1"/>
      <c r="I1077" s="91">
        <f t="shared" si="30"/>
        <v>0</v>
      </c>
      <c r="J1077" s="92"/>
      <c r="K1077" s="13"/>
      <c r="L1077" s="93" t="s">
        <v>0</v>
      </c>
      <c r="M1077" s="94" t="s">
        <v>23</v>
      </c>
      <c r="N1077" s="95"/>
      <c r="O1077" s="96">
        <f t="shared" si="31"/>
        <v>0</v>
      </c>
      <c r="P1077" s="96">
        <v>0</v>
      </c>
      <c r="Q1077" s="96">
        <f t="shared" si="32"/>
        <v>0</v>
      </c>
      <c r="R1077" s="96">
        <v>0</v>
      </c>
      <c r="S1077" s="97">
        <f t="shared" si="33"/>
        <v>0</v>
      </c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Q1077" s="98" t="s">
        <v>228</v>
      </c>
      <c r="AS1077" s="98" t="s">
        <v>92</v>
      </c>
      <c r="AT1077" s="98" t="s">
        <v>73</v>
      </c>
      <c r="AX1077" s="7" t="s">
        <v>89</v>
      </c>
      <c r="BD1077" s="99">
        <f t="shared" si="34"/>
        <v>0</v>
      </c>
      <c r="BE1077" s="99">
        <f t="shared" si="35"/>
        <v>0</v>
      </c>
      <c r="BF1077" s="99">
        <f t="shared" si="36"/>
        <v>0</v>
      </c>
      <c r="BG1077" s="99">
        <f t="shared" si="37"/>
        <v>0</v>
      </c>
      <c r="BH1077" s="99">
        <f t="shared" si="38"/>
        <v>0</v>
      </c>
      <c r="BI1077" s="7" t="s">
        <v>73</v>
      </c>
      <c r="BJ1077" s="100">
        <f t="shared" si="39"/>
        <v>0</v>
      </c>
      <c r="BK1077" s="7" t="s">
        <v>228</v>
      </c>
      <c r="BL1077" s="98" t="s">
        <v>1703</v>
      </c>
    </row>
    <row r="1078" spans="1:64" s="75" customFormat="1" ht="12.75" x14ac:dyDescent="0.2">
      <c r="A1078" s="74"/>
      <c r="C1078" s="76" t="s">
        <v>46</v>
      </c>
      <c r="D1078" s="85" t="s">
        <v>596</v>
      </c>
      <c r="E1078" s="85" t="s">
        <v>597</v>
      </c>
      <c r="I1078" s="86">
        <f>BJ1078</f>
        <v>0</v>
      </c>
      <c r="K1078" s="74"/>
      <c r="L1078" s="79"/>
      <c r="M1078" s="80"/>
      <c r="N1078" s="80"/>
      <c r="O1078" s="81">
        <f>SUM(O1079:O1130)</f>
        <v>0</v>
      </c>
      <c r="P1078" s="80"/>
      <c r="Q1078" s="81">
        <f>SUM(Q1079:Q1130)</f>
        <v>1.7066506799999999</v>
      </c>
      <c r="R1078" s="80"/>
      <c r="S1078" s="82">
        <f>SUM(S1079:S1130)</f>
        <v>0</v>
      </c>
      <c r="AQ1078" s="76" t="s">
        <v>73</v>
      </c>
      <c r="AS1078" s="83" t="s">
        <v>46</v>
      </c>
      <c r="AT1078" s="83" t="s">
        <v>51</v>
      </c>
      <c r="AX1078" s="76" t="s">
        <v>89</v>
      </c>
      <c r="BJ1078" s="84">
        <f>SUM(BJ1079:BJ1130)</f>
        <v>0</v>
      </c>
    </row>
    <row r="1079" spans="1:64" s="16" customFormat="1" ht="12" x14ac:dyDescent="0.2">
      <c r="A1079" s="13"/>
      <c r="B1079" s="87" t="s">
        <v>1704</v>
      </c>
      <c r="C1079" s="87" t="s">
        <v>92</v>
      </c>
      <c r="D1079" s="88" t="s">
        <v>1705</v>
      </c>
      <c r="E1079" s="89" t="s">
        <v>1706</v>
      </c>
      <c r="F1079" s="90" t="s">
        <v>95</v>
      </c>
      <c r="G1079" s="91">
        <v>20.611999999999998</v>
      </c>
      <c r="H1079" s="1"/>
      <c r="I1079" s="91">
        <f>ROUND(H1079*G1079,3)</f>
        <v>0</v>
      </c>
      <c r="J1079" s="92"/>
      <c r="K1079" s="13"/>
      <c r="L1079" s="93" t="s">
        <v>0</v>
      </c>
      <c r="M1079" s="94" t="s">
        <v>23</v>
      </c>
      <c r="N1079" s="95"/>
      <c r="O1079" s="96">
        <f>N1079*G1079</f>
        <v>0</v>
      </c>
      <c r="P1079" s="96">
        <v>1.3999999999999999E-4</v>
      </c>
      <c r="Q1079" s="96">
        <f>P1079*G1079</f>
        <v>2.8856799999999994E-3</v>
      </c>
      <c r="R1079" s="96">
        <v>0</v>
      </c>
      <c r="S1079" s="97">
        <f>R1079*G1079</f>
        <v>0</v>
      </c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Q1079" s="98" t="s">
        <v>228</v>
      </c>
      <c r="AS1079" s="98" t="s">
        <v>92</v>
      </c>
      <c r="AT1079" s="98" t="s">
        <v>73</v>
      </c>
      <c r="AX1079" s="7" t="s">
        <v>89</v>
      </c>
      <c r="BD1079" s="99">
        <f>IF(M1079="základná",I1079,0)</f>
        <v>0</v>
      </c>
      <c r="BE1079" s="99">
        <f>IF(M1079="znížená",I1079,0)</f>
        <v>0</v>
      </c>
      <c r="BF1079" s="99">
        <f>IF(M1079="zákl. prenesená",I1079,0)</f>
        <v>0</v>
      </c>
      <c r="BG1079" s="99">
        <f>IF(M1079="zníž. prenesená",I1079,0)</f>
        <v>0</v>
      </c>
      <c r="BH1079" s="99">
        <f>IF(M1079="nulová",I1079,0)</f>
        <v>0</v>
      </c>
      <c r="BI1079" s="7" t="s">
        <v>73</v>
      </c>
      <c r="BJ1079" s="100">
        <f>ROUND(H1079*G1079,3)</f>
        <v>0</v>
      </c>
      <c r="BK1079" s="7" t="s">
        <v>228</v>
      </c>
      <c r="BL1079" s="98" t="s">
        <v>1707</v>
      </c>
    </row>
    <row r="1080" spans="1:64" s="102" customFormat="1" x14ac:dyDescent="0.2">
      <c r="A1080" s="101"/>
      <c r="C1080" s="103" t="s">
        <v>102</v>
      </c>
      <c r="D1080" s="104" t="s">
        <v>0</v>
      </c>
      <c r="E1080" s="105" t="s">
        <v>1708</v>
      </c>
      <c r="G1080" s="104" t="s">
        <v>0</v>
      </c>
      <c r="K1080" s="101"/>
      <c r="L1080" s="106"/>
      <c r="M1080" s="107"/>
      <c r="N1080" s="107"/>
      <c r="O1080" s="107"/>
      <c r="P1080" s="107"/>
      <c r="Q1080" s="107"/>
      <c r="R1080" s="107"/>
      <c r="S1080" s="108"/>
      <c r="AS1080" s="104" t="s">
        <v>102</v>
      </c>
      <c r="AT1080" s="104" t="s">
        <v>73</v>
      </c>
      <c r="AU1080" s="102" t="s">
        <v>51</v>
      </c>
      <c r="AV1080" s="102" t="s">
        <v>16</v>
      </c>
      <c r="AW1080" s="102" t="s">
        <v>47</v>
      </c>
      <c r="AX1080" s="104" t="s">
        <v>89</v>
      </c>
    </row>
    <row r="1081" spans="1:64" s="110" customFormat="1" x14ac:dyDescent="0.2">
      <c r="A1081" s="109"/>
      <c r="C1081" s="103" t="s">
        <v>102</v>
      </c>
      <c r="D1081" s="111" t="s">
        <v>0</v>
      </c>
      <c r="E1081" s="112" t="s">
        <v>1709</v>
      </c>
      <c r="G1081" s="113">
        <v>3.4279999999999999</v>
      </c>
      <c r="K1081" s="109"/>
      <c r="L1081" s="114"/>
      <c r="M1081" s="115"/>
      <c r="N1081" s="115"/>
      <c r="O1081" s="115"/>
      <c r="P1081" s="115"/>
      <c r="Q1081" s="115"/>
      <c r="R1081" s="115"/>
      <c r="S1081" s="116"/>
      <c r="AS1081" s="111" t="s">
        <v>102</v>
      </c>
      <c r="AT1081" s="111" t="s">
        <v>73</v>
      </c>
      <c r="AU1081" s="110" t="s">
        <v>73</v>
      </c>
      <c r="AV1081" s="110" t="s">
        <v>16</v>
      </c>
      <c r="AW1081" s="110" t="s">
        <v>47</v>
      </c>
      <c r="AX1081" s="111" t="s">
        <v>89</v>
      </c>
    </row>
    <row r="1082" spans="1:64" s="102" customFormat="1" x14ac:dyDescent="0.2">
      <c r="A1082" s="101"/>
      <c r="C1082" s="103" t="s">
        <v>102</v>
      </c>
      <c r="D1082" s="104" t="s">
        <v>0</v>
      </c>
      <c r="E1082" s="105" t="s">
        <v>1710</v>
      </c>
      <c r="G1082" s="104" t="s">
        <v>0</v>
      </c>
      <c r="K1082" s="101"/>
      <c r="L1082" s="106"/>
      <c r="M1082" s="107"/>
      <c r="N1082" s="107"/>
      <c r="O1082" s="107"/>
      <c r="P1082" s="107"/>
      <c r="Q1082" s="107"/>
      <c r="R1082" s="107"/>
      <c r="S1082" s="108"/>
      <c r="AS1082" s="104" t="s">
        <v>102</v>
      </c>
      <c r="AT1082" s="104" t="s">
        <v>73</v>
      </c>
      <c r="AU1082" s="102" t="s">
        <v>51</v>
      </c>
      <c r="AV1082" s="102" t="s">
        <v>16</v>
      </c>
      <c r="AW1082" s="102" t="s">
        <v>47</v>
      </c>
      <c r="AX1082" s="104" t="s">
        <v>89</v>
      </c>
    </row>
    <row r="1083" spans="1:64" s="110" customFormat="1" x14ac:dyDescent="0.2">
      <c r="A1083" s="109"/>
      <c r="C1083" s="103" t="s">
        <v>102</v>
      </c>
      <c r="D1083" s="111" t="s">
        <v>0</v>
      </c>
      <c r="E1083" s="112" t="s">
        <v>1711</v>
      </c>
      <c r="G1083" s="113">
        <v>6.444</v>
      </c>
      <c r="K1083" s="109"/>
      <c r="L1083" s="114"/>
      <c r="M1083" s="115"/>
      <c r="N1083" s="115"/>
      <c r="O1083" s="115"/>
      <c r="P1083" s="115"/>
      <c r="Q1083" s="115"/>
      <c r="R1083" s="115"/>
      <c r="S1083" s="116"/>
      <c r="AS1083" s="111" t="s">
        <v>102</v>
      </c>
      <c r="AT1083" s="111" t="s">
        <v>73</v>
      </c>
      <c r="AU1083" s="110" t="s">
        <v>73</v>
      </c>
      <c r="AV1083" s="110" t="s">
        <v>16</v>
      </c>
      <c r="AW1083" s="110" t="s">
        <v>47</v>
      </c>
      <c r="AX1083" s="111" t="s">
        <v>89</v>
      </c>
    </row>
    <row r="1084" spans="1:64" s="102" customFormat="1" x14ac:dyDescent="0.2">
      <c r="A1084" s="101"/>
      <c r="C1084" s="103" t="s">
        <v>102</v>
      </c>
      <c r="D1084" s="104" t="s">
        <v>0</v>
      </c>
      <c r="E1084" s="105" t="s">
        <v>1712</v>
      </c>
      <c r="G1084" s="104" t="s">
        <v>0</v>
      </c>
      <c r="K1084" s="101"/>
      <c r="L1084" s="106"/>
      <c r="M1084" s="107"/>
      <c r="N1084" s="107"/>
      <c r="O1084" s="107"/>
      <c r="P1084" s="107"/>
      <c r="Q1084" s="107"/>
      <c r="R1084" s="107"/>
      <c r="S1084" s="108"/>
      <c r="AS1084" s="104" t="s">
        <v>102</v>
      </c>
      <c r="AT1084" s="104" t="s">
        <v>73</v>
      </c>
      <c r="AU1084" s="102" t="s">
        <v>51</v>
      </c>
      <c r="AV1084" s="102" t="s">
        <v>16</v>
      </c>
      <c r="AW1084" s="102" t="s">
        <v>47</v>
      </c>
      <c r="AX1084" s="104" t="s">
        <v>89</v>
      </c>
    </row>
    <row r="1085" spans="1:64" s="110" customFormat="1" x14ac:dyDescent="0.2">
      <c r="A1085" s="109"/>
      <c r="C1085" s="103" t="s">
        <v>102</v>
      </c>
      <c r="D1085" s="111" t="s">
        <v>0</v>
      </c>
      <c r="E1085" s="112" t="s">
        <v>1713</v>
      </c>
      <c r="G1085" s="113">
        <v>10.74</v>
      </c>
      <c r="K1085" s="109"/>
      <c r="L1085" s="114"/>
      <c r="M1085" s="115"/>
      <c r="N1085" s="115"/>
      <c r="O1085" s="115"/>
      <c r="P1085" s="115"/>
      <c r="Q1085" s="115"/>
      <c r="R1085" s="115"/>
      <c r="S1085" s="116"/>
      <c r="AS1085" s="111" t="s">
        <v>102</v>
      </c>
      <c r="AT1085" s="111" t="s">
        <v>73</v>
      </c>
      <c r="AU1085" s="110" t="s">
        <v>73</v>
      </c>
      <c r="AV1085" s="110" t="s">
        <v>16</v>
      </c>
      <c r="AW1085" s="110" t="s">
        <v>47</v>
      </c>
      <c r="AX1085" s="111" t="s">
        <v>89</v>
      </c>
    </row>
    <row r="1086" spans="1:64" s="118" customFormat="1" x14ac:dyDescent="0.2">
      <c r="A1086" s="117"/>
      <c r="C1086" s="103" t="s">
        <v>102</v>
      </c>
      <c r="D1086" s="119" t="s">
        <v>0</v>
      </c>
      <c r="E1086" s="120" t="s">
        <v>109</v>
      </c>
      <c r="G1086" s="121">
        <v>20.612000000000002</v>
      </c>
      <c r="K1086" s="117"/>
      <c r="L1086" s="122"/>
      <c r="M1086" s="123"/>
      <c r="N1086" s="123"/>
      <c r="O1086" s="123"/>
      <c r="P1086" s="123"/>
      <c r="Q1086" s="123"/>
      <c r="R1086" s="123"/>
      <c r="S1086" s="124"/>
      <c r="AS1086" s="119" t="s">
        <v>102</v>
      </c>
      <c r="AT1086" s="119" t="s">
        <v>73</v>
      </c>
      <c r="AU1086" s="118" t="s">
        <v>96</v>
      </c>
      <c r="AV1086" s="118" t="s">
        <v>16</v>
      </c>
      <c r="AW1086" s="118" t="s">
        <v>51</v>
      </c>
      <c r="AX1086" s="119" t="s">
        <v>89</v>
      </c>
    </row>
    <row r="1087" spans="1:64" s="16" customFormat="1" ht="48" x14ac:dyDescent="0.2">
      <c r="A1087" s="13"/>
      <c r="B1087" s="133" t="s">
        <v>1714</v>
      </c>
      <c r="C1087" s="133" t="s">
        <v>786</v>
      </c>
      <c r="D1087" s="134" t="s">
        <v>1715</v>
      </c>
      <c r="E1087" s="135" t="s">
        <v>1716</v>
      </c>
      <c r="F1087" s="136" t="s">
        <v>95</v>
      </c>
      <c r="G1087" s="137">
        <v>3.4279999999999999</v>
      </c>
      <c r="H1087" s="1"/>
      <c r="I1087" s="137">
        <f>ROUND(H1087*G1087,3)</f>
        <v>0</v>
      </c>
      <c r="J1087" s="138"/>
      <c r="K1087" s="139"/>
      <c r="L1087" s="140" t="s">
        <v>0</v>
      </c>
      <c r="M1087" s="141" t="s">
        <v>23</v>
      </c>
      <c r="N1087" s="95"/>
      <c r="O1087" s="96">
        <f>N1087*G1087</f>
        <v>0</v>
      </c>
      <c r="P1087" s="96">
        <v>0</v>
      </c>
      <c r="Q1087" s="96">
        <f>P1087*G1087</f>
        <v>0</v>
      </c>
      <c r="R1087" s="96">
        <v>0</v>
      </c>
      <c r="S1087" s="97">
        <f>R1087*G1087</f>
        <v>0</v>
      </c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Q1087" s="98" t="s">
        <v>365</v>
      </c>
      <c r="AS1087" s="98" t="s">
        <v>786</v>
      </c>
      <c r="AT1087" s="98" t="s">
        <v>73</v>
      </c>
      <c r="AX1087" s="7" t="s">
        <v>89</v>
      </c>
      <c r="BD1087" s="99">
        <f>IF(M1087="základná",I1087,0)</f>
        <v>0</v>
      </c>
      <c r="BE1087" s="99">
        <f>IF(M1087="znížená",I1087,0)</f>
        <v>0</v>
      </c>
      <c r="BF1087" s="99">
        <f>IF(M1087="zákl. prenesená",I1087,0)</f>
        <v>0</v>
      </c>
      <c r="BG1087" s="99">
        <f>IF(M1087="zníž. prenesená",I1087,0)</f>
        <v>0</v>
      </c>
      <c r="BH1087" s="99">
        <f>IF(M1087="nulová",I1087,0)</f>
        <v>0</v>
      </c>
      <c r="BI1087" s="7" t="s">
        <v>73</v>
      </c>
      <c r="BJ1087" s="100">
        <f>ROUND(H1087*G1087,3)</f>
        <v>0</v>
      </c>
      <c r="BK1087" s="7" t="s">
        <v>228</v>
      </c>
      <c r="BL1087" s="98" t="s">
        <v>1717</v>
      </c>
    </row>
    <row r="1088" spans="1:64" s="16" customFormat="1" ht="48" x14ac:dyDescent="0.2">
      <c r="A1088" s="13"/>
      <c r="B1088" s="133" t="s">
        <v>1718</v>
      </c>
      <c r="C1088" s="133" t="s">
        <v>786</v>
      </c>
      <c r="D1088" s="134" t="s">
        <v>1719</v>
      </c>
      <c r="E1088" s="135" t="s">
        <v>1720</v>
      </c>
      <c r="F1088" s="136" t="s">
        <v>95</v>
      </c>
      <c r="G1088" s="137">
        <v>6.44</v>
      </c>
      <c r="H1088" s="1"/>
      <c r="I1088" s="137">
        <f>ROUND(H1088*G1088,3)</f>
        <v>0</v>
      </c>
      <c r="J1088" s="138"/>
      <c r="K1088" s="139"/>
      <c r="L1088" s="140" t="s">
        <v>0</v>
      </c>
      <c r="M1088" s="141" t="s">
        <v>23</v>
      </c>
      <c r="N1088" s="95"/>
      <c r="O1088" s="96">
        <f>N1088*G1088</f>
        <v>0</v>
      </c>
      <c r="P1088" s="96">
        <v>0</v>
      </c>
      <c r="Q1088" s="96">
        <f>P1088*G1088</f>
        <v>0</v>
      </c>
      <c r="R1088" s="96">
        <v>0</v>
      </c>
      <c r="S1088" s="97">
        <f>R1088*G1088</f>
        <v>0</v>
      </c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Q1088" s="98" t="s">
        <v>365</v>
      </c>
      <c r="AS1088" s="98" t="s">
        <v>786</v>
      </c>
      <c r="AT1088" s="98" t="s">
        <v>73</v>
      </c>
      <c r="AX1088" s="7" t="s">
        <v>89</v>
      </c>
      <c r="BD1088" s="99">
        <f>IF(M1088="základná",I1088,0)</f>
        <v>0</v>
      </c>
      <c r="BE1088" s="99">
        <f>IF(M1088="znížená",I1088,0)</f>
        <v>0</v>
      </c>
      <c r="BF1088" s="99">
        <f>IF(M1088="zákl. prenesená",I1088,0)</f>
        <v>0</v>
      </c>
      <c r="BG1088" s="99">
        <f>IF(M1088="zníž. prenesená",I1088,0)</f>
        <v>0</v>
      </c>
      <c r="BH1088" s="99">
        <f>IF(M1088="nulová",I1088,0)</f>
        <v>0</v>
      </c>
      <c r="BI1088" s="7" t="s">
        <v>73</v>
      </c>
      <c r="BJ1088" s="100">
        <f>ROUND(H1088*G1088,3)</f>
        <v>0</v>
      </c>
      <c r="BK1088" s="7" t="s">
        <v>228</v>
      </c>
      <c r="BL1088" s="98" t="s">
        <v>1721</v>
      </c>
    </row>
    <row r="1089" spans="1:64" s="16" customFormat="1" ht="48" x14ac:dyDescent="0.2">
      <c r="A1089" s="13"/>
      <c r="B1089" s="133" t="s">
        <v>1722</v>
      </c>
      <c r="C1089" s="133" t="s">
        <v>786</v>
      </c>
      <c r="D1089" s="134" t="s">
        <v>1723</v>
      </c>
      <c r="E1089" s="135" t="s">
        <v>1724</v>
      </c>
      <c r="F1089" s="136" t="s">
        <v>95</v>
      </c>
      <c r="G1089" s="137">
        <v>10.45</v>
      </c>
      <c r="H1089" s="1"/>
      <c r="I1089" s="137">
        <f>ROUND(H1089*G1089,3)</f>
        <v>0</v>
      </c>
      <c r="J1089" s="138"/>
      <c r="K1089" s="139"/>
      <c r="L1089" s="140" t="s">
        <v>0</v>
      </c>
      <c r="M1089" s="141" t="s">
        <v>23</v>
      </c>
      <c r="N1089" s="95"/>
      <c r="O1089" s="96">
        <f>N1089*G1089</f>
        <v>0</v>
      </c>
      <c r="P1089" s="96">
        <v>0</v>
      </c>
      <c r="Q1089" s="96">
        <f>P1089*G1089</f>
        <v>0</v>
      </c>
      <c r="R1089" s="96">
        <v>0</v>
      </c>
      <c r="S1089" s="97">
        <f>R1089*G1089</f>
        <v>0</v>
      </c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Q1089" s="98" t="s">
        <v>365</v>
      </c>
      <c r="AS1089" s="98" t="s">
        <v>786</v>
      </c>
      <c r="AT1089" s="98" t="s">
        <v>73</v>
      </c>
      <c r="AX1089" s="7" t="s">
        <v>89</v>
      </c>
      <c r="BD1089" s="99">
        <f>IF(M1089="základná",I1089,0)</f>
        <v>0</v>
      </c>
      <c r="BE1089" s="99">
        <f>IF(M1089="znížená",I1089,0)</f>
        <v>0</v>
      </c>
      <c r="BF1089" s="99">
        <f>IF(M1089="zákl. prenesená",I1089,0)</f>
        <v>0</v>
      </c>
      <c r="BG1089" s="99">
        <f>IF(M1089="zníž. prenesená",I1089,0)</f>
        <v>0</v>
      </c>
      <c r="BH1089" s="99">
        <f>IF(M1089="nulová",I1089,0)</f>
        <v>0</v>
      </c>
      <c r="BI1089" s="7" t="s">
        <v>73</v>
      </c>
      <c r="BJ1089" s="100">
        <f>ROUND(H1089*G1089,3)</f>
        <v>0</v>
      </c>
      <c r="BK1089" s="7" t="s">
        <v>228</v>
      </c>
      <c r="BL1089" s="98" t="s">
        <v>1725</v>
      </c>
    </row>
    <row r="1090" spans="1:64" s="16" customFormat="1" ht="24" x14ac:dyDescent="0.2">
      <c r="A1090" s="13"/>
      <c r="B1090" s="87" t="s">
        <v>1726</v>
      </c>
      <c r="C1090" s="87" t="s">
        <v>92</v>
      </c>
      <c r="D1090" s="88" t="s">
        <v>1727</v>
      </c>
      <c r="E1090" s="89" t="s">
        <v>1728</v>
      </c>
      <c r="F1090" s="90" t="s">
        <v>121</v>
      </c>
      <c r="G1090" s="91">
        <v>47.3</v>
      </c>
      <c r="H1090" s="1"/>
      <c r="I1090" s="91">
        <f>ROUND(H1090*G1090,3)</f>
        <v>0</v>
      </c>
      <c r="J1090" s="92"/>
      <c r="K1090" s="13"/>
      <c r="L1090" s="93" t="s">
        <v>0</v>
      </c>
      <c r="M1090" s="94" t="s">
        <v>23</v>
      </c>
      <c r="N1090" s="95"/>
      <c r="O1090" s="96">
        <f>N1090*G1090</f>
        <v>0</v>
      </c>
      <c r="P1090" s="96">
        <v>5.0000000000000002E-5</v>
      </c>
      <c r="Q1090" s="96">
        <f>P1090*G1090</f>
        <v>2.3649999999999999E-3</v>
      </c>
      <c r="R1090" s="96">
        <v>0</v>
      </c>
      <c r="S1090" s="97">
        <f>R1090*G1090</f>
        <v>0</v>
      </c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Q1090" s="98" t="s">
        <v>228</v>
      </c>
      <c r="AS1090" s="98" t="s">
        <v>92</v>
      </c>
      <c r="AT1090" s="98" t="s">
        <v>73</v>
      </c>
      <c r="AX1090" s="7" t="s">
        <v>89</v>
      </c>
      <c r="BD1090" s="99">
        <f>IF(M1090="základná",I1090,0)</f>
        <v>0</v>
      </c>
      <c r="BE1090" s="99">
        <f>IF(M1090="znížená",I1090,0)</f>
        <v>0</v>
      </c>
      <c r="BF1090" s="99">
        <f>IF(M1090="zákl. prenesená",I1090,0)</f>
        <v>0</v>
      </c>
      <c r="BG1090" s="99">
        <f>IF(M1090="zníž. prenesená",I1090,0)</f>
        <v>0</v>
      </c>
      <c r="BH1090" s="99">
        <f>IF(M1090="nulová",I1090,0)</f>
        <v>0</v>
      </c>
      <c r="BI1090" s="7" t="s">
        <v>73</v>
      </c>
      <c r="BJ1090" s="100">
        <f>ROUND(H1090*G1090,3)</f>
        <v>0</v>
      </c>
      <c r="BK1090" s="7" t="s">
        <v>228</v>
      </c>
      <c r="BL1090" s="98" t="s">
        <v>1729</v>
      </c>
    </row>
    <row r="1091" spans="1:64" s="102" customFormat="1" x14ac:dyDescent="0.2">
      <c r="A1091" s="101"/>
      <c r="C1091" s="103" t="s">
        <v>102</v>
      </c>
      <c r="D1091" s="104" t="s">
        <v>0</v>
      </c>
      <c r="E1091" s="105" t="s">
        <v>1730</v>
      </c>
      <c r="G1091" s="104" t="s">
        <v>0</v>
      </c>
      <c r="K1091" s="101"/>
      <c r="L1091" s="106"/>
      <c r="M1091" s="107"/>
      <c r="N1091" s="107"/>
      <c r="O1091" s="107"/>
      <c r="P1091" s="107"/>
      <c r="Q1091" s="107"/>
      <c r="R1091" s="107"/>
      <c r="S1091" s="108"/>
      <c r="AS1091" s="104" t="s">
        <v>102</v>
      </c>
      <c r="AT1091" s="104" t="s">
        <v>73</v>
      </c>
      <c r="AU1091" s="102" t="s">
        <v>51</v>
      </c>
      <c r="AV1091" s="102" t="s">
        <v>16</v>
      </c>
      <c r="AW1091" s="102" t="s">
        <v>47</v>
      </c>
      <c r="AX1091" s="104" t="s">
        <v>89</v>
      </c>
    </row>
    <row r="1092" spans="1:64" s="110" customFormat="1" x14ac:dyDescent="0.2">
      <c r="A1092" s="109"/>
      <c r="C1092" s="103" t="s">
        <v>102</v>
      </c>
      <c r="D1092" s="111" t="s">
        <v>0</v>
      </c>
      <c r="E1092" s="112" t="s">
        <v>1731</v>
      </c>
      <c r="G1092" s="113">
        <v>0.24</v>
      </c>
      <c r="K1092" s="109"/>
      <c r="L1092" s="114"/>
      <c r="M1092" s="115"/>
      <c r="N1092" s="115"/>
      <c r="O1092" s="115"/>
      <c r="P1092" s="115"/>
      <c r="Q1092" s="115"/>
      <c r="R1092" s="115"/>
      <c r="S1092" s="116"/>
      <c r="AS1092" s="111" t="s">
        <v>102</v>
      </c>
      <c r="AT1092" s="111" t="s">
        <v>73</v>
      </c>
      <c r="AU1092" s="110" t="s">
        <v>73</v>
      </c>
      <c r="AV1092" s="110" t="s">
        <v>16</v>
      </c>
      <c r="AW1092" s="110" t="s">
        <v>47</v>
      </c>
      <c r="AX1092" s="111" t="s">
        <v>89</v>
      </c>
    </row>
    <row r="1093" spans="1:64" s="102" customFormat="1" x14ac:dyDescent="0.2">
      <c r="A1093" s="101"/>
      <c r="C1093" s="103" t="s">
        <v>102</v>
      </c>
      <c r="D1093" s="104" t="s">
        <v>0</v>
      </c>
      <c r="E1093" s="105" t="s">
        <v>1732</v>
      </c>
      <c r="G1093" s="104" t="s">
        <v>0</v>
      </c>
      <c r="K1093" s="101"/>
      <c r="L1093" s="106"/>
      <c r="M1093" s="107"/>
      <c r="N1093" s="107"/>
      <c r="O1093" s="107"/>
      <c r="P1093" s="107"/>
      <c r="Q1093" s="107"/>
      <c r="R1093" s="107"/>
      <c r="S1093" s="108"/>
      <c r="AS1093" s="104" t="s">
        <v>102</v>
      </c>
      <c r="AT1093" s="104" t="s">
        <v>73</v>
      </c>
      <c r="AU1093" s="102" t="s">
        <v>51</v>
      </c>
      <c r="AV1093" s="102" t="s">
        <v>16</v>
      </c>
      <c r="AW1093" s="102" t="s">
        <v>47</v>
      </c>
      <c r="AX1093" s="104" t="s">
        <v>89</v>
      </c>
    </row>
    <row r="1094" spans="1:64" s="110" customFormat="1" x14ac:dyDescent="0.2">
      <c r="A1094" s="109"/>
      <c r="C1094" s="103" t="s">
        <v>102</v>
      </c>
      <c r="D1094" s="111" t="s">
        <v>0</v>
      </c>
      <c r="E1094" s="112" t="s">
        <v>1733</v>
      </c>
      <c r="G1094" s="113">
        <v>11.27</v>
      </c>
      <c r="K1094" s="109"/>
      <c r="L1094" s="114"/>
      <c r="M1094" s="115"/>
      <c r="N1094" s="115"/>
      <c r="O1094" s="115"/>
      <c r="P1094" s="115"/>
      <c r="Q1094" s="115"/>
      <c r="R1094" s="115"/>
      <c r="S1094" s="116"/>
      <c r="AS1094" s="111" t="s">
        <v>102</v>
      </c>
      <c r="AT1094" s="111" t="s">
        <v>73</v>
      </c>
      <c r="AU1094" s="110" t="s">
        <v>73</v>
      </c>
      <c r="AV1094" s="110" t="s">
        <v>16</v>
      </c>
      <c r="AW1094" s="110" t="s">
        <v>47</v>
      </c>
      <c r="AX1094" s="111" t="s">
        <v>89</v>
      </c>
    </row>
    <row r="1095" spans="1:64" s="102" customFormat="1" x14ac:dyDescent="0.2">
      <c r="A1095" s="101"/>
      <c r="C1095" s="103" t="s">
        <v>102</v>
      </c>
      <c r="D1095" s="104" t="s">
        <v>0</v>
      </c>
      <c r="E1095" s="105" t="s">
        <v>1734</v>
      </c>
      <c r="G1095" s="104" t="s">
        <v>0</v>
      </c>
      <c r="K1095" s="101"/>
      <c r="L1095" s="106"/>
      <c r="M1095" s="107"/>
      <c r="N1095" s="107"/>
      <c r="O1095" s="107"/>
      <c r="P1095" s="107"/>
      <c r="Q1095" s="107"/>
      <c r="R1095" s="107"/>
      <c r="S1095" s="108"/>
      <c r="AS1095" s="104" t="s">
        <v>102</v>
      </c>
      <c r="AT1095" s="104" t="s">
        <v>73</v>
      </c>
      <c r="AU1095" s="102" t="s">
        <v>51</v>
      </c>
      <c r="AV1095" s="102" t="s">
        <v>16</v>
      </c>
      <c r="AW1095" s="102" t="s">
        <v>47</v>
      </c>
      <c r="AX1095" s="104" t="s">
        <v>89</v>
      </c>
    </row>
    <row r="1096" spans="1:64" s="110" customFormat="1" x14ac:dyDescent="0.2">
      <c r="A1096" s="109"/>
      <c r="C1096" s="103" t="s">
        <v>102</v>
      </c>
      <c r="D1096" s="111" t="s">
        <v>0</v>
      </c>
      <c r="E1096" s="112" t="s">
        <v>1735</v>
      </c>
      <c r="G1096" s="113">
        <v>19.05</v>
      </c>
      <c r="K1096" s="109"/>
      <c r="L1096" s="114"/>
      <c r="M1096" s="115"/>
      <c r="N1096" s="115"/>
      <c r="O1096" s="115"/>
      <c r="P1096" s="115"/>
      <c r="Q1096" s="115"/>
      <c r="R1096" s="115"/>
      <c r="S1096" s="116"/>
      <c r="AS1096" s="111" t="s">
        <v>102</v>
      </c>
      <c r="AT1096" s="111" t="s">
        <v>73</v>
      </c>
      <c r="AU1096" s="110" t="s">
        <v>73</v>
      </c>
      <c r="AV1096" s="110" t="s">
        <v>16</v>
      </c>
      <c r="AW1096" s="110" t="s">
        <v>47</v>
      </c>
      <c r="AX1096" s="111" t="s">
        <v>89</v>
      </c>
    </row>
    <row r="1097" spans="1:64" s="102" customFormat="1" x14ac:dyDescent="0.2">
      <c r="A1097" s="101"/>
      <c r="C1097" s="103" t="s">
        <v>102</v>
      </c>
      <c r="D1097" s="104" t="s">
        <v>0</v>
      </c>
      <c r="E1097" s="105" t="s">
        <v>1736</v>
      </c>
      <c r="G1097" s="104" t="s">
        <v>0</v>
      </c>
      <c r="K1097" s="101"/>
      <c r="L1097" s="106"/>
      <c r="M1097" s="107"/>
      <c r="N1097" s="107"/>
      <c r="O1097" s="107"/>
      <c r="P1097" s="107"/>
      <c r="Q1097" s="107"/>
      <c r="R1097" s="107"/>
      <c r="S1097" s="108"/>
      <c r="AS1097" s="104" t="s">
        <v>102</v>
      </c>
      <c r="AT1097" s="104" t="s">
        <v>73</v>
      </c>
      <c r="AU1097" s="102" t="s">
        <v>51</v>
      </c>
      <c r="AV1097" s="102" t="s">
        <v>16</v>
      </c>
      <c r="AW1097" s="102" t="s">
        <v>47</v>
      </c>
      <c r="AX1097" s="104" t="s">
        <v>89</v>
      </c>
    </row>
    <row r="1098" spans="1:64" s="110" customFormat="1" x14ac:dyDescent="0.2">
      <c r="A1098" s="109"/>
      <c r="C1098" s="103" t="s">
        <v>102</v>
      </c>
      <c r="D1098" s="111" t="s">
        <v>0</v>
      </c>
      <c r="E1098" s="112" t="s">
        <v>1737</v>
      </c>
      <c r="G1098" s="113">
        <v>9.18</v>
      </c>
      <c r="K1098" s="109"/>
      <c r="L1098" s="114"/>
      <c r="M1098" s="115"/>
      <c r="N1098" s="115"/>
      <c r="O1098" s="115"/>
      <c r="P1098" s="115"/>
      <c r="Q1098" s="115"/>
      <c r="R1098" s="115"/>
      <c r="S1098" s="116"/>
      <c r="AS1098" s="111" t="s">
        <v>102</v>
      </c>
      <c r="AT1098" s="111" t="s">
        <v>73</v>
      </c>
      <c r="AU1098" s="110" t="s">
        <v>73</v>
      </c>
      <c r="AV1098" s="110" t="s">
        <v>16</v>
      </c>
      <c r="AW1098" s="110" t="s">
        <v>47</v>
      </c>
      <c r="AX1098" s="111" t="s">
        <v>89</v>
      </c>
    </row>
    <row r="1099" spans="1:64" s="102" customFormat="1" x14ac:dyDescent="0.2">
      <c r="A1099" s="101"/>
      <c r="C1099" s="103" t="s">
        <v>102</v>
      </c>
      <c r="D1099" s="104" t="s">
        <v>0</v>
      </c>
      <c r="E1099" s="105" t="s">
        <v>1738</v>
      </c>
      <c r="G1099" s="104" t="s">
        <v>0</v>
      </c>
      <c r="K1099" s="101"/>
      <c r="L1099" s="106"/>
      <c r="M1099" s="107"/>
      <c r="N1099" s="107"/>
      <c r="O1099" s="107"/>
      <c r="P1099" s="107"/>
      <c r="Q1099" s="107"/>
      <c r="R1099" s="107"/>
      <c r="S1099" s="108"/>
      <c r="AS1099" s="104" t="s">
        <v>102</v>
      </c>
      <c r="AT1099" s="104" t="s">
        <v>73</v>
      </c>
      <c r="AU1099" s="102" t="s">
        <v>51</v>
      </c>
      <c r="AV1099" s="102" t="s">
        <v>16</v>
      </c>
      <c r="AW1099" s="102" t="s">
        <v>47</v>
      </c>
      <c r="AX1099" s="104" t="s">
        <v>89</v>
      </c>
    </row>
    <row r="1100" spans="1:64" s="110" customFormat="1" x14ac:dyDescent="0.2">
      <c r="A1100" s="109"/>
      <c r="C1100" s="103" t="s">
        <v>102</v>
      </c>
      <c r="D1100" s="111" t="s">
        <v>0</v>
      </c>
      <c r="E1100" s="112" t="s">
        <v>1739</v>
      </c>
      <c r="G1100" s="113">
        <v>7.56</v>
      </c>
      <c r="K1100" s="109"/>
      <c r="L1100" s="114"/>
      <c r="M1100" s="115"/>
      <c r="N1100" s="115"/>
      <c r="O1100" s="115"/>
      <c r="P1100" s="115"/>
      <c r="Q1100" s="115"/>
      <c r="R1100" s="115"/>
      <c r="S1100" s="116"/>
      <c r="AS1100" s="111" t="s">
        <v>102</v>
      </c>
      <c r="AT1100" s="111" t="s">
        <v>73</v>
      </c>
      <c r="AU1100" s="110" t="s">
        <v>73</v>
      </c>
      <c r="AV1100" s="110" t="s">
        <v>16</v>
      </c>
      <c r="AW1100" s="110" t="s">
        <v>47</v>
      </c>
      <c r="AX1100" s="111" t="s">
        <v>89</v>
      </c>
    </row>
    <row r="1101" spans="1:64" s="118" customFormat="1" x14ac:dyDescent="0.2">
      <c r="A1101" s="117"/>
      <c r="C1101" s="103" t="s">
        <v>102</v>
      </c>
      <c r="D1101" s="119" t="s">
        <v>0</v>
      </c>
      <c r="E1101" s="120" t="s">
        <v>109</v>
      </c>
      <c r="G1101" s="121">
        <v>47.300000000000004</v>
      </c>
      <c r="K1101" s="117"/>
      <c r="L1101" s="122"/>
      <c r="M1101" s="123"/>
      <c r="N1101" s="123"/>
      <c r="O1101" s="123"/>
      <c r="P1101" s="123"/>
      <c r="Q1101" s="123"/>
      <c r="R1101" s="123"/>
      <c r="S1101" s="124"/>
      <c r="AS1101" s="119" t="s">
        <v>102</v>
      </c>
      <c r="AT1101" s="119" t="s">
        <v>73</v>
      </c>
      <c r="AU1101" s="118" t="s">
        <v>96</v>
      </c>
      <c r="AV1101" s="118" t="s">
        <v>16</v>
      </c>
      <c r="AW1101" s="118" t="s">
        <v>51</v>
      </c>
      <c r="AX1101" s="119" t="s">
        <v>89</v>
      </c>
    </row>
    <row r="1102" spans="1:64" s="16" customFormat="1" ht="24" x14ac:dyDescent="0.2">
      <c r="A1102" s="13"/>
      <c r="B1102" s="133" t="s">
        <v>1740</v>
      </c>
      <c r="C1102" s="133" t="s">
        <v>786</v>
      </c>
      <c r="D1102" s="134" t="s">
        <v>1741</v>
      </c>
      <c r="E1102" s="135" t="s">
        <v>1742</v>
      </c>
      <c r="F1102" s="136" t="s">
        <v>430</v>
      </c>
      <c r="G1102" s="137">
        <v>1.514</v>
      </c>
      <c r="H1102" s="1"/>
      <c r="I1102" s="137">
        <f>ROUND(H1102*G1102,3)</f>
        <v>0</v>
      </c>
      <c r="J1102" s="138"/>
      <c r="K1102" s="139"/>
      <c r="L1102" s="140" t="s">
        <v>0</v>
      </c>
      <c r="M1102" s="141" t="s">
        <v>23</v>
      </c>
      <c r="N1102" s="95"/>
      <c r="O1102" s="96">
        <f>N1102*G1102</f>
        <v>0</v>
      </c>
      <c r="P1102" s="96">
        <v>1</v>
      </c>
      <c r="Q1102" s="96">
        <f>P1102*G1102</f>
        <v>1.514</v>
      </c>
      <c r="R1102" s="96">
        <v>0</v>
      </c>
      <c r="S1102" s="97">
        <f>R1102*G1102</f>
        <v>0</v>
      </c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Q1102" s="98" t="s">
        <v>365</v>
      </c>
      <c r="AS1102" s="98" t="s">
        <v>786</v>
      </c>
      <c r="AT1102" s="98" t="s">
        <v>73</v>
      </c>
      <c r="AX1102" s="7" t="s">
        <v>89</v>
      </c>
      <c r="BD1102" s="99">
        <f>IF(M1102="základná",I1102,0)</f>
        <v>0</v>
      </c>
      <c r="BE1102" s="99">
        <f>IF(M1102="znížená",I1102,0)</f>
        <v>0</v>
      </c>
      <c r="BF1102" s="99">
        <f>IF(M1102="zákl. prenesená",I1102,0)</f>
        <v>0</v>
      </c>
      <c r="BG1102" s="99">
        <f>IF(M1102="zníž. prenesená",I1102,0)</f>
        <v>0</v>
      </c>
      <c r="BH1102" s="99">
        <f>IF(M1102="nulová",I1102,0)</f>
        <v>0</v>
      </c>
      <c r="BI1102" s="7" t="s">
        <v>73</v>
      </c>
      <c r="BJ1102" s="100">
        <f>ROUND(H1102*G1102,3)</f>
        <v>0</v>
      </c>
      <c r="BK1102" s="7" t="s">
        <v>228</v>
      </c>
      <c r="BL1102" s="98" t="s">
        <v>1743</v>
      </c>
    </row>
    <row r="1103" spans="1:64" s="102" customFormat="1" x14ac:dyDescent="0.2">
      <c r="A1103" s="101"/>
      <c r="C1103" s="103" t="s">
        <v>102</v>
      </c>
      <c r="D1103" s="104" t="s">
        <v>0</v>
      </c>
      <c r="E1103" s="105" t="s">
        <v>1730</v>
      </c>
      <c r="G1103" s="104" t="s">
        <v>0</v>
      </c>
      <c r="K1103" s="101"/>
      <c r="L1103" s="106"/>
      <c r="M1103" s="107"/>
      <c r="N1103" s="107"/>
      <c r="O1103" s="107"/>
      <c r="P1103" s="107"/>
      <c r="Q1103" s="107"/>
      <c r="R1103" s="107"/>
      <c r="S1103" s="108"/>
      <c r="AS1103" s="104" t="s">
        <v>102</v>
      </c>
      <c r="AT1103" s="104" t="s">
        <v>73</v>
      </c>
      <c r="AU1103" s="102" t="s">
        <v>51</v>
      </c>
      <c r="AV1103" s="102" t="s">
        <v>16</v>
      </c>
      <c r="AW1103" s="102" t="s">
        <v>47</v>
      </c>
      <c r="AX1103" s="104" t="s">
        <v>89</v>
      </c>
    </row>
    <row r="1104" spans="1:64" s="110" customFormat="1" x14ac:dyDescent="0.2">
      <c r="A1104" s="109"/>
      <c r="C1104" s="103" t="s">
        <v>102</v>
      </c>
      <c r="D1104" s="111" t="s">
        <v>0</v>
      </c>
      <c r="E1104" s="112" t="s">
        <v>1731</v>
      </c>
      <c r="G1104" s="113">
        <v>0.24</v>
      </c>
      <c r="K1104" s="109"/>
      <c r="L1104" s="114"/>
      <c r="M1104" s="115"/>
      <c r="N1104" s="115"/>
      <c r="O1104" s="115"/>
      <c r="P1104" s="115"/>
      <c r="Q1104" s="115"/>
      <c r="R1104" s="115"/>
      <c r="S1104" s="116"/>
      <c r="AS1104" s="111" t="s">
        <v>102</v>
      </c>
      <c r="AT1104" s="111" t="s">
        <v>73</v>
      </c>
      <c r="AU1104" s="110" t="s">
        <v>73</v>
      </c>
      <c r="AV1104" s="110" t="s">
        <v>16</v>
      </c>
      <c r="AW1104" s="110" t="s">
        <v>47</v>
      </c>
      <c r="AX1104" s="111" t="s">
        <v>89</v>
      </c>
    </row>
    <row r="1105" spans="1:64" s="102" customFormat="1" x14ac:dyDescent="0.2">
      <c r="A1105" s="101"/>
      <c r="C1105" s="103" t="s">
        <v>102</v>
      </c>
      <c r="D1105" s="104" t="s">
        <v>0</v>
      </c>
      <c r="E1105" s="105" t="s">
        <v>1732</v>
      </c>
      <c r="G1105" s="104" t="s">
        <v>0</v>
      </c>
      <c r="K1105" s="101"/>
      <c r="L1105" s="106"/>
      <c r="M1105" s="107"/>
      <c r="N1105" s="107"/>
      <c r="O1105" s="107"/>
      <c r="P1105" s="107"/>
      <c r="Q1105" s="107"/>
      <c r="R1105" s="107"/>
      <c r="S1105" s="108"/>
      <c r="AS1105" s="104" t="s">
        <v>102</v>
      </c>
      <c r="AT1105" s="104" t="s">
        <v>73</v>
      </c>
      <c r="AU1105" s="102" t="s">
        <v>51</v>
      </c>
      <c r="AV1105" s="102" t="s">
        <v>16</v>
      </c>
      <c r="AW1105" s="102" t="s">
        <v>47</v>
      </c>
      <c r="AX1105" s="104" t="s">
        <v>89</v>
      </c>
    </row>
    <row r="1106" spans="1:64" s="110" customFormat="1" x14ac:dyDescent="0.2">
      <c r="A1106" s="109"/>
      <c r="C1106" s="103" t="s">
        <v>102</v>
      </c>
      <c r="D1106" s="111" t="s">
        <v>0</v>
      </c>
      <c r="E1106" s="112" t="s">
        <v>1733</v>
      </c>
      <c r="G1106" s="113">
        <v>11.27</v>
      </c>
      <c r="K1106" s="109"/>
      <c r="L1106" s="114"/>
      <c r="M1106" s="115"/>
      <c r="N1106" s="115"/>
      <c r="O1106" s="115"/>
      <c r="P1106" s="115"/>
      <c r="Q1106" s="115"/>
      <c r="R1106" s="115"/>
      <c r="S1106" s="116"/>
      <c r="AS1106" s="111" t="s">
        <v>102</v>
      </c>
      <c r="AT1106" s="111" t="s">
        <v>73</v>
      </c>
      <c r="AU1106" s="110" t="s">
        <v>73</v>
      </c>
      <c r="AV1106" s="110" t="s">
        <v>16</v>
      </c>
      <c r="AW1106" s="110" t="s">
        <v>47</v>
      </c>
      <c r="AX1106" s="111" t="s">
        <v>89</v>
      </c>
    </row>
    <row r="1107" spans="1:64" s="102" customFormat="1" x14ac:dyDescent="0.2">
      <c r="A1107" s="101"/>
      <c r="C1107" s="103" t="s">
        <v>102</v>
      </c>
      <c r="D1107" s="104" t="s">
        <v>0</v>
      </c>
      <c r="E1107" s="105" t="s">
        <v>1734</v>
      </c>
      <c r="G1107" s="104" t="s">
        <v>0</v>
      </c>
      <c r="K1107" s="101"/>
      <c r="L1107" s="106"/>
      <c r="M1107" s="107"/>
      <c r="N1107" s="107"/>
      <c r="O1107" s="107"/>
      <c r="P1107" s="107"/>
      <c r="Q1107" s="107"/>
      <c r="R1107" s="107"/>
      <c r="S1107" s="108"/>
      <c r="AS1107" s="104" t="s">
        <v>102</v>
      </c>
      <c r="AT1107" s="104" t="s">
        <v>73</v>
      </c>
      <c r="AU1107" s="102" t="s">
        <v>51</v>
      </c>
      <c r="AV1107" s="102" t="s">
        <v>16</v>
      </c>
      <c r="AW1107" s="102" t="s">
        <v>47</v>
      </c>
      <c r="AX1107" s="104" t="s">
        <v>89</v>
      </c>
    </row>
    <row r="1108" spans="1:64" s="110" customFormat="1" x14ac:dyDescent="0.2">
      <c r="A1108" s="109"/>
      <c r="C1108" s="103" t="s">
        <v>102</v>
      </c>
      <c r="D1108" s="111" t="s">
        <v>0</v>
      </c>
      <c r="E1108" s="112" t="s">
        <v>1735</v>
      </c>
      <c r="G1108" s="113">
        <v>19.05</v>
      </c>
      <c r="K1108" s="109"/>
      <c r="L1108" s="114"/>
      <c r="M1108" s="115"/>
      <c r="N1108" s="115"/>
      <c r="O1108" s="115"/>
      <c r="P1108" s="115"/>
      <c r="Q1108" s="115"/>
      <c r="R1108" s="115"/>
      <c r="S1108" s="116"/>
      <c r="AS1108" s="111" t="s">
        <v>102</v>
      </c>
      <c r="AT1108" s="111" t="s">
        <v>73</v>
      </c>
      <c r="AU1108" s="110" t="s">
        <v>73</v>
      </c>
      <c r="AV1108" s="110" t="s">
        <v>16</v>
      </c>
      <c r="AW1108" s="110" t="s">
        <v>47</v>
      </c>
      <c r="AX1108" s="111" t="s">
        <v>89</v>
      </c>
    </row>
    <row r="1109" spans="1:64" s="102" customFormat="1" x14ac:dyDescent="0.2">
      <c r="A1109" s="101"/>
      <c r="C1109" s="103" t="s">
        <v>102</v>
      </c>
      <c r="D1109" s="104" t="s">
        <v>0</v>
      </c>
      <c r="E1109" s="105" t="s">
        <v>1736</v>
      </c>
      <c r="G1109" s="104" t="s">
        <v>0</v>
      </c>
      <c r="K1109" s="101"/>
      <c r="L1109" s="106"/>
      <c r="M1109" s="107"/>
      <c r="N1109" s="107"/>
      <c r="O1109" s="107"/>
      <c r="P1109" s="107"/>
      <c r="Q1109" s="107"/>
      <c r="R1109" s="107"/>
      <c r="S1109" s="108"/>
      <c r="AS1109" s="104" t="s">
        <v>102</v>
      </c>
      <c r="AT1109" s="104" t="s">
        <v>73</v>
      </c>
      <c r="AU1109" s="102" t="s">
        <v>51</v>
      </c>
      <c r="AV1109" s="102" t="s">
        <v>16</v>
      </c>
      <c r="AW1109" s="102" t="s">
        <v>47</v>
      </c>
      <c r="AX1109" s="104" t="s">
        <v>89</v>
      </c>
    </row>
    <row r="1110" spans="1:64" s="110" customFormat="1" x14ac:dyDescent="0.2">
      <c r="A1110" s="109"/>
      <c r="C1110" s="103" t="s">
        <v>102</v>
      </c>
      <c r="D1110" s="111" t="s">
        <v>0</v>
      </c>
      <c r="E1110" s="112" t="s">
        <v>1737</v>
      </c>
      <c r="G1110" s="113">
        <v>9.18</v>
      </c>
      <c r="K1110" s="109"/>
      <c r="L1110" s="114"/>
      <c r="M1110" s="115"/>
      <c r="N1110" s="115"/>
      <c r="O1110" s="115"/>
      <c r="P1110" s="115"/>
      <c r="Q1110" s="115"/>
      <c r="R1110" s="115"/>
      <c r="S1110" s="116"/>
      <c r="AS1110" s="111" t="s">
        <v>102</v>
      </c>
      <c r="AT1110" s="111" t="s">
        <v>73</v>
      </c>
      <c r="AU1110" s="110" t="s">
        <v>73</v>
      </c>
      <c r="AV1110" s="110" t="s">
        <v>16</v>
      </c>
      <c r="AW1110" s="110" t="s">
        <v>47</v>
      </c>
      <c r="AX1110" s="111" t="s">
        <v>89</v>
      </c>
    </row>
    <row r="1111" spans="1:64" s="102" customFormat="1" x14ac:dyDescent="0.2">
      <c r="A1111" s="101"/>
      <c r="C1111" s="103" t="s">
        <v>102</v>
      </c>
      <c r="D1111" s="104" t="s">
        <v>0</v>
      </c>
      <c r="E1111" s="105" t="s">
        <v>1738</v>
      </c>
      <c r="G1111" s="104" t="s">
        <v>0</v>
      </c>
      <c r="K1111" s="101"/>
      <c r="L1111" s="106"/>
      <c r="M1111" s="107"/>
      <c r="N1111" s="107"/>
      <c r="O1111" s="107"/>
      <c r="P1111" s="107"/>
      <c r="Q1111" s="107"/>
      <c r="R1111" s="107"/>
      <c r="S1111" s="108"/>
      <c r="AS1111" s="104" t="s">
        <v>102</v>
      </c>
      <c r="AT1111" s="104" t="s">
        <v>73</v>
      </c>
      <c r="AU1111" s="102" t="s">
        <v>51</v>
      </c>
      <c r="AV1111" s="102" t="s">
        <v>16</v>
      </c>
      <c r="AW1111" s="102" t="s">
        <v>47</v>
      </c>
      <c r="AX1111" s="104" t="s">
        <v>89</v>
      </c>
    </row>
    <row r="1112" spans="1:64" s="110" customFormat="1" x14ac:dyDescent="0.2">
      <c r="A1112" s="109"/>
      <c r="C1112" s="103" t="s">
        <v>102</v>
      </c>
      <c r="D1112" s="111" t="s">
        <v>0</v>
      </c>
      <c r="E1112" s="112" t="s">
        <v>1739</v>
      </c>
      <c r="G1112" s="113">
        <v>7.56</v>
      </c>
      <c r="K1112" s="109"/>
      <c r="L1112" s="114"/>
      <c r="M1112" s="115"/>
      <c r="N1112" s="115"/>
      <c r="O1112" s="115"/>
      <c r="P1112" s="115"/>
      <c r="Q1112" s="115"/>
      <c r="R1112" s="115"/>
      <c r="S1112" s="116"/>
      <c r="AS1112" s="111" t="s">
        <v>102</v>
      </c>
      <c r="AT1112" s="111" t="s">
        <v>73</v>
      </c>
      <c r="AU1112" s="110" t="s">
        <v>73</v>
      </c>
      <c r="AV1112" s="110" t="s">
        <v>16</v>
      </c>
      <c r="AW1112" s="110" t="s">
        <v>47</v>
      </c>
      <c r="AX1112" s="111" t="s">
        <v>89</v>
      </c>
    </row>
    <row r="1113" spans="1:64" s="118" customFormat="1" x14ac:dyDescent="0.2">
      <c r="A1113" s="117"/>
      <c r="C1113" s="103" t="s">
        <v>102</v>
      </c>
      <c r="D1113" s="119" t="s">
        <v>0</v>
      </c>
      <c r="E1113" s="120" t="s">
        <v>109</v>
      </c>
      <c r="G1113" s="121">
        <v>47.300000000000004</v>
      </c>
      <c r="K1113" s="117"/>
      <c r="L1113" s="122"/>
      <c r="M1113" s="123"/>
      <c r="N1113" s="123"/>
      <c r="O1113" s="123"/>
      <c r="P1113" s="123"/>
      <c r="Q1113" s="123"/>
      <c r="R1113" s="123"/>
      <c r="S1113" s="124"/>
      <c r="AS1113" s="119" t="s">
        <v>102</v>
      </c>
      <c r="AT1113" s="119" t="s">
        <v>73</v>
      </c>
      <c r="AU1113" s="118" t="s">
        <v>96</v>
      </c>
      <c r="AV1113" s="118" t="s">
        <v>16</v>
      </c>
      <c r="AW1113" s="118" t="s">
        <v>51</v>
      </c>
      <c r="AX1113" s="119" t="s">
        <v>89</v>
      </c>
    </row>
    <row r="1114" spans="1:64" s="110" customFormat="1" x14ac:dyDescent="0.2">
      <c r="A1114" s="109"/>
      <c r="C1114" s="103" t="s">
        <v>102</v>
      </c>
      <c r="E1114" s="112" t="s">
        <v>1744</v>
      </c>
      <c r="G1114" s="113">
        <v>1.514</v>
      </c>
      <c r="K1114" s="109"/>
      <c r="L1114" s="114"/>
      <c r="M1114" s="115"/>
      <c r="N1114" s="115"/>
      <c r="O1114" s="115"/>
      <c r="P1114" s="115"/>
      <c r="Q1114" s="115"/>
      <c r="R1114" s="115"/>
      <c r="S1114" s="116"/>
      <c r="AS1114" s="111" t="s">
        <v>102</v>
      </c>
      <c r="AT1114" s="111" t="s">
        <v>73</v>
      </c>
      <c r="AU1114" s="110" t="s">
        <v>73</v>
      </c>
      <c r="AV1114" s="110" t="s">
        <v>2</v>
      </c>
      <c r="AW1114" s="110" t="s">
        <v>51</v>
      </c>
      <c r="AX1114" s="111" t="s">
        <v>89</v>
      </c>
    </row>
    <row r="1115" spans="1:64" s="16" customFormat="1" ht="36" x14ac:dyDescent="0.2">
      <c r="A1115" s="13"/>
      <c r="B1115" s="87" t="s">
        <v>1745</v>
      </c>
      <c r="C1115" s="87" t="s">
        <v>92</v>
      </c>
      <c r="D1115" s="88" t="s">
        <v>1746</v>
      </c>
      <c r="E1115" s="89" t="s">
        <v>1747</v>
      </c>
      <c r="F1115" s="90" t="s">
        <v>220</v>
      </c>
      <c r="G1115" s="91">
        <v>2</v>
      </c>
      <c r="H1115" s="1"/>
      <c r="I1115" s="91">
        <f>ROUND(H1115*G1115,3)</f>
        <v>0</v>
      </c>
      <c r="J1115" s="92"/>
      <c r="K1115" s="13"/>
      <c r="L1115" s="93" t="s">
        <v>0</v>
      </c>
      <c r="M1115" s="94" t="s">
        <v>23</v>
      </c>
      <c r="N1115" s="95"/>
      <c r="O1115" s="96">
        <f>N1115*G1115</f>
        <v>0</v>
      </c>
      <c r="P1115" s="96">
        <v>0</v>
      </c>
      <c r="Q1115" s="96">
        <f>P1115*G1115</f>
        <v>0</v>
      </c>
      <c r="R1115" s="96">
        <v>0</v>
      </c>
      <c r="S1115" s="97">
        <f>R1115*G1115</f>
        <v>0</v>
      </c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Q1115" s="98" t="s">
        <v>228</v>
      </c>
      <c r="AS1115" s="98" t="s">
        <v>92</v>
      </c>
      <c r="AT1115" s="98" t="s">
        <v>73</v>
      </c>
      <c r="AX1115" s="7" t="s">
        <v>89</v>
      </c>
      <c r="BD1115" s="99">
        <f>IF(M1115="základná",I1115,0)</f>
        <v>0</v>
      </c>
      <c r="BE1115" s="99">
        <f>IF(M1115="znížená",I1115,0)</f>
        <v>0</v>
      </c>
      <c r="BF1115" s="99">
        <f>IF(M1115="zákl. prenesená",I1115,0)</f>
        <v>0</v>
      </c>
      <c r="BG1115" s="99">
        <f>IF(M1115="zníž. prenesená",I1115,0)</f>
        <v>0</v>
      </c>
      <c r="BH1115" s="99">
        <f>IF(M1115="nulová",I1115,0)</f>
        <v>0</v>
      </c>
      <c r="BI1115" s="7" t="s">
        <v>73</v>
      </c>
      <c r="BJ1115" s="100">
        <f>ROUND(H1115*G1115,3)</f>
        <v>0</v>
      </c>
      <c r="BK1115" s="7" t="s">
        <v>228</v>
      </c>
      <c r="BL1115" s="98" t="s">
        <v>1748</v>
      </c>
    </row>
    <row r="1116" spans="1:64" s="102" customFormat="1" x14ac:dyDescent="0.2">
      <c r="A1116" s="101"/>
      <c r="C1116" s="103" t="s">
        <v>102</v>
      </c>
      <c r="D1116" s="104" t="s">
        <v>0</v>
      </c>
      <c r="E1116" s="105" t="s">
        <v>1662</v>
      </c>
      <c r="G1116" s="104" t="s">
        <v>0</v>
      </c>
      <c r="K1116" s="101"/>
      <c r="L1116" s="106"/>
      <c r="M1116" s="107"/>
      <c r="N1116" s="107"/>
      <c r="O1116" s="107"/>
      <c r="P1116" s="107"/>
      <c r="Q1116" s="107"/>
      <c r="R1116" s="107"/>
      <c r="S1116" s="108"/>
      <c r="AS1116" s="104" t="s">
        <v>102</v>
      </c>
      <c r="AT1116" s="104" t="s">
        <v>73</v>
      </c>
      <c r="AU1116" s="102" t="s">
        <v>51</v>
      </c>
      <c r="AV1116" s="102" t="s">
        <v>16</v>
      </c>
      <c r="AW1116" s="102" t="s">
        <v>47</v>
      </c>
      <c r="AX1116" s="104" t="s">
        <v>89</v>
      </c>
    </row>
    <row r="1117" spans="1:64" s="110" customFormat="1" x14ac:dyDescent="0.2">
      <c r="A1117" s="109"/>
      <c r="C1117" s="103" t="s">
        <v>102</v>
      </c>
      <c r="D1117" s="111" t="s">
        <v>0</v>
      </c>
      <c r="E1117" s="112" t="s">
        <v>1749</v>
      </c>
      <c r="G1117" s="113">
        <v>1</v>
      </c>
      <c r="K1117" s="109"/>
      <c r="L1117" s="114"/>
      <c r="M1117" s="115"/>
      <c r="N1117" s="115"/>
      <c r="O1117" s="115"/>
      <c r="P1117" s="115"/>
      <c r="Q1117" s="115"/>
      <c r="R1117" s="115"/>
      <c r="S1117" s="116"/>
      <c r="AS1117" s="111" t="s">
        <v>102</v>
      </c>
      <c r="AT1117" s="111" t="s">
        <v>73</v>
      </c>
      <c r="AU1117" s="110" t="s">
        <v>73</v>
      </c>
      <c r="AV1117" s="110" t="s">
        <v>16</v>
      </c>
      <c r="AW1117" s="110" t="s">
        <v>47</v>
      </c>
      <c r="AX1117" s="111" t="s">
        <v>89</v>
      </c>
    </row>
    <row r="1118" spans="1:64" s="110" customFormat="1" x14ac:dyDescent="0.2">
      <c r="A1118" s="109"/>
      <c r="C1118" s="103" t="s">
        <v>102</v>
      </c>
      <c r="D1118" s="111" t="s">
        <v>0</v>
      </c>
      <c r="E1118" s="112" t="s">
        <v>1750</v>
      </c>
      <c r="G1118" s="113">
        <v>1</v>
      </c>
      <c r="K1118" s="109"/>
      <c r="L1118" s="114"/>
      <c r="M1118" s="115"/>
      <c r="N1118" s="115"/>
      <c r="O1118" s="115"/>
      <c r="P1118" s="115"/>
      <c r="Q1118" s="115"/>
      <c r="R1118" s="115"/>
      <c r="S1118" s="116"/>
      <c r="AS1118" s="111" t="s">
        <v>102</v>
      </c>
      <c r="AT1118" s="111" t="s">
        <v>73</v>
      </c>
      <c r="AU1118" s="110" t="s">
        <v>73</v>
      </c>
      <c r="AV1118" s="110" t="s">
        <v>16</v>
      </c>
      <c r="AW1118" s="110" t="s">
        <v>47</v>
      </c>
      <c r="AX1118" s="111" t="s">
        <v>89</v>
      </c>
    </row>
    <row r="1119" spans="1:64" s="118" customFormat="1" x14ac:dyDescent="0.2">
      <c r="A1119" s="117"/>
      <c r="C1119" s="103" t="s">
        <v>102</v>
      </c>
      <c r="D1119" s="119" t="s">
        <v>0</v>
      </c>
      <c r="E1119" s="120" t="s">
        <v>109</v>
      </c>
      <c r="G1119" s="121">
        <v>2</v>
      </c>
      <c r="K1119" s="117"/>
      <c r="L1119" s="122"/>
      <c r="M1119" s="123"/>
      <c r="N1119" s="123"/>
      <c r="O1119" s="123"/>
      <c r="P1119" s="123"/>
      <c r="Q1119" s="123"/>
      <c r="R1119" s="123"/>
      <c r="S1119" s="124"/>
      <c r="AS1119" s="119" t="s">
        <v>102</v>
      </c>
      <c r="AT1119" s="119" t="s">
        <v>73</v>
      </c>
      <c r="AU1119" s="118" t="s">
        <v>96</v>
      </c>
      <c r="AV1119" s="118" t="s">
        <v>16</v>
      </c>
      <c r="AW1119" s="118" t="s">
        <v>51</v>
      </c>
      <c r="AX1119" s="119" t="s">
        <v>89</v>
      </c>
    </row>
    <row r="1120" spans="1:64" s="16" customFormat="1" ht="24" x14ac:dyDescent="0.2">
      <c r="A1120" s="13"/>
      <c r="B1120" s="133" t="s">
        <v>1751</v>
      </c>
      <c r="C1120" s="133" t="s">
        <v>786</v>
      </c>
      <c r="D1120" s="134" t="s">
        <v>1752</v>
      </c>
      <c r="E1120" s="135" t="s">
        <v>1753</v>
      </c>
      <c r="F1120" s="136" t="s">
        <v>220</v>
      </c>
      <c r="G1120" s="137">
        <v>2</v>
      </c>
      <c r="H1120" s="1"/>
      <c r="I1120" s="137">
        <f t="shared" ref="I1120:I1130" si="40">ROUND(H1120*G1120,3)</f>
        <v>0</v>
      </c>
      <c r="J1120" s="138"/>
      <c r="K1120" s="139"/>
      <c r="L1120" s="140" t="s">
        <v>0</v>
      </c>
      <c r="M1120" s="141" t="s">
        <v>23</v>
      </c>
      <c r="N1120" s="95"/>
      <c r="O1120" s="96">
        <f t="shared" ref="O1120:O1130" si="41">N1120*G1120</f>
        <v>0</v>
      </c>
      <c r="P1120" s="96">
        <v>2.5000000000000001E-2</v>
      </c>
      <c r="Q1120" s="96">
        <f t="shared" ref="Q1120:Q1130" si="42">P1120*G1120</f>
        <v>0.05</v>
      </c>
      <c r="R1120" s="96">
        <v>0</v>
      </c>
      <c r="S1120" s="97">
        <f t="shared" ref="S1120:S1130" si="43">R1120*G1120</f>
        <v>0</v>
      </c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Q1120" s="98" t="s">
        <v>365</v>
      </c>
      <c r="AS1120" s="98" t="s">
        <v>786</v>
      </c>
      <c r="AT1120" s="98" t="s">
        <v>73</v>
      </c>
      <c r="AX1120" s="7" t="s">
        <v>89</v>
      </c>
      <c r="BD1120" s="99">
        <f t="shared" ref="BD1120:BD1130" si="44">IF(M1120="základná",I1120,0)</f>
        <v>0</v>
      </c>
      <c r="BE1120" s="99">
        <f t="shared" ref="BE1120:BE1130" si="45">IF(M1120="znížená",I1120,0)</f>
        <v>0</v>
      </c>
      <c r="BF1120" s="99">
        <f t="shared" ref="BF1120:BF1130" si="46">IF(M1120="zákl. prenesená",I1120,0)</f>
        <v>0</v>
      </c>
      <c r="BG1120" s="99">
        <f t="shared" ref="BG1120:BG1130" si="47">IF(M1120="zníž. prenesená",I1120,0)</f>
        <v>0</v>
      </c>
      <c r="BH1120" s="99">
        <f t="shared" ref="BH1120:BH1130" si="48">IF(M1120="nulová",I1120,0)</f>
        <v>0</v>
      </c>
      <c r="BI1120" s="7" t="s">
        <v>73</v>
      </c>
      <c r="BJ1120" s="100">
        <f t="shared" ref="BJ1120:BJ1130" si="49">ROUND(H1120*G1120,3)</f>
        <v>0</v>
      </c>
      <c r="BK1120" s="7" t="s">
        <v>228</v>
      </c>
      <c r="BL1120" s="98" t="s">
        <v>1754</v>
      </c>
    </row>
    <row r="1121" spans="1:64" s="16" customFormat="1" ht="24" x14ac:dyDescent="0.2">
      <c r="A1121" s="13"/>
      <c r="B1121" s="133" t="s">
        <v>1755</v>
      </c>
      <c r="C1121" s="133" t="s">
        <v>786</v>
      </c>
      <c r="D1121" s="134" t="s">
        <v>1756</v>
      </c>
      <c r="E1121" s="135" t="s">
        <v>1757</v>
      </c>
      <c r="F1121" s="136" t="s">
        <v>220</v>
      </c>
      <c r="G1121" s="137">
        <v>2</v>
      </c>
      <c r="H1121" s="1"/>
      <c r="I1121" s="137">
        <f t="shared" si="40"/>
        <v>0</v>
      </c>
      <c r="J1121" s="138"/>
      <c r="K1121" s="139"/>
      <c r="L1121" s="140" t="s">
        <v>0</v>
      </c>
      <c r="M1121" s="141" t="s">
        <v>23</v>
      </c>
      <c r="N1121" s="95"/>
      <c r="O1121" s="96">
        <f t="shared" si="41"/>
        <v>0</v>
      </c>
      <c r="P1121" s="96">
        <v>2.5000000000000001E-2</v>
      </c>
      <c r="Q1121" s="96">
        <f t="shared" si="42"/>
        <v>0.05</v>
      </c>
      <c r="R1121" s="96">
        <v>0</v>
      </c>
      <c r="S1121" s="97">
        <f t="shared" si="43"/>
        <v>0</v>
      </c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Q1121" s="98" t="s">
        <v>365</v>
      </c>
      <c r="AS1121" s="98" t="s">
        <v>786</v>
      </c>
      <c r="AT1121" s="98" t="s">
        <v>73</v>
      </c>
      <c r="AX1121" s="7" t="s">
        <v>89</v>
      </c>
      <c r="BD1121" s="99">
        <f t="shared" si="44"/>
        <v>0</v>
      </c>
      <c r="BE1121" s="99">
        <f t="shared" si="45"/>
        <v>0</v>
      </c>
      <c r="BF1121" s="99">
        <f t="shared" si="46"/>
        <v>0</v>
      </c>
      <c r="BG1121" s="99">
        <f t="shared" si="47"/>
        <v>0</v>
      </c>
      <c r="BH1121" s="99">
        <f t="shared" si="48"/>
        <v>0</v>
      </c>
      <c r="BI1121" s="7" t="s">
        <v>73</v>
      </c>
      <c r="BJ1121" s="100">
        <f t="shared" si="49"/>
        <v>0</v>
      </c>
      <c r="BK1121" s="7" t="s">
        <v>228</v>
      </c>
      <c r="BL1121" s="98" t="s">
        <v>1758</v>
      </c>
    </row>
    <row r="1122" spans="1:64" s="16" customFormat="1" ht="24" x14ac:dyDescent="0.2">
      <c r="A1122" s="13"/>
      <c r="B1122" s="133" t="s">
        <v>1759</v>
      </c>
      <c r="C1122" s="133" t="s">
        <v>786</v>
      </c>
      <c r="D1122" s="134" t="s">
        <v>1760</v>
      </c>
      <c r="E1122" s="135" t="s">
        <v>1761</v>
      </c>
      <c r="F1122" s="136" t="s">
        <v>220</v>
      </c>
      <c r="G1122" s="137">
        <v>1</v>
      </c>
      <c r="H1122" s="1"/>
      <c r="I1122" s="137">
        <f t="shared" si="40"/>
        <v>0</v>
      </c>
      <c r="J1122" s="138"/>
      <c r="K1122" s="139"/>
      <c r="L1122" s="140" t="s">
        <v>0</v>
      </c>
      <c r="M1122" s="141" t="s">
        <v>23</v>
      </c>
      <c r="N1122" s="95"/>
      <c r="O1122" s="96">
        <f t="shared" si="41"/>
        <v>0</v>
      </c>
      <c r="P1122" s="96">
        <v>4.2700000000000002E-2</v>
      </c>
      <c r="Q1122" s="96">
        <f t="shared" si="42"/>
        <v>4.2700000000000002E-2</v>
      </c>
      <c r="R1122" s="96">
        <v>0</v>
      </c>
      <c r="S1122" s="97">
        <f t="shared" si="43"/>
        <v>0</v>
      </c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Q1122" s="98" t="s">
        <v>365</v>
      </c>
      <c r="AS1122" s="98" t="s">
        <v>786</v>
      </c>
      <c r="AT1122" s="98" t="s">
        <v>73</v>
      </c>
      <c r="AX1122" s="7" t="s">
        <v>89</v>
      </c>
      <c r="BD1122" s="99">
        <f t="shared" si="44"/>
        <v>0</v>
      </c>
      <c r="BE1122" s="99">
        <f t="shared" si="45"/>
        <v>0</v>
      </c>
      <c r="BF1122" s="99">
        <f t="shared" si="46"/>
        <v>0</v>
      </c>
      <c r="BG1122" s="99">
        <f t="shared" si="47"/>
        <v>0</v>
      </c>
      <c r="BH1122" s="99">
        <f t="shared" si="48"/>
        <v>0</v>
      </c>
      <c r="BI1122" s="7" t="s">
        <v>73</v>
      </c>
      <c r="BJ1122" s="100">
        <f t="shared" si="49"/>
        <v>0</v>
      </c>
      <c r="BK1122" s="7" t="s">
        <v>228</v>
      </c>
      <c r="BL1122" s="98" t="s">
        <v>1762</v>
      </c>
    </row>
    <row r="1123" spans="1:64" s="16" customFormat="1" ht="24" x14ac:dyDescent="0.2">
      <c r="A1123" s="13"/>
      <c r="B1123" s="133" t="s">
        <v>1763</v>
      </c>
      <c r="C1123" s="133" t="s">
        <v>786</v>
      </c>
      <c r="D1123" s="134" t="s">
        <v>1764</v>
      </c>
      <c r="E1123" s="135" t="s">
        <v>1765</v>
      </c>
      <c r="F1123" s="136" t="s">
        <v>220</v>
      </c>
      <c r="G1123" s="137">
        <v>1</v>
      </c>
      <c r="H1123" s="1"/>
      <c r="I1123" s="137">
        <f t="shared" si="40"/>
        <v>0</v>
      </c>
      <c r="J1123" s="138"/>
      <c r="K1123" s="139"/>
      <c r="L1123" s="140" t="s">
        <v>0</v>
      </c>
      <c r="M1123" s="141" t="s">
        <v>23</v>
      </c>
      <c r="N1123" s="95"/>
      <c r="O1123" s="96">
        <f t="shared" si="41"/>
        <v>0</v>
      </c>
      <c r="P1123" s="96">
        <v>4.2700000000000002E-2</v>
      </c>
      <c r="Q1123" s="96">
        <f t="shared" si="42"/>
        <v>4.2700000000000002E-2</v>
      </c>
      <c r="R1123" s="96">
        <v>0</v>
      </c>
      <c r="S1123" s="97">
        <f t="shared" si="43"/>
        <v>0</v>
      </c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Q1123" s="98" t="s">
        <v>365</v>
      </c>
      <c r="AS1123" s="98" t="s">
        <v>786</v>
      </c>
      <c r="AT1123" s="98" t="s">
        <v>73</v>
      </c>
      <c r="AX1123" s="7" t="s">
        <v>89</v>
      </c>
      <c r="BD1123" s="99">
        <f t="shared" si="44"/>
        <v>0</v>
      </c>
      <c r="BE1123" s="99">
        <f t="shared" si="45"/>
        <v>0</v>
      </c>
      <c r="BF1123" s="99">
        <f t="shared" si="46"/>
        <v>0</v>
      </c>
      <c r="BG1123" s="99">
        <f t="shared" si="47"/>
        <v>0</v>
      </c>
      <c r="BH1123" s="99">
        <f t="shared" si="48"/>
        <v>0</v>
      </c>
      <c r="BI1123" s="7" t="s">
        <v>73</v>
      </c>
      <c r="BJ1123" s="100">
        <f t="shared" si="49"/>
        <v>0</v>
      </c>
      <c r="BK1123" s="7" t="s">
        <v>228</v>
      </c>
      <c r="BL1123" s="98" t="s">
        <v>1766</v>
      </c>
    </row>
    <row r="1124" spans="1:64" s="16" customFormat="1" ht="72" x14ac:dyDescent="0.2">
      <c r="A1124" s="13"/>
      <c r="B1124" s="133" t="s">
        <v>1767</v>
      </c>
      <c r="C1124" s="133" t="s">
        <v>786</v>
      </c>
      <c r="D1124" s="134" t="s">
        <v>1768</v>
      </c>
      <c r="E1124" s="135" t="s">
        <v>1769</v>
      </c>
      <c r="F1124" s="136" t="s">
        <v>220</v>
      </c>
      <c r="G1124" s="137">
        <v>1</v>
      </c>
      <c r="H1124" s="1"/>
      <c r="I1124" s="137">
        <f t="shared" si="40"/>
        <v>0</v>
      </c>
      <c r="J1124" s="138"/>
      <c r="K1124" s="139"/>
      <c r="L1124" s="140" t="s">
        <v>0</v>
      </c>
      <c r="M1124" s="141" t="s">
        <v>23</v>
      </c>
      <c r="N1124" s="95"/>
      <c r="O1124" s="96">
        <f t="shared" si="41"/>
        <v>0</v>
      </c>
      <c r="P1124" s="96">
        <v>1E-3</v>
      </c>
      <c r="Q1124" s="96">
        <f t="shared" si="42"/>
        <v>1E-3</v>
      </c>
      <c r="R1124" s="96">
        <v>0</v>
      </c>
      <c r="S1124" s="97">
        <f t="shared" si="43"/>
        <v>0</v>
      </c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Q1124" s="98" t="s">
        <v>365</v>
      </c>
      <c r="AS1124" s="98" t="s">
        <v>786</v>
      </c>
      <c r="AT1124" s="98" t="s">
        <v>73</v>
      </c>
      <c r="AX1124" s="7" t="s">
        <v>89</v>
      </c>
      <c r="BD1124" s="99">
        <f t="shared" si="44"/>
        <v>0</v>
      </c>
      <c r="BE1124" s="99">
        <f t="shared" si="45"/>
        <v>0</v>
      </c>
      <c r="BF1124" s="99">
        <f t="shared" si="46"/>
        <v>0</v>
      </c>
      <c r="BG1124" s="99">
        <f t="shared" si="47"/>
        <v>0</v>
      </c>
      <c r="BH1124" s="99">
        <f t="shared" si="48"/>
        <v>0</v>
      </c>
      <c r="BI1124" s="7" t="s">
        <v>73</v>
      </c>
      <c r="BJ1124" s="100">
        <f t="shared" si="49"/>
        <v>0</v>
      </c>
      <c r="BK1124" s="7" t="s">
        <v>228</v>
      </c>
      <c r="BL1124" s="98" t="s">
        <v>1770</v>
      </c>
    </row>
    <row r="1125" spans="1:64" s="16" customFormat="1" ht="72" x14ac:dyDescent="0.2">
      <c r="A1125" s="13"/>
      <c r="B1125" s="133" t="s">
        <v>1771</v>
      </c>
      <c r="C1125" s="133" t="s">
        <v>786</v>
      </c>
      <c r="D1125" s="134" t="s">
        <v>1772</v>
      </c>
      <c r="E1125" s="135" t="s">
        <v>1773</v>
      </c>
      <c r="F1125" s="136" t="s">
        <v>220</v>
      </c>
      <c r="G1125" s="137">
        <v>1</v>
      </c>
      <c r="H1125" s="1"/>
      <c r="I1125" s="137">
        <f t="shared" si="40"/>
        <v>0</v>
      </c>
      <c r="J1125" s="138"/>
      <c r="K1125" s="139"/>
      <c r="L1125" s="140" t="s">
        <v>0</v>
      </c>
      <c r="M1125" s="141" t="s">
        <v>23</v>
      </c>
      <c r="N1125" s="95"/>
      <c r="O1125" s="96">
        <f t="shared" si="41"/>
        <v>0</v>
      </c>
      <c r="P1125" s="96">
        <v>1E-3</v>
      </c>
      <c r="Q1125" s="96">
        <f t="shared" si="42"/>
        <v>1E-3</v>
      </c>
      <c r="R1125" s="96">
        <v>0</v>
      </c>
      <c r="S1125" s="97">
        <f t="shared" si="43"/>
        <v>0</v>
      </c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Q1125" s="98" t="s">
        <v>365</v>
      </c>
      <c r="AS1125" s="98" t="s">
        <v>786</v>
      </c>
      <c r="AT1125" s="98" t="s">
        <v>73</v>
      </c>
      <c r="AX1125" s="7" t="s">
        <v>89</v>
      </c>
      <c r="BD1125" s="99">
        <f t="shared" si="44"/>
        <v>0</v>
      </c>
      <c r="BE1125" s="99">
        <f t="shared" si="45"/>
        <v>0</v>
      </c>
      <c r="BF1125" s="99">
        <f t="shared" si="46"/>
        <v>0</v>
      </c>
      <c r="BG1125" s="99">
        <f t="shared" si="47"/>
        <v>0</v>
      </c>
      <c r="BH1125" s="99">
        <f t="shared" si="48"/>
        <v>0</v>
      </c>
      <c r="BI1125" s="7" t="s">
        <v>73</v>
      </c>
      <c r="BJ1125" s="100">
        <f t="shared" si="49"/>
        <v>0</v>
      </c>
      <c r="BK1125" s="7" t="s">
        <v>228</v>
      </c>
      <c r="BL1125" s="98" t="s">
        <v>1774</v>
      </c>
    </row>
    <row r="1126" spans="1:64" s="16" customFormat="1" ht="24" x14ac:dyDescent="0.2">
      <c r="A1126" s="13"/>
      <c r="B1126" s="87" t="s">
        <v>1775</v>
      </c>
      <c r="C1126" s="87" t="s">
        <v>92</v>
      </c>
      <c r="D1126" s="88" t="s">
        <v>1776</v>
      </c>
      <c r="E1126" s="89" t="s">
        <v>1777</v>
      </c>
      <c r="F1126" s="90" t="s">
        <v>220</v>
      </c>
      <c r="G1126" s="91">
        <v>1</v>
      </c>
      <c r="H1126" s="1"/>
      <c r="I1126" s="91">
        <f t="shared" si="40"/>
        <v>0</v>
      </c>
      <c r="J1126" s="92"/>
      <c r="K1126" s="13"/>
      <c r="L1126" s="93" t="s">
        <v>0</v>
      </c>
      <c r="M1126" s="94" t="s">
        <v>23</v>
      </c>
      <c r="N1126" s="95"/>
      <c r="O1126" s="96">
        <f t="shared" si="41"/>
        <v>0</v>
      </c>
      <c r="P1126" s="96">
        <v>0</v>
      </c>
      <c r="Q1126" s="96">
        <f t="shared" si="42"/>
        <v>0</v>
      </c>
      <c r="R1126" s="96">
        <v>0</v>
      </c>
      <c r="S1126" s="97">
        <f t="shared" si="43"/>
        <v>0</v>
      </c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Q1126" s="98" t="s">
        <v>228</v>
      </c>
      <c r="AS1126" s="98" t="s">
        <v>92</v>
      </c>
      <c r="AT1126" s="98" t="s">
        <v>73</v>
      </c>
      <c r="AX1126" s="7" t="s">
        <v>89</v>
      </c>
      <c r="BD1126" s="99">
        <f t="shared" si="44"/>
        <v>0</v>
      </c>
      <c r="BE1126" s="99">
        <f t="shared" si="45"/>
        <v>0</v>
      </c>
      <c r="BF1126" s="99">
        <f t="shared" si="46"/>
        <v>0</v>
      </c>
      <c r="BG1126" s="99">
        <f t="shared" si="47"/>
        <v>0</v>
      </c>
      <c r="BH1126" s="99">
        <f t="shared" si="48"/>
        <v>0</v>
      </c>
      <c r="BI1126" s="7" t="s">
        <v>73</v>
      </c>
      <c r="BJ1126" s="100">
        <f t="shared" si="49"/>
        <v>0</v>
      </c>
      <c r="BK1126" s="7" t="s">
        <v>228</v>
      </c>
      <c r="BL1126" s="98" t="s">
        <v>1778</v>
      </c>
    </row>
    <row r="1127" spans="1:64" s="16" customFormat="1" ht="24" x14ac:dyDescent="0.2">
      <c r="A1127" s="13"/>
      <c r="B1127" s="87" t="s">
        <v>1779</v>
      </c>
      <c r="C1127" s="87" t="s">
        <v>92</v>
      </c>
      <c r="D1127" s="88" t="s">
        <v>1780</v>
      </c>
      <c r="E1127" s="89" t="s">
        <v>1781</v>
      </c>
      <c r="F1127" s="90" t="s">
        <v>220</v>
      </c>
      <c r="G1127" s="91">
        <v>1</v>
      </c>
      <c r="H1127" s="1"/>
      <c r="I1127" s="91">
        <f t="shared" si="40"/>
        <v>0</v>
      </c>
      <c r="J1127" s="92"/>
      <c r="K1127" s="13"/>
      <c r="L1127" s="93" t="s">
        <v>0</v>
      </c>
      <c r="M1127" s="94" t="s">
        <v>23</v>
      </c>
      <c r="N1127" s="95"/>
      <c r="O1127" s="96">
        <f t="shared" si="41"/>
        <v>0</v>
      </c>
      <c r="P1127" s="96">
        <v>0</v>
      </c>
      <c r="Q1127" s="96">
        <f t="shared" si="42"/>
        <v>0</v>
      </c>
      <c r="R1127" s="96">
        <v>0</v>
      </c>
      <c r="S1127" s="97">
        <f t="shared" si="43"/>
        <v>0</v>
      </c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Q1127" s="98" t="s">
        <v>228</v>
      </c>
      <c r="AS1127" s="98" t="s">
        <v>92</v>
      </c>
      <c r="AT1127" s="98" t="s">
        <v>73</v>
      </c>
      <c r="AX1127" s="7" t="s">
        <v>89</v>
      </c>
      <c r="BD1127" s="99">
        <f t="shared" si="44"/>
        <v>0</v>
      </c>
      <c r="BE1127" s="99">
        <f t="shared" si="45"/>
        <v>0</v>
      </c>
      <c r="BF1127" s="99">
        <f t="shared" si="46"/>
        <v>0</v>
      </c>
      <c r="BG1127" s="99">
        <f t="shared" si="47"/>
        <v>0</v>
      </c>
      <c r="BH1127" s="99">
        <f t="shared" si="48"/>
        <v>0</v>
      </c>
      <c r="BI1127" s="7" t="s">
        <v>73</v>
      </c>
      <c r="BJ1127" s="100">
        <f t="shared" si="49"/>
        <v>0</v>
      </c>
      <c r="BK1127" s="7" t="s">
        <v>228</v>
      </c>
      <c r="BL1127" s="98" t="s">
        <v>1782</v>
      </c>
    </row>
    <row r="1128" spans="1:64" s="16" customFormat="1" ht="24" x14ac:dyDescent="0.2">
      <c r="A1128" s="13"/>
      <c r="B1128" s="87" t="s">
        <v>1783</v>
      </c>
      <c r="C1128" s="87" t="s">
        <v>92</v>
      </c>
      <c r="D1128" s="88" t="s">
        <v>1784</v>
      </c>
      <c r="E1128" s="89" t="s">
        <v>1785</v>
      </c>
      <c r="F1128" s="90" t="s">
        <v>220</v>
      </c>
      <c r="G1128" s="91">
        <v>1</v>
      </c>
      <c r="H1128" s="1"/>
      <c r="I1128" s="91">
        <f t="shared" si="40"/>
        <v>0</v>
      </c>
      <c r="J1128" s="92"/>
      <c r="K1128" s="13"/>
      <c r="L1128" s="93" t="s">
        <v>0</v>
      </c>
      <c r="M1128" s="94" t="s">
        <v>23</v>
      </c>
      <c r="N1128" s="95"/>
      <c r="O1128" s="96">
        <f t="shared" si="41"/>
        <v>0</v>
      </c>
      <c r="P1128" s="96">
        <v>0</v>
      </c>
      <c r="Q1128" s="96">
        <f t="shared" si="42"/>
        <v>0</v>
      </c>
      <c r="R1128" s="96">
        <v>0</v>
      </c>
      <c r="S1128" s="97">
        <f t="shared" si="43"/>
        <v>0</v>
      </c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Q1128" s="98" t="s">
        <v>228</v>
      </c>
      <c r="AS1128" s="98" t="s">
        <v>92</v>
      </c>
      <c r="AT1128" s="98" t="s">
        <v>73</v>
      </c>
      <c r="AX1128" s="7" t="s">
        <v>89</v>
      </c>
      <c r="BD1128" s="99">
        <f t="shared" si="44"/>
        <v>0</v>
      </c>
      <c r="BE1128" s="99">
        <f t="shared" si="45"/>
        <v>0</v>
      </c>
      <c r="BF1128" s="99">
        <f t="shared" si="46"/>
        <v>0</v>
      </c>
      <c r="BG1128" s="99">
        <f t="shared" si="47"/>
        <v>0</v>
      </c>
      <c r="BH1128" s="99">
        <f t="shared" si="48"/>
        <v>0</v>
      </c>
      <c r="BI1128" s="7" t="s">
        <v>73</v>
      </c>
      <c r="BJ1128" s="100">
        <f t="shared" si="49"/>
        <v>0</v>
      </c>
      <c r="BK1128" s="7" t="s">
        <v>228</v>
      </c>
      <c r="BL1128" s="98" t="s">
        <v>1786</v>
      </c>
    </row>
    <row r="1129" spans="1:64" s="16" customFormat="1" ht="24" x14ac:dyDescent="0.2">
      <c r="A1129" s="13"/>
      <c r="B1129" s="87" t="s">
        <v>1787</v>
      </c>
      <c r="C1129" s="87" t="s">
        <v>92</v>
      </c>
      <c r="D1129" s="88" t="s">
        <v>1788</v>
      </c>
      <c r="E1129" s="89" t="s">
        <v>1789</v>
      </c>
      <c r="F1129" s="90" t="s">
        <v>1146</v>
      </c>
      <c r="G1129" s="142">
        <v>256.935</v>
      </c>
      <c r="H1129" s="1"/>
      <c r="I1129" s="91">
        <f t="shared" si="40"/>
        <v>0</v>
      </c>
      <c r="J1129" s="92"/>
      <c r="K1129" s="13"/>
      <c r="L1129" s="93" t="s">
        <v>0</v>
      </c>
      <c r="M1129" s="94" t="s">
        <v>23</v>
      </c>
      <c r="N1129" s="95"/>
      <c r="O1129" s="96">
        <f t="shared" si="41"/>
        <v>0</v>
      </c>
      <c r="P1129" s="96">
        <v>0</v>
      </c>
      <c r="Q1129" s="96">
        <f t="shared" si="42"/>
        <v>0</v>
      </c>
      <c r="R1129" s="96">
        <v>0</v>
      </c>
      <c r="S1129" s="97">
        <f t="shared" si="43"/>
        <v>0</v>
      </c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Q1129" s="98" t="s">
        <v>228</v>
      </c>
      <c r="AS1129" s="98" t="s">
        <v>92</v>
      </c>
      <c r="AT1129" s="98" t="s">
        <v>73</v>
      </c>
      <c r="AX1129" s="7" t="s">
        <v>89</v>
      </c>
      <c r="BD1129" s="99">
        <f t="shared" si="44"/>
        <v>0</v>
      </c>
      <c r="BE1129" s="99">
        <f t="shared" si="45"/>
        <v>0</v>
      </c>
      <c r="BF1129" s="99">
        <f t="shared" si="46"/>
        <v>0</v>
      </c>
      <c r="BG1129" s="99">
        <f t="shared" si="47"/>
        <v>0</v>
      </c>
      <c r="BH1129" s="99">
        <f t="shared" si="48"/>
        <v>0</v>
      </c>
      <c r="BI1129" s="7" t="s">
        <v>73</v>
      </c>
      <c r="BJ1129" s="100">
        <f t="shared" si="49"/>
        <v>0</v>
      </c>
      <c r="BK1129" s="7" t="s">
        <v>228</v>
      </c>
      <c r="BL1129" s="98" t="s">
        <v>1790</v>
      </c>
    </row>
    <row r="1130" spans="1:64" s="16" customFormat="1" ht="24" x14ac:dyDescent="0.2">
      <c r="A1130" s="13"/>
      <c r="B1130" s="87" t="s">
        <v>1791</v>
      </c>
      <c r="C1130" s="87" t="s">
        <v>92</v>
      </c>
      <c r="D1130" s="88" t="s">
        <v>1792</v>
      </c>
      <c r="E1130" s="89" t="s">
        <v>1793</v>
      </c>
      <c r="F1130" s="90" t="s">
        <v>1146</v>
      </c>
      <c r="G1130" s="142">
        <v>256.935</v>
      </c>
      <c r="H1130" s="1"/>
      <c r="I1130" s="91">
        <f t="shared" si="40"/>
        <v>0</v>
      </c>
      <c r="J1130" s="92"/>
      <c r="K1130" s="13"/>
      <c r="L1130" s="93" t="s">
        <v>0</v>
      </c>
      <c r="M1130" s="94" t="s">
        <v>23</v>
      </c>
      <c r="N1130" s="95"/>
      <c r="O1130" s="96">
        <f t="shared" si="41"/>
        <v>0</v>
      </c>
      <c r="P1130" s="96">
        <v>0</v>
      </c>
      <c r="Q1130" s="96">
        <f t="shared" si="42"/>
        <v>0</v>
      </c>
      <c r="R1130" s="96">
        <v>0</v>
      </c>
      <c r="S1130" s="97">
        <f t="shared" si="43"/>
        <v>0</v>
      </c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Q1130" s="98" t="s">
        <v>228</v>
      </c>
      <c r="AS1130" s="98" t="s">
        <v>92</v>
      </c>
      <c r="AT1130" s="98" t="s">
        <v>73</v>
      </c>
      <c r="AX1130" s="7" t="s">
        <v>89</v>
      </c>
      <c r="BD1130" s="99">
        <f t="shared" si="44"/>
        <v>0</v>
      </c>
      <c r="BE1130" s="99">
        <f t="shared" si="45"/>
        <v>0</v>
      </c>
      <c r="BF1130" s="99">
        <f t="shared" si="46"/>
        <v>0</v>
      </c>
      <c r="BG1130" s="99">
        <f t="shared" si="47"/>
        <v>0</v>
      </c>
      <c r="BH1130" s="99">
        <f t="shared" si="48"/>
        <v>0</v>
      </c>
      <c r="BI1130" s="7" t="s">
        <v>73</v>
      </c>
      <c r="BJ1130" s="100">
        <f t="shared" si="49"/>
        <v>0</v>
      </c>
      <c r="BK1130" s="7" t="s">
        <v>228</v>
      </c>
      <c r="BL1130" s="98" t="s">
        <v>1794</v>
      </c>
    </row>
    <row r="1131" spans="1:64" s="75" customFormat="1" ht="12.75" x14ac:dyDescent="0.2">
      <c r="A1131" s="74"/>
      <c r="C1131" s="76" t="s">
        <v>46</v>
      </c>
      <c r="D1131" s="85" t="s">
        <v>1795</v>
      </c>
      <c r="E1131" s="85" t="s">
        <v>1796</v>
      </c>
      <c r="I1131" s="86">
        <f>BJ1131</f>
        <v>0</v>
      </c>
      <c r="K1131" s="74"/>
      <c r="L1131" s="79"/>
      <c r="M1131" s="80"/>
      <c r="N1131" s="80"/>
      <c r="O1131" s="81">
        <f>O1132</f>
        <v>0</v>
      </c>
      <c r="P1131" s="80"/>
      <c r="Q1131" s="81">
        <f>Q1132</f>
        <v>0</v>
      </c>
      <c r="R1131" s="80"/>
      <c r="S1131" s="82">
        <f>S1132</f>
        <v>0</v>
      </c>
      <c r="AQ1131" s="76" t="s">
        <v>73</v>
      </c>
      <c r="AS1131" s="83" t="s">
        <v>46</v>
      </c>
      <c r="AT1131" s="83" t="s">
        <v>51</v>
      </c>
      <c r="AX1131" s="76" t="s">
        <v>89</v>
      </c>
      <c r="BJ1131" s="84">
        <f>BJ1132</f>
        <v>0</v>
      </c>
    </row>
    <row r="1132" spans="1:64" s="16" customFormat="1" ht="12" x14ac:dyDescent="0.2">
      <c r="A1132" s="13"/>
      <c r="B1132" s="87" t="s">
        <v>1797</v>
      </c>
      <c r="C1132" s="87" t="s">
        <v>92</v>
      </c>
      <c r="D1132" s="88" t="s">
        <v>1798</v>
      </c>
      <c r="E1132" s="89" t="s">
        <v>1799</v>
      </c>
      <c r="F1132" s="90" t="s">
        <v>1286</v>
      </c>
      <c r="G1132" s="91">
        <v>1</v>
      </c>
      <c r="H1132" s="142"/>
      <c r="I1132" s="91">
        <f>ROUND(H1132*G1132,3)</f>
        <v>0</v>
      </c>
      <c r="J1132" s="92"/>
      <c r="K1132" s="13"/>
      <c r="L1132" s="93" t="s">
        <v>0</v>
      </c>
      <c r="M1132" s="94" t="s">
        <v>23</v>
      </c>
      <c r="N1132" s="95"/>
      <c r="O1132" s="96">
        <f>N1132*G1132</f>
        <v>0</v>
      </c>
      <c r="P1132" s="96">
        <v>0</v>
      </c>
      <c r="Q1132" s="96">
        <f>P1132*G1132</f>
        <v>0</v>
      </c>
      <c r="R1132" s="96">
        <v>0</v>
      </c>
      <c r="S1132" s="97">
        <f>R1132*G1132</f>
        <v>0</v>
      </c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Q1132" s="98" t="s">
        <v>228</v>
      </c>
      <c r="AS1132" s="98" t="s">
        <v>92</v>
      </c>
      <c r="AT1132" s="98" t="s">
        <v>73</v>
      </c>
      <c r="AX1132" s="7" t="s">
        <v>89</v>
      </c>
      <c r="BD1132" s="99">
        <f>IF(M1132="základná",I1132,0)</f>
        <v>0</v>
      </c>
      <c r="BE1132" s="99">
        <f>IF(M1132="znížená",I1132,0)</f>
        <v>0</v>
      </c>
      <c r="BF1132" s="99">
        <f>IF(M1132="zákl. prenesená",I1132,0)</f>
        <v>0</v>
      </c>
      <c r="BG1132" s="99">
        <f>IF(M1132="zníž. prenesená",I1132,0)</f>
        <v>0</v>
      </c>
      <c r="BH1132" s="99">
        <f>IF(M1132="nulová",I1132,0)</f>
        <v>0</v>
      </c>
      <c r="BI1132" s="7" t="s">
        <v>73</v>
      </c>
      <c r="BJ1132" s="100">
        <f>ROUND(H1132*G1132,3)</f>
        <v>0</v>
      </c>
      <c r="BK1132" s="7" t="s">
        <v>228</v>
      </c>
      <c r="BL1132" s="98" t="s">
        <v>1800</v>
      </c>
    </row>
    <row r="1133" spans="1:64" s="75" customFormat="1" ht="12.75" x14ac:dyDescent="0.2">
      <c r="A1133" s="74"/>
      <c r="C1133" s="76" t="s">
        <v>46</v>
      </c>
      <c r="D1133" s="85" t="s">
        <v>1801</v>
      </c>
      <c r="E1133" s="85" t="s">
        <v>1802</v>
      </c>
      <c r="I1133" s="86">
        <f>BJ1133</f>
        <v>0</v>
      </c>
      <c r="K1133" s="74"/>
      <c r="L1133" s="79"/>
      <c r="M1133" s="80"/>
      <c r="N1133" s="80"/>
      <c r="O1133" s="81">
        <f>SUM(O1134:O1191)</f>
        <v>0</v>
      </c>
      <c r="P1133" s="80"/>
      <c r="Q1133" s="81">
        <f>SUM(Q1134:Q1191)</f>
        <v>3.4466303199999997</v>
      </c>
      <c r="R1133" s="80"/>
      <c r="S1133" s="82">
        <f>SUM(S1134:S1191)</f>
        <v>0</v>
      </c>
      <c r="AQ1133" s="76" t="s">
        <v>73</v>
      </c>
      <c r="AS1133" s="83" t="s">
        <v>46</v>
      </c>
      <c r="AT1133" s="83" t="s">
        <v>51</v>
      </c>
      <c r="AX1133" s="76" t="s">
        <v>89</v>
      </c>
      <c r="BJ1133" s="84">
        <f>SUM(BJ1134:BJ1191)</f>
        <v>0</v>
      </c>
    </row>
    <row r="1134" spans="1:64" s="16" customFormat="1" ht="24" x14ac:dyDescent="0.2">
      <c r="A1134" s="13"/>
      <c r="B1134" s="87" t="s">
        <v>1803</v>
      </c>
      <c r="C1134" s="87" t="s">
        <v>92</v>
      </c>
      <c r="D1134" s="88" t="s">
        <v>1804</v>
      </c>
      <c r="E1134" s="89" t="s">
        <v>1805</v>
      </c>
      <c r="F1134" s="90" t="s">
        <v>95</v>
      </c>
      <c r="G1134" s="91">
        <v>84.751999999999995</v>
      </c>
      <c r="H1134" s="1"/>
      <c r="I1134" s="91">
        <f>ROUND(H1134*G1134,3)</f>
        <v>0</v>
      </c>
      <c r="J1134" s="92"/>
      <c r="K1134" s="13"/>
      <c r="L1134" s="93" t="s">
        <v>0</v>
      </c>
      <c r="M1134" s="94" t="s">
        <v>23</v>
      </c>
      <c r="N1134" s="95"/>
      <c r="O1134" s="96">
        <f>N1134*G1134</f>
        <v>0</v>
      </c>
      <c r="P1134" s="96">
        <v>2.96E-3</v>
      </c>
      <c r="Q1134" s="96">
        <f>P1134*G1134</f>
        <v>0.25086591999999996</v>
      </c>
      <c r="R1134" s="96">
        <v>0</v>
      </c>
      <c r="S1134" s="97">
        <f>R1134*G1134</f>
        <v>0</v>
      </c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Q1134" s="98" t="s">
        <v>228</v>
      </c>
      <c r="AS1134" s="98" t="s">
        <v>92</v>
      </c>
      <c r="AT1134" s="98" t="s">
        <v>73</v>
      </c>
      <c r="AX1134" s="7" t="s">
        <v>89</v>
      </c>
      <c r="BD1134" s="99">
        <f>IF(M1134="základná",I1134,0)</f>
        <v>0</v>
      </c>
      <c r="BE1134" s="99">
        <f>IF(M1134="znížená",I1134,0)</f>
        <v>0</v>
      </c>
      <c r="BF1134" s="99">
        <f>IF(M1134="zákl. prenesená",I1134,0)</f>
        <v>0</v>
      </c>
      <c r="BG1134" s="99">
        <f>IF(M1134="zníž. prenesená",I1134,0)</f>
        <v>0</v>
      </c>
      <c r="BH1134" s="99">
        <f>IF(M1134="nulová",I1134,0)</f>
        <v>0</v>
      </c>
      <c r="BI1134" s="7" t="s">
        <v>73</v>
      </c>
      <c r="BJ1134" s="100">
        <f>ROUND(H1134*G1134,3)</f>
        <v>0</v>
      </c>
      <c r="BK1134" s="7" t="s">
        <v>228</v>
      </c>
      <c r="BL1134" s="98" t="s">
        <v>1806</v>
      </c>
    </row>
    <row r="1135" spans="1:64" s="102" customFormat="1" x14ac:dyDescent="0.2">
      <c r="A1135" s="101"/>
      <c r="C1135" s="103" t="s">
        <v>102</v>
      </c>
      <c r="D1135" s="104" t="s">
        <v>0</v>
      </c>
      <c r="E1135" s="105" t="s">
        <v>703</v>
      </c>
      <c r="G1135" s="104" t="s">
        <v>0</v>
      </c>
      <c r="K1135" s="101"/>
      <c r="L1135" s="106"/>
      <c r="M1135" s="107"/>
      <c r="N1135" s="107"/>
      <c r="O1135" s="107"/>
      <c r="P1135" s="107"/>
      <c r="Q1135" s="107"/>
      <c r="R1135" s="107"/>
      <c r="S1135" s="108"/>
      <c r="AS1135" s="104" t="s">
        <v>102</v>
      </c>
      <c r="AT1135" s="104" t="s">
        <v>73</v>
      </c>
      <c r="AU1135" s="102" t="s">
        <v>51</v>
      </c>
      <c r="AV1135" s="102" t="s">
        <v>16</v>
      </c>
      <c r="AW1135" s="102" t="s">
        <v>47</v>
      </c>
      <c r="AX1135" s="104" t="s">
        <v>89</v>
      </c>
    </row>
    <row r="1136" spans="1:64" s="110" customFormat="1" ht="22.5" x14ac:dyDescent="0.2">
      <c r="A1136" s="109"/>
      <c r="C1136" s="103" t="s">
        <v>102</v>
      </c>
      <c r="D1136" s="111" t="s">
        <v>0</v>
      </c>
      <c r="E1136" s="112" t="s">
        <v>1807</v>
      </c>
      <c r="G1136" s="113">
        <v>16.831</v>
      </c>
      <c r="K1136" s="109"/>
      <c r="L1136" s="114"/>
      <c r="M1136" s="115"/>
      <c r="N1136" s="115"/>
      <c r="O1136" s="115"/>
      <c r="P1136" s="115"/>
      <c r="Q1136" s="115"/>
      <c r="R1136" s="115"/>
      <c r="S1136" s="116"/>
      <c r="AS1136" s="111" t="s">
        <v>102</v>
      </c>
      <c r="AT1136" s="111" t="s">
        <v>73</v>
      </c>
      <c r="AU1136" s="110" t="s">
        <v>73</v>
      </c>
      <c r="AV1136" s="110" t="s">
        <v>16</v>
      </c>
      <c r="AW1136" s="110" t="s">
        <v>47</v>
      </c>
      <c r="AX1136" s="111" t="s">
        <v>89</v>
      </c>
    </row>
    <row r="1137" spans="1:64" s="110" customFormat="1" ht="22.5" x14ac:dyDescent="0.2">
      <c r="A1137" s="109"/>
      <c r="C1137" s="103" t="s">
        <v>102</v>
      </c>
      <c r="D1137" s="111" t="s">
        <v>0</v>
      </c>
      <c r="E1137" s="112" t="s">
        <v>1808</v>
      </c>
      <c r="G1137" s="113">
        <v>16.036000000000001</v>
      </c>
      <c r="K1137" s="109"/>
      <c r="L1137" s="114"/>
      <c r="M1137" s="115"/>
      <c r="N1137" s="115"/>
      <c r="O1137" s="115"/>
      <c r="P1137" s="115"/>
      <c r="Q1137" s="115"/>
      <c r="R1137" s="115"/>
      <c r="S1137" s="116"/>
      <c r="AS1137" s="111" t="s">
        <v>102</v>
      </c>
      <c r="AT1137" s="111" t="s">
        <v>73</v>
      </c>
      <c r="AU1137" s="110" t="s">
        <v>73</v>
      </c>
      <c r="AV1137" s="110" t="s">
        <v>16</v>
      </c>
      <c r="AW1137" s="110" t="s">
        <v>47</v>
      </c>
      <c r="AX1137" s="111" t="s">
        <v>89</v>
      </c>
    </row>
    <row r="1138" spans="1:64" s="110" customFormat="1" ht="22.5" x14ac:dyDescent="0.2">
      <c r="A1138" s="109"/>
      <c r="C1138" s="103" t="s">
        <v>102</v>
      </c>
      <c r="D1138" s="111" t="s">
        <v>0</v>
      </c>
      <c r="E1138" s="112" t="s">
        <v>1809</v>
      </c>
      <c r="G1138" s="113">
        <v>32.737000000000002</v>
      </c>
      <c r="K1138" s="109"/>
      <c r="L1138" s="114"/>
      <c r="M1138" s="115"/>
      <c r="N1138" s="115"/>
      <c r="O1138" s="115"/>
      <c r="P1138" s="115"/>
      <c r="Q1138" s="115"/>
      <c r="R1138" s="115"/>
      <c r="S1138" s="116"/>
      <c r="AS1138" s="111" t="s">
        <v>102</v>
      </c>
      <c r="AT1138" s="111" t="s">
        <v>73</v>
      </c>
      <c r="AU1138" s="110" t="s">
        <v>73</v>
      </c>
      <c r="AV1138" s="110" t="s">
        <v>16</v>
      </c>
      <c r="AW1138" s="110" t="s">
        <v>47</v>
      </c>
      <c r="AX1138" s="111" t="s">
        <v>89</v>
      </c>
    </row>
    <row r="1139" spans="1:64" s="110" customFormat="1" x14ac:dyDescent="0.2">
      <c r="A1139" s="109"/>
      <c r="C1139" s="103" t="s">
        <v>102</v>
      </c>
      <c r="D1139" s="111" t="s">
        <v>0</v>
      </c>
      <c r="E1139" s="112" t="s">
        <v>1810</v>
      </c>
      <c r="G1139" s="113">
        <v>10.484</v>
      </c>
      <c r="K1139" s="109"/>
      <c r="L1139" s="114"/>
      <c r="M1139" s="115"/>
      <c r="N1139" s="115"/>
      <c r="O1139" s="115"/>
      <c r="P1139" s="115"/>
      <c r="Q1139" s="115"/>
      <c r="R1139" s="115"/>
      <c r="S1139" s="116"/>
      <c r="AS1139" s="111" t="s">
        <v>102</v>
      </c>
      <c r="AT1139" s="111" t="s">
        <v>73</v>
      </c>
      <c r="AU1139" s="110" t="s">
        <v>73</v>
      </c>
      <c r="AV1139" s="110" t="s">
        <v>16</v>
      </c>
      <c r="AW1139" s="110" t="s">
        <v>47</v>
      </c>
      <c r="AX1139" s="111" t="s">
        <v>89</v>
      </c>
    </row>
    <row r="1140" spans="1:64" s="110" customFormat="1" x14ac:dyDescent="0.2">
      <c r="A1140" s="109"/>
      <c r="C1140" s="103" t="s">
        <v>102</v>
      </c>
      <c r="D1140" s="111" t="s">
        <v>0</v>
      </c>
      <c r="E1140" s="112" t="s">
        <v>1811</v>
      </c>
      <c r="G1140" s="113">
        <v>8.6639999999999997</v>
      </c>
      <c r="K1140" s="109"/>
      <c r="L1140" s="114"/>
      <c r="M1140" s="115"/>
      <c r="N1140" s="115"/>
      <c r="O1140" s="115"/>
      <c r="P1140" s="115"/>
      <c r="Q1140" s="115"/>
      <c r="R1140" s="115"/>
      <c r="S1140" s="116"/>
      <c r="AS1140" s="111" t="s">
        <v>102</v>
      </c>
      <c r="AT1140" s="111" t="s">
        <v>73</v>
      </c>
      <c r="AU1140" s="110" t="s">
        <v>73</v>
      </c>
      <c r="AV1140" s="110" t="s">
        <v>16</v>
      </c>
      <c r="AW1140" s="110" t="s">
        <v>47</v>
      </c>
      <c r="AX1140" s="111" t="s">
        <v>89</v>
      </c>
    </row>
    <row r="1141" spans="1:64" s="118" customFormat="1" x14ac:dyDescent="0.2">
      <c r="A1141" s="117"/>
      <c r="C1141" s="103" t="s">
        <v>102</v>
      </c>
      <c r="D1141" s="119" t="s">
        <v>0</v>
      </c>
      <c r="E1141" s="120" t="s">
        <v>109</v>
      </c>
      <c r="G1141" s="121">
        <v>84.75200000000001</v>
      </c>
      <c r="K1141" s="117"/>
      <c r="L1141" s="122"/>
      <c r="M1141" s="123"/>
      <c r="N1141" s="123"/>
      <c r="O1141" s="123"/>
      <c r="P1141" s="123"/>
      <c r="Q1141" s="123"/>
      <c r="R1141" s="123"/>
      <c r="S1141" s="124"/>
      <c r="AS1141" s="119" t="s">
        <v>102</v>
      </c>
      <c r="AT1141" s="119" t="s">
        <v>73</v>
      </c>
      <c r="AU1141" s="118" t="s">
        <v>96</v>
      </c>
      <c r="AV1141" s="118" t="s">
        <v>16</v>
      </c>
      <c r="AW1141" s="118" t="s">
        <v>51</v>
      </c>
      <c r="AX1141" s="119" t="s">
        <v>89</v>
      </c>
    </row>
    <row r="1142" spans="1:64" s="16" customFormat="1" ht="24" x14ac:dyDescent="0.2">
      <c r="A1142" s="13"/>
      <c r="B1142" s="87" t="s">
        <v>1812</v>
      </c>
      <c r="C1142" s="87" t="s">
        <v>92</v>
      </c>
      <c r="D1142" s="88" t="s">
        <v>1813</v>
      </c>
      <c r="E1142" s="89" t="s">
        <v>1814</v>
      </c>
      <c r="F1142" s="90" t="s">
        <v>121</v>
      </c>
      <c r="G1142" s="91">
        <v>43.97</v>
      </c>
      <c r="H1142" s="1"/>
      <c r="I1142" s="91">
        <f>ROUND(H1142*G1142,3)</f>
        <v>0</v>
      </c>
      <c r="J1142" s="92"/>
      <c r="K1142" s="13"/>
      <c r="L1142" s="93" t="s">
        <v>0</v>
      </c>
      <c r="M1142" s="94" t="s">
        <v>23</v>
      </c>
      <c r="N1142" s="95"/>
      <c r="O1142" s="96">
        <f>N1142*G1142</f>
        <v>0</v>
      </c>
      <c r="P1142" s="96">
        <v>3.65E-3</v>
      </c>
      <c r="Q1142" s="96">
        <f>P1142*G1142</f>
        <v>0.16049050000000001</v>
      </c>
      <c r="R1142" s="96">
        <v>0</v>
      </c>
      <c r="S1142" s="97">
        <f>R1142*G1142</f>
        <v>0</v>
      </c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Q1142" s="98" t="s">
        <v>228</v>
      </c>
      <c r="AS1142" s="98" t="s">
        <v>92</v>
      </c>
      <c r="AT1142" s="98" t="s">
        <v>73</v>
      </c>
      <c r="AX1142" s="7" t="s">
        <v>89</v>
      </c>
      <c r="BD1142" s="99">
        <f>IF(M1142="základná",I1142,0)</f>
        <v>0</v>
      </c>
      <c r="BE1142" s="99">
        <f>IF(M1142="znížená",I1142,0)</f>
        <v>0</v>
      </c>
      <c r="BF1142" s="99">
        <f>IF(M1142="zákl. prenesená",I1142,0)</f>
        <v>0</v>
      </c>
      <c r="BG1142" s="99">
        <f>IF(M1142="zníž. prenesená",I1142,0)</f>
        <v>0</v>
      </c>
      <c r="BH1142" s="99">
        <f>IF(M1142="nulová",I1142,0)</f>
        <v>0</v>
      </c>
      <c r="BI1142" s="7" t="s">
        <v>73</v>
      </c>
      <c r="BJ1142" s="100">
        <f>ROUND(H1142*G1142,3)</f>
        <v>0</v>
      </c>
      <c r="BK1142" s="7" t="s">
        <v>228</v>
      </c>
      <c r="BL1142" s="98" t="s">
        <v>1815</v>
      </c>
    </row>
    <row r="1143" spans="1:64" s="102" customFormat="1" x14ac:dyDescent="0.2">
      <c r="A1143" s="101"/>
      <c r="C1143" s="103" t="s">
        <v>102</v>
      </c>
      <c r="D1143" s="104" t="s">
        <v>0</v>
      </c>
      <c r="E1143" s="105" t="s">
        <v>1035</v>
      </c>
      <c r="G1143" s="104" t="s">
        <v>0</v>
      </c>
      <c r="K1143" s="101"/>
      <c r="L1143" s="106"/>
      <c r="M1143" s="107"/>
      <c r="N1143" s="107"/>
      <c r="O1143" s="107"/>
      <c r="P1143" s="107"/>
      <c r="Q1143" s="107"/>
      <c r="R1143" s="107"/>
      <c r="S1143" s="108"/>
      <c r="AS1143" s="104" t="s">
        <v>102</v>
      </c>
      <c r="AT1143" s="104" t="s">
        <v>73</v>
      </c>
      <c r="AU1143" s="102" t="s">
        <v>51</v>
      </c>
      <c r="AV1143" s="102" t="s">
        <v>16</v>
      </c>
      <c r="AW1143" s="102" t="s">
        <v>47</v>
      </c>
      <c r="AX1143" s="104" t="s">
        <v>89</v>
      </c>
    </row>
    <row r="1144" spans="1:64" s="110" customFormat="1" x14ac:dyDescent="0.2">
      <c r="A1144" s="109"/>
      <c r="C1144" s="103" t="s">
        <v>102</v>
      </c>
      <c r="D1144" s="111" t="s">
        <v>0</v>
      </c>
      <c r="E1144" s="112" t="s">
        <v>1036</v>
      </c>
      <c r="G1144" s="113">
        <v>10.51</v>
      </c>
      <c r="K1144" s="109"/>
      <c r="L1144" s="114"/>
      <c r="M1144" s="115"/>
      <c r="N1144" s="115"/>
      <c r="O1144" s="115"/>
      <c r="P1144" s="115"/>
      <c r="Q1144" s="115"/>
      <c r="R1144" s="115"/>
      <c r="S1144" s="116"/>
      <c r="AS1144" s="111" t="s">
        <v>102</v>
      </c>
      <c r="AT1144" s="111" t="s">
        <v>73</v>
      </c>
      <c r="AU1144" s="110" t="s">
        <v>73</v>
      </c>
      <c r="AV1144" s="110" t="s">
        <v>16</v>
      </c>
      <c r="AW1144" s="110" t="s">
        <v>47</v>
      </c>
      <c r="AX1144" s="111" t="s">
        <v>89</v>
      </c>
    </row>
    <row r="1145" spans="1:64" s="110" customFormat="1" x14ac:dyDescent="0.2">
      <c r="A1145" s="109"/>
      <c r="C1145" s="103" t="s">
        <v>102</v>
      </c>
      <c r="D1145" s="111" t="s">
        <v>0</v>
      </c>
      <c r="E1145" s="112" t="s">
        <v>1037</v>
      </c>
      <c r="G1145" s="113">
        <v>2.34</v>
      </c>
      <c r="K1145" s="109"/>
      <c r="L1145" s="114"/>
      <c r="M1145" s="115"/>
      <c r="N1145" s="115"/>
      <c r="O1145" s="115"/>
      <c r="P1145" s="115"/>
      <c r="Q1145" s="115"/>
      <c r="R1145" s="115"/>
      <c r="S1145" s="116"/>
      <c r="AS1145" s="111" t="s">
        <v>102</v>
      </c>
      <c r="AT1145" s="111" t="s">
        <v>73</v>
      </c>
      <c r="AU1145" s="110" t="s">
        <v>73</v>
      </c>
      <c r="AV1145" s="110" t="s">
        <v>16</v>
      </c>
      <c r="AW1145" s="110" t="s">
        <v>47</v>
      </c>
      <c r="AX1145" s="111" t="s">
        <v>89</v>
      </c>
    </row>
    <row r="1146" spans="1:64" s="110" customFormat="1" x14ac:dyDescent="0.2">
      <c r="A1146" s="109"/>
      <c r="C1146" s="103" t="s">
        <v>102</v>
      </c>
      <c r="D1146" s="111" t="s">
        <v>0</v>
      </c>
      <c r="E1146" s="112" t="s">
        <v>1038</v>
      </c>
      <c r="G1146" s="113">
        <v>1.35</v>
      </c>
      <c r="K1146" s="109"/>
      <c r="L1146" s="114"/>
      <c r="M1146" s="115"/>
      <c r="N1146" s="115"/>
      <c r="O1146" s="115"/>
      <c r="P1146" s="115"/>
      <c r="Q1146" s="115"/>
      <c r="R1146" s="115"/>
      <c r="S1146" s="116"/>
      <c r="AS1146" s="111" t="s">
        <v>102</v>
      </c>
      <c r="AT1146" s="111" t="s">
        <v>73</v>
      </c>
      <c r="AU1146" s="110" t="s">
        <v>73</v>
      </c>
      <c r="AV1146" s="110" t="s">
        <v>16</v>
      </c>
      <c r="AW1146" s="110" t="s">
        <v>47</v>
      </c>
      <c r="AX1146" s="111" t="s">
        <v>89</v>
      </c>
    </row>
    <row r="1147" spans="1:64" s="110" customFormat="1" x14ac:dyDescent="0.2">
      <c r="A1147" s="109"/>
      <c r="C1147" s="103" t="s">
        <v>102</v>
      </c>
      <c r="D1147" s="111" t="s">
        <v>0</v>
      </c>
      <c r="E1147" s="112" t="s">
        <v>1039</v>
      </c>
      <c r="G1147" s="113">
        <v>1.31</v>
      </c>
      <c r="K1147" s="109"/>
      <c r="L1147" s="114"/>
      <c r="M1147" s="115"/>
      <c r="N1147" s="115"/>
      <c r="O1147" s="115"/>
      <c r="P1147" s="115"/>
      <c r="Q1147" s="115"/>
      <c r="R1147" s="115"/>
      <c r="S1147" s="116"/>
      <c r="AS1147" s="111" t="s">
        <v>102</v>
      </c>
      <c r="AT1147" s="111" t="s">
        <v>73</v>
      </c>
      <c r="AU1147" s="110" t="s">
        <v>73</v>
      </c>
      <c r="AV1147" s="110" t="s">
        <v>16</v>
      </c>
      <c r="AW1147" s="110" t="s">
        <v>47</v>
      </c>
      <c r="AX1147" s="111" t="s">
        <v>89</v>
      </c>
    </row>
    <row r="1148" spans="1:64" s="110" customFormat="1" x14ac:dyDescent="0.2">
      <c r="A1148" s="109"/>
      <c r="C1148" s="103" t="s">
        <v>102</v>
      </c>
      <c r="D1148" s="111" t="s">
        <v>0</v>
      </c>
      <c r="E1148" s="112" t="s">
        <v>1040</v>
      </c>
      <c r="G1148" s="113">
        <v>1.35</v>
      </c>
      <c r="K1148" s="109"/>
      <c r="L1148" s="114"/>
      <c r="M1148" s="115"/>
      <c r="N1148" s="115"/>
      <c r="O1148" s="115"/>
      <c r="P1148" s="115"/>
      <c r="Q1148" s="115"/>
      <c r="R1148" s="115"/>
      <c r="S1148" s="116"/>
      <c r="AS1148" s="111" t="s">
        <v>102</v>
      </c>
      <c r="AT1148" s="111" t="s">
        <v>73</v>
      </c>
      <c r="AU1148" s="110" t="s">
        <v>73</v>
      </c>
      <c r="AV1148" s="110" t="s">
        <v>16</v>
      </c>
      <c r="AW1148" s="110" t="s">
        <v>47</v>
      </c>
      <c r="AX1148" s="111" t="s">
        <v>89</v>
      </c>
    </row>
    <row r="1149" spans="1:64" s="110" customFormat="1" x14ac:dyDescent="0.2">
      <c r="A1149" s="109"/>
      <c r="C1149" s="103" t="s">
        <v>102</v>
      </c>
      <c r="D1149" s="111" t="s">
        <v>0</v>
      </c>
      <c r="E1149" s="112" t="s">
        <v>1041</v>
      </c>
      <c r="G1149" s="113">
        <v>6.82</v>
      </c>
      <c r="K1149" s="109"/>
      <c r="L1149" s="114"/>
      <c r="M1149" s="115"/>
      <c r="N1149" s="115"/>
      <c r="O1149" s="115"/>
      <c r="P1149" s="115"/>
      <c r="Q1149" s="115"/>
      <c r="R1149" s="115"/>
      <c r="S1149" s="116"/>
      <c r="AS1149" s="111" t="s">
        <v>102</v>
      </c>
      <c r="AT1149" s="111" t="s">
        <v>73</v>
      </c>
      <c r="AU1149" s="110" t="s">
        <v>73</v>
      </c>
      <c r="AV1149" s="110" t="s">
        <v>16</v>
      </c>
      <c r="AW1149" s="110" t="s">
        <v>47</v>
      </c>
      <c r="AX1149" s="111" t="s">
        <v>89</v>
      </c>
    </row>
    <row r="1150" spans="1:64" s="110" customFormat="1" x14ac:dyDescent="0.2">
      <c r="A1150" s="109"/>
      <c r="C1150" s="103" t="s">
        <v>102</v>
      </c>
      <c r="D1150" s="111" t="s">
        <v>0</v>
      </c>
      <c r="E1150" s="112" t="s">
        <v>1042</v>
      </c>
      <c r="G1150" s="113">
        <v>8.48</v>
      </c>
      <c r="K1150" s="109"/>
      <c r="L1150" s="114"/>
      <c r="M1150" s="115"/>
      <c r="N1150" s="115"/>
      <c r="O1150" s="115"/>
      <c r="P1150" s="115"/>
      <c r="Q1150" s="115"/>
      <c r="R1150" s="115"/>
      <c r="S1150" s="116"/>
      <c r="AS1150" s="111" t="s">
        <v>102</v>
      </c>
      <c r="AT1150" s="111" t="s">
        <v>73</v>
      </c>
      <c r="AU1150" s="110" t="s">
        <v>73</v>
      </c>
      <c r="AV1150" s="110" t="s">
        <v>16</v>
      </c>
      <c r="AW1150" s="110" t="s">
        <v>47</v>
      </c>
      <c r="AX1150" s="111" t="s">
        <v>89</v>
      </c>
    </row>
    <row r="1151" spans="1:64" s="110" customFormat="1" x14ac:dyDescent="0.2">
      <c r="A1151" s="109"/>
      <c r="C1151" s="103" t="s">
        <v>102</v>
      </c>
      <c r="D1151" s="111" t="s">
        <v>0</v>
      </c>
      <c r="E1151" s="112" t="s">
        <v>1043</v>
      </c>
      <c r="G1151" s="113">
        <v>1.19</v>
      </c>
      <c r="K1151" s="109"/>
      <c r="L1151" s="114"/>
      <c r="M1151" s="115"/>
      <c r="N1151" s="115"/>
      <c r="O1151" s="115"/>
      <c r="P1151" s="115"/>
      <c r="Q1151" s="115"/>
      <c r="R1151" s="115"/>
      <c r="S1151" s="116"/>
      <c r="AS1151" s="111" t="s">
        <v>102</v>
      </c>
      <c r="AT1151" s="111" t="s">
        <v>73</v>
      </c>
      <c r="AU1151" s="110" t="s">
        <v>73</v>
      </c>
      <c r="AV1151" s="110" t="s">
        <v>16</v>
      </c>
      <c r="AW1151" s="110" t="s">
        <v>47</v>
      </c>
      <c r="AX1151" s="111" t="s">
        <v>89</v>
      </c>
    </row>
    <row r="1152" spans="1:64" s="110" customFormat="1" x14ac:dyDescent="0.2">
      <c r="A1152" s="109"/>
      <c r="C1152" s="103" t="s">
        <v>102</v>
      </c>
      <c r="D1152" s="111" t="s">
        <v>0</v>
      </c>
      <c r="E1152" s="112" t="s">
        <v>1044</v>
      </c>
      <c r="G1152" s="113">
        <v>1.23</v>
      </c>
      <c r="K1152" s="109"/>
      <c r="L1152" s="114"/>
      <c r="M1152" s="115"/>
      <c r="N1152" s="115"/>
      <c r="O1152" s="115"/>
      <c r="P1152" s="115"/>
      <c r="Q1152" s="115"/>
      <c r="R1152" s="115"/>
      <c r="S1152" s="116"/>
      <c r="AS1152" s="111" t="s">
        <v>102</v>
      </c>
      <c r="AT1152" s="111" t="s">
        <v>73</v>
      </c>
      <c r="AU1152" s="110" t="s">
        <v>73</v>
      </c>
      <c r="AV1152" s="110" t="s">
        <v>16</v>
      </c>
      <c r="AW1152" s="110" t="s">
        <v>47</v>
      </c>
      <c r="AX1152" s="111" t="s">
        <v>89</v>
      </c>
    </row>
    <row r="1153" spans="1:64" s="110" customFormat="1" x14ac:dyDescent="0.2">
      <c r="A1153" s="109"/>
      <c r="C1153" s="103" t="s">
        <v>102</v>
      </c>
      <c r="D1153" s="111" t="s">
        <v>0</v>
      </c>
      <c r="E1153" s="112" t="s">
        <v>1045</v>
      </c>
      <c r="G1153" s="113">
        <v>2</v>
      </c>
      <c r="K1153" s="109"/>
      <c r="L1153" s="114"/>
      <c r="M1153" s="115"/>
      <c r="N1153" s="115"/>
      <c r="O1153" s="115"/>
      <c r="P1153" s="115"/>
      <c r="Q1153" s="115"/>
      <c r="R1153" s="115"/>
      <c r="S1153" s="116"/>
      <c r="AS1153" s="111" t="s">
        <v>102</v>
      </c>
      <c r="AT1153" s="111" t="s">
        <v>73</v>
      </c>
      <c r="AU1153" s="110" t="s">
        <v>73</v>
      </c>
      <c r="AV1153" s="110" t="s">
        <v>16</v>
      </c>
      <c r="AW1153" s="110" t="s">
        <v>47</v>
      </c>
      <c r="AX1153" s="111" t="s">
        <v>89</v>
      </c>
    </row>
    <row r="1154" spans="1:64" s="110" customFormat="1" x14ac:dyDescent="0.2">
      <c r="A1154" s="109"/>
      <c r="C1154" s="103" t="s">
        <v>102</v>
      </c>
      <c r="D1154" s="111" t="s">
        <v>0</v>
      </c>
      <c r="E1154" s="112" t="s">
        <v>1046</v>
      </c>
      <c r="G1154" s="113">
        <v>1.1200000000000001</v>
      </c>
      <c r="K1154" s="109"/>
      <c r="L1154" s="114"/>
      <c r="M1154" s="115"/>
      <c r="N1154" s="115"/>
      <c r="O1154" s="115"/>
      <c r="P1154" s="115"/>
      <c r="Q1154" s="115"/>
      <c r="R1154" s="115"/>
      <c r="S1154" s="116"/>
      <c r="AS1154" s="111" t="s">
        <v>102</v>
      </c>
      <c r="AT1154" s="111" t="s">
        <v>73</v>
      </c>
      <c r="AU1154" s="110" t="s">
        <v>73</v>
      </c>
      <c r="AV1154" s="110" t="s">
        <v>16</v>
      </c>
      <c r="AW1154" s="110" t="s">
        <v>47</v>
      </c>
      <c r="AX1154" s="111" t="s">
        <v>89</v>
      </c>
    </row>
    <row r="1155" spans="1:64" s="110" customFormat="1" x14ac:dyDescent="0.2">
      <c r="A1155" s="109"/>
      <c r="C1155" s="103" t="s">
        <v>102</v>
      </c>
      <c r="D1155" s="111" t="s">
        <v>0</v>
      </c>
      <c r="E1155" s="112" t="s">
        <v>1047</v>
      </c>
      <c r="G1155" s="113">
        <v>3.22</v>
      </c>
      <c r="K1155" s="109"/>
      <c r="L1155" s="114"/>
      <c r="M1155" s="115"/>
      <c r="N1155" s="115"/>
      <c r="O1155" s="115"/>
      <c r="P1155" s="115"/>
      <c r="Q1155" s="115"/>
      <c r="R1155" s="115"/>
      <c r="S1155" s="116"/>
      <c r="AS1155" s="111" t="s">
        <v>102</v>
      </c>
      <c r="AT1155" s="111" t="s">
        <v>73</v>
      </c>
      <c r="AU1155" s="110" t="s">
        <v>73</v>
      </c>
      <c r="AV1155" s="110" t="s">
        <v>16</v>
      </c>
      <c r="AW1155" s="110" t="s">
        <v>47</v>
      </c>
      <c r="AX1155" s="111" t="s">
        <v>89</v>
      </c>
    </row>
    <row r="1156" spans="1:64" s="110" customFormat="1" x14ac:dyDescent="0.2">
      <c r="A1156" s="109"/>
      <c r="C1156" s="103" t="s">
        <v>102</v>
      </c>
      <c r="D1156" s="111" t="s">
        <v>0</v>
      </c>
      <c r="E1156" s="112" t="s">
        <v>1048</v>
      </c>
      <c r="G1156" s="113">
        <v>3.05</v>
      </c>
      <c r="K1156" s="109"/>
      <c r="L1156" s="114"/>
      <c r="M1156" s="115"/>
      <c r="N1156" s="115"/>
      <c r="O1156" s="115"/>
      <c r="P1156" s="115"/>
      <c r="Q1156" s="115"/>
      <c r="R1156" s="115"/>
      <c r="S1156" s="116"/>
      <c r="AS1156" s="111" t="s">
        <v>102</v>
      </c>
      <c r="AT1156" s="111" t="s">
        <v>73</v>
      </c>
      <c r="AU1156" s="110" t="s">
        <v>73</v>
      </c>
      <c r="AV1156" s="110" t="s">
        <v>16</v>
      </c>
      <c r="AW1156" s="110" t="s">
        <v>47</v>
      </c>
      <c r="AX1156" s="111" t="s">
        <v>89</v>
      </c>
    </row>
    <row r="1157" spans="1:64" s="126" customFormat="1" x14ac:dyDescent="0.2">
      <c r="A1157" s="125"/>
      <c r="C1157" s="103" t="s">
        <v>102</v>
      </c>
      <c r="D1157" s="127" t="s">
        <v>0</v>
      </c>
      <c r="E1157" s="128" t="s">
        <v>105</v>
      </c>
      <c r="G1157" s="129">
        <v>43.969999999999985</v>
      </c>
      <c r="K1157" s="125"/>
      <c r="L1157" s="130"/>
      <c r="M1157" s="131"/>
      <c r="N1157" s="131"/>
      <c r="O1157" s="131"/>
      <c r="P1157" s="131"/>
      <c r="Q1157" s="131"/>
      <c r="R1157" s="131"/>
      <c r="S1157" s="132"/>
      <c r="AS1157" s="127" t="s">
        <v>102</v>
      </c>
      <c r="AT1157" s="127" t="s">
        <v>73</v>
      </c>
      <c r="AU1157" s="126" t="s">
        <v>106</v>
      </c>
      <c r="AV1157" s="126" t="s">
        <v>16</v>
      </c>
      <c r="AW1157" s="126" t="s">
        <v>47</v>
      </c>
      <c r="AX1157" s="127" t="s">
        <v>89</v>
      </c>
    </row>
    <row r="1158" spans="1:64" s="118" customFormat="1" x14ac:dyDescent="0.2">
      <c r="A1158" s="117"/>
      <c r="C1158" s="103" t="s">
        <v>102</v>
      </c>
      <c r="D1158" s="119" t="s">
        <v>0</v>
      </c>
      <c r="E1158" s="120" t="s">
        <v>109</v>
      </c>
      <c r="G1158" s="121">
        <v>43.969999999999985</v>
      </c>
      <c r="K1158" s="117"/>
      <c r="L1158" s="122"/>
      <c r="M1158" s="123"/>
      <c r="N1158" s="123"/>
      <c r="O1158" s="123"/>
      <c r="P1158" s="123"/>
      <c r="Q1158" s="123"/>
      <c r="R1158" s="123"/>
      <c r="S1158" s="124"/>
      <c r="AS1158" s="119" t="s">
        <v>102</v>
      </c>
      <c r="AT1158" s="119" t="s">
        <v>73</v>
      </c>
      <c r="AU1158" s="118" t="s">
        <v>96</v>
      </c>
      <c r="AV1158" s="118" t="s">
        <v>16</v>
      </c>
      <c r="AW1158" s="118" t="s">
        <v>51</v>
      </c>
      <c r="AX1158" s="119" t="s">
        <v>89</v>
      </c>
    </row>
    <row r="1159" spans="1:64" s="16" customFormat="1" ht="36" x14ac:dyDescent="0.2">
      <c r="A1159" s="13"/>
      <c r="B1159" s="133" t="s">
        <v>1816</v>
      </c>
      <c r="C1159" s="133" t="s">
        <v>786</v>
      </c>
      <c r="D1159" s="134" t="s">
        <v>1817</v>
      </c>
      <c r="E1159" s="135" t="s">
        <v>1818</v>
      </c>
      <c r="F1159" s="136" t="s">
        <v>121</v>
      </c>
      <c r="G1159" s="137">
        <v>49.863999999999997</v>
      </c>
      <c r="H1159" s="1"/>
      <c r="I1159" s="137">
        <f>ROUND(H1159*G1159,3)</f>
        <v>0</v>
      </c>
      <c r="J1159" s="138"/>
      <c r="K1159" s="139"/>
      <c r="L1159" s="140" t="s">
        <v>0</v>
      </c>
      <c r="M1159" s="141" t="s">
        <v>23</v>
      </c>
      <c r="N1159" s="95"/>
      <c r="O1159" s="96">
        <f>N1159*G1159</f>
        <v>0</v>
      </c>
      <c r="P1159" s="96">
        <v>1.2E-2</v>
      </c>
      <c r="Q1159" s="96">
        <f>P1159*G1159</f>
        <v>0.59836800000000001</v>
      </c>
      <c r="R1159" s="96">
        <v>0</v>
      </c>
      <c r="S1159" s="97">
        <f>R1159*G1159</f>
        <v>0</v>
      </c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Q1159" s="98" t="s">
        <v>365</v>
      </c>
      <c r="AS1159" s="98" t="s">
        <v>786</v>
      </c>
      <c r="AT1159" s="98" t="s">
        <v>73</v>
      </c>
      <c r="AX1159" s="7" t="s">
        <v>89</v>
      </c>
      <c r="BD1159" s="99">
        <f>IF(M1159="základná",I1159,0)</f>
        <v>0</v>
      </c>
      <c r="BE1159" s="99">
        <f>IF(M1159="znížená",I1159,0)</f>
        <v>0</v>
      </c>
      <c r="BF1159" s="99">
        <f>IF(M1159="zákl. prenesená",I1159,0)</f>
        <v>0</v>
      </c>
      <c r="BG1159" s="99">
        <f>IF(M1159="zníž. prenesená",I1159,0)</f>
        <v>0</v>
      </c>
      <c r="BH1159" s="99">
        <f>IF(M1159="nulová",I1159,0)</f>
        <v>0</v>
      </c>
      <c r="BI1159" s="7" t="s">
        <v>73</v>
      </c>
      <c r="BJ1159" s="100">
        <f>ROUND(H1159*G1159,3)</f>
        <v>0</v>
      </c>
      <c r="BK1159" s="7" t="s">
        <v>228</v>
      </c>
      <c r="BL1159" s="98" t="s">
        <v>1819</v>
      </c>
    </row>
    <row r="1160" spans="1:64" s="110" customFormat="1" x14ac:dyDescent="0.2">
      <c r="A1160" s="109"/>
      <c r="C1160" s="103" t="s">
        <v>102</v>
      </c>
      <c r="E1160" s="112" t="s">
        <v>1820</v>
      </c>
      <c r="G1160" s="113">
        <v>49.863999999999997</v>
      </c>
      <c r="K1160" s="109"/>
      <c r="L1160" s="114"/>
      <c r="M1160" s="115"/>
      <c r="N1160" s="115"/>
      <c r="O1160" s="115"/>
      <c r="P1160" s="115"/>
      <c r="Q1160" s="115"/>
      <c r="R1160" s="115"/>
      <c r="S1160" s="116"/>
      <c r="AS1160" s="111" t="s">
        <v>102</v>
      </c>
      <c r="AT1160" s="111" t="s">
        <v>73</v>
      </c>
      <c r="AU1160" s="110" t="s">
        <v>73</v>
      </c>
      <c r="AV1160" s="110" t="s">
        <v>2</v>
      </c>
      <c r="AW1160" s="110" t="s">
        <v>51</v>
      </c>
      <c r="AX1160" s="111" t="s">
        <v>89</v>
      </c>
    </row>
    <row r="1161" spans="1:64" s="16" customFormat="1" ht="24" x14ac:dyDescent="0.2">
      <c r="A1161" s="13"/>
      <c r="B1161" s="87" t="s">
        <v>1821</v>
      </c>
      <c r="C1161" s="87" t="s">
        <v>92</v>
      </c>
      <c r="D1161" s="88" t="s">
        <v>1822</v>
      </c>
      <c r="E1161" s="89" t="s">
        <v>1823</v>
      </c>
      <c r="F1161" s="90" t="s">
        <v>121</v>
      </c>
      <c r="G1161" s="91">
        <v>43.36</v>
      </c>
      <c r="H1161" s="1"/>
      <c r="I1161" s="91">
        <f>ROUND(H1161*G1161,3)</f>
        <v>0</v>
      </c>
      <c r="J1161" s="92"/>
      <c r="K1161" s="13"/>
      <c r="L1161" s="93" t="s">
        <v>0</v>
      </c>
      <c r="M1161" s="94" t="s">
        <v>23</v>
      </c>
      <c r="N1161" s="95"/>
      <c r="O1161" s="96">
        <f>N1161*G1161</f>
        <v>0</v>
      </c>
      <c r="P1161" s="96">
        <v>3.1700000000000001E-3</v>
      </c>
      <c r="Q1161" s="96">
        <f>P1161*G1161</f>
        <v>0.1374512</v>
      </c>
      <c r="R1161" s="96">
        <v>0</v>
      </c>
      <c r="S1161" s="97">
        <f>R1161*G1161</f>
        <v>0</v>
      </c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Q1161" s="98" t="s">
        <v>228</v>
      </c>
      <c r="AS1161" s="98" t="s">
        <v>92</v>
      </c>
      <c r="AT1161" s="98" t="s">
        <v>73</v>
      </c>
      <c r="AX1161" s="7" t="s">
        <v>89</v>
      </c>
      <c r="BD1161" s="99">
        <f>IF(M1161="základná",I1161,0)</f>
        <v>0</v>
      </c>
      <c r="BE1161" s="99">
        <f>IF(M1161="znížená",I1161,0)</f>
        <v>0</v>
      </c>
      <c r="BF1161" s="99">
        <f>IF(M1161="zákl. prenesená",I1161,0)</f>
        <v>0</v>
      </c>
      <c r="BG1161" s="99">
        <f>IF(M1161="zníž. prenesená",I1161,0)</f>
        <v>0</v>
      </c>
      <c r="BH1161" s="99">
        <f>IF(M1161="nulová",I1161,0)</f>
        <v>0</v>
      </c>
      <c r="BI1161" s="7" t="s">
        <v>73</v>
      </c>
      <c r="BJ1161" s="100">
        <f>ROUND(H1161*G1161,3)</f>
        <v>0</v>
      </c>
      <c r="BK1161" s="7" t="s">
        <v>228</v>
      </c>
      <c r="BL1161" s="98" t="s">
        <v>1824</v>
      </c>
    </row>
    <row r="1162" spans="1:64" s="102" customFormat="1" x14ac:dyDescent="0.2">
      <c r="A1162" s="101"/>
      <c r="C1162" s="103" t="s">
        <v>102</v>
      </c>
      <c r="D1162" s="104" t="s">
        <v>0</v>
      </c>
      <c r="E1162" s="105" t="s">
        <v>1031</v>
      </c>
      <c r="G1162" s="104" t="s">
        <v>0</v>
      </c>
      <c r="K1162" s="101"/>
      <c r="L1162" s="106"/>
      <c r="M1162" s="107"/>
      <c r="N1162" s="107"/>
      <c r="O1162" s="107"/>
      <c r="P1162" s="107"/>
      <c r="Q1162" s="107"/>
      <c r="R1162" s="107"/>
      <c r="S1162" s="108"/>
      <c r="AS1162" s="104" t="s">
        <v>102</v>
      </c>
      <c r="AT1162" s="104" t="s">
        <v>73</v>
      </c>
      <c r="AU1162" s="102" t="s">
        <v>51</v>
      </c>
      <c r="AV1162" s="102" t="s">
        <v>16</v>
      </c>
      <c r="AW1162" s="102" t="s">
        <v>47</v>
      </c>
      <c r="AX1162" s="104" t="s">
        <v>89</v>
      </c>
    </row>
    <row r="1163" spans="1:64" s="110" customFormat="1" x14ac:dyDescent="0.2">
      <c r="A1163" s="109"/>
      <c r="C1163" s="103" t="s">
        <v>102</v>
      </c>
      <c r="D1163" s="111" t="s">
        <v>0</v>
      </c>
      <c r="E1163" s="112" t="s">
        <v>1032</v>
      </c>
      <c r="G1163" s="113">
        <v>11.32</v>
      </c>
      <c r="K1163" s="109"/>
      <c r="L1163" s="114"/>
      <c r="M1163" s="115"/>
      <c r="N1163" s="115"/>
      <c r="O1163" s="115"/>
      <c r="P1163" s="115"/>
      <c r="Q1163" s="115"/>
      <c r="R1163" s="115"/>
      <c r="S1163" s="116"/>
      <c r="AS1163" s="111" t="s">
        <v>102</v>
      </c>
      <c r="AT1163" s="111" t="s">
        <v>73</v>
      </c>
      <c r="AU1163" s="110" t="s">
        <v>73</v>
      </c>
      <c r="AV1163" s="110" t="s">
        <v>16</v>
      </c>
      <c r="AW1163" s="110" t="s">
        <v>47</v>
      </c>
      <c r="AX1163" s="111" t="s">
        <v>89</v>
      </c>
    </row>
    <row r="1164" spans="1:64" s="110" customFormat="1" x14ac:dyDescent="0.2">
      <c r="A1164" s="109"/>
      <c r="C1164" s="103" t="s">
        <v>102</v>
      </c>
      <c r="D1164" s="111" t="s">
        <v>0</v>
      </c>
      <c r="E1164" s="112" t="s">
        <v>1033</v>
      </c>
      <c r="G1164" s="113">
        <v>6.89</v>
      </c>
      <c r="K1164" s="109"/>
      <c r="L1164" s="114"/>
      <c r="M1164" s="115"/>
      <c r="N1164" s="115"/>
      <c r="O1164" s="115"/>
      <c r="P1164" s="115"/>
      <c r="Q1164" s="115"/>
      <c r="R1164" s="115"/>
      <c r="S1164" s="116"/>
      <c r="AS1164" s="111" t="s">
        <v>102</v>
      </c>
      <c r="AT1164" s="111" t="s">
        <v>73</v>
      </c>
      <c r="AU1164" s="110" t="s">
        <v>73</v>
      </c>
      <c r="AV1164" s="110" t="s">
        <v>16</v>
      </c>
      <c r="AW1164" s="110" t="s">
        <v>47</v>
      </c>
      <c r="AX1164" s="111" t="s">
        <v>89</v>
      </c>
    </row>
    <row r="1165" spans="1:64" s="110" customFormat="1" x14ac:dyDescent="0.2">
      <c r="A1165" s="109"/>
      <c r="C1165" s="103" t="s">
        <v>102</v>
      </c>
      <c r="D1165" s="111" t="s">
        <v>0</v>
      </c>
      <c r="E1165" s="112" t="s">
        <v>1003</v>
      </c>
      <c r="G1165" s="113">
        <v>19.48</v>
      </c>
      <c r="K1165" s="109"/>
      <c r="L1165" s="114"/>
      <c r="M1165" s="115"/>
      <c r="N1165" s="115"/>
      <c r="O1165" s="115"/>
      <c r="P1165" s="115"/>
      <c r="Q1165" s="115"/>
      <c r="R1165" s="115"/>
      <c r="S1165" s="116"/>
      <c r="AS1165" s="111" t="s">
        <v>102</v>
      </c>
      <c r="AT1165" s="111" t="s">
        <v>73</v>
      </c>
      <c r="AU1165" s="110" t="s">
        <v>73</v>
      </c>
      <c r="AV1165" s="110" t="s">
        <v>16</v>
      </c>
      <c r="AW1165" s="110" t="s">
        <v>47</v>
      </c>
      <c r="AX1165" s="111" t="s">
        <v>89</v>
      </c>
    </row>
    <row r="1166" spans="1:64" s="110" customFormat="1" x14ac:dyDescent="0.2">
      <c r="A1166" s="109"/>
      <c r="C1166" s="103" t="s">
        <v>102</v>
      </c>
      <c r="D1166" s="111" t="s">
        <v>0</v>
      </c>
      <c r="E1166" s="112" t="s">
        <v>1034</v>
      </c>
      <c r="G1166" s="113">
        <v>5.67</v>
      </c>
      <c r="K1166" s="109"/>
      <c r="L1166" s="114"/>
      <c r="M1166" s="115"/>
      <c r="N1166" s="115"/>
      <c r="O1166" s="115"/>
      <c r="P1166" s="115"/>
      <c r="Q1166" s="115"/>
      <c r="R1166" s="115"/>
      <c r="S1166" s="116"/>
      <c r="AS1166" s="111" t="s">
        <v>102</v>
      </c>
      <c r="AT1166" s="111" t="s">
        <v>73</v>
      </c>
      <c r="AU1166" s="110" t="s">
        <v>73</v>
      </c>
      <c r="AV1166" s="110" t="s">
        <v>16</v>
      </c>
      <c r="AW1166" s="110" t="s">
        <v>47</v>
      </c>
      <c r="AX1166" s="111" t="s">
        <v>89</v>
      </c>
    </row>
    <row r="1167" spans="1:64" s="126" customFormat="1" x14ac:dyDescent="0.2">
      <c r="A1167" s="125"/>
      <c r="C1167" s="103" t="s">
        <v>102</v>
      </c>
      <c r="D1167" s="127" t="s">
        <v>0</v>
      </c>
      <c r="E1167" s="128" t="s">
        <v>105</v>
      </c>
      <c r="G1167" s="129">
        <v>43.36</v>
      </c>
      <c r="K1167" s="125"/>
      <c r="L1167" s="130"/>
      <c r="M1167" s="131"/>
      <c r="N1167" s="131"/>
      <c r="O1167" s="131"/>
      <c r="P1167" s="131"/>
      <c r="Q1167" s="131"/>
      <c r="R1167" s="131"/>
      <c r="S1167" s="132"/>
      <c r="AS1167" s="127" t="s">
        <v>102</v>
      </c>
      <c r="AT1167" s="127" t="s">
        <v>73</v>
      </c>
      <c r="AU1167" s="126" t="s">
        <v>106</v>
      </c>
      <c r="AV1167" s="126" t="s">
        <v>16</v>
      </c>
      <c r="AW1167" s="126" t="s">
        <v>47</v>
      </c>
      <c r="AX1167" s="127" t="s">
        <v>89</v>
      </c>
    </row>
    <row r="1168" spans="1:64" s="118" customFormat="1" x14ac:dyDescent="0.2">
      <c r="A1168" s="117"/>
      <c r="C1168" s="103" t="s">
        <v>102</v>
      </c>
      <c r="D1168" s="119" t="s">
        <v>0</v>
      </c>
      <c r="E1168" s="120" t="s">
        <v>109</v>
      </c>
      <c r="G1168" s="121">
        <v>43.36</v>
      </c>
      <c r="K1168" s="117"/>
      <c r="L1168" s="122"/>
      <c r="M1168" s="123"/>
      <c r="N1168" s="123"/>
      <c r="O1168" s="123"/>
      <c r="P1168" s="123"/>
      <c r="Q1168" s="123"/>
      <c r="R1168" s="123"/>
      <c r="S1168" s="124"/>
      <c r="AS1168" s="119" t="s">
        <v>102</v>
      </c>
      <c r="AT1168" s="119" t="s">
        <v>73</v>
      </c>
      <c r="AU1168" s="118" t="s">
        <v>96</v>
      </c>
      <c r="AV1168" s="118" t="s">
        <v>16</v>
      </c>
      <c r="AW1168" s="118" t="s">
        <v>51</v>
      </c>
      <c r="AX1168" s="119" t="s">
        <v>89</v>
      </c>
    </row>
    <row r="1169" spans="1:64" s="16" customFormat="1" ht="36" x14ac:dyDescent="0.2">
      <c r="A1169" s="13"/>
      <c r="B1169" s="133" t="s">
        <v>1825</v>
      </c>
      <c r="C1169" s="133" t="s">
        <v>786</v>
      </c>
      <c r="D1169" s="134" t="s">
        <v>1826</v>
      </c>
      <c r="E1169" s="135" t="s">
        <v>1827</v>
      </c>
      <c r="F1169" s="136" t="s">
        <v>121</v>
      </c>
      <c r="G1169" s="137">
        <v>44.226999999999997</v>
      </c>
      <c r="H1169" s="1"/>
      <c r="I1169" s="137">
        <f>ROUND(H1169*G1169,3)</f>
        <v>0</v>
      </c>
      <c r="J1169" s="138"/>
      <c r="K1169" s="139"/>
      <c r="L1169" s="140" t="s">
        <v>0</v>
      </c>
      <c r="M1169" s="141" t="s">
        <v>23</v>
      </c>
      <c r="N1169" s="95"/>
      <c r="O1169" s="96">
        <f>N1169*G1169</f>
        <v>0</v>
      </c>
      <c r="P1169" s="96">
        <v>1.2E-2</v>
      </c>
      <c r="Q1169" s="96">
        <f>P1169*G1169</f>
        <v>0.53072399999999997</v>
      </c>
      <c r="R1169" s="96">
        <v>0</v>
      </c>
      <c r="S1169" s="97">
        <f>R1169*G1169</f>
        <v>0</v>
      </c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Q1169" s="98" t="s">
        <v>365</v>
      </c>
      <c r="AS1169" s="98" t="s">
        <v>786</v>
      </c>
      <c r="AT1169" s="98" t="s">
        <v>73</v>
      </c>
      <c r="AX1169" s="7" t="s">
        <v>89</v>
      </c>
      <c r="BD1169" s="99">
        <f>IF(M1169="základná",I1169,0)</f>
        <v>0</v>
      </c>
      <c r="BE1169" s="99">
        <f>IF(M1169="znížená",I1169,0)</f>
        <v>0</v>
      </c>
      <c r="BF1169" s="99">
        <f>IF(M1169="zákl. prenesená",I1169,0)</f>
        <v>0</v>
      </c>
      <c r="BG1169" s="99">
        <f>IF(M1169="zníž. prenesená",I1169,0)</f>
        <v>0</v>
      </c>
      <c r="BH1169" s="99">
        <f>IF(M1169="nulová",I1169,0)</f>
        <v>0</v>
      </c>
      <c r="BI1169" s="7" t="s">
        <v>73</v>
      </c>
      <c r="BJ1169" s="100">
        <f>ROUND(H1169*G1169,3)</f>
        <v>0</v>
      </c>
      <c r="BK1169" s="7" t="s">
        <v>228</v>
      </c>
      <c r="BL1169" s="98" t="s">
        <v>1828</v>
      </c>
    </row>
    <row r="1170" spans="1:64" s="110" customFormat="1" x14ac:dyDescent="0.2">
      <c r="A1170" s="109"/>
      <c r="C1170" s="103" t="s">
        <v>102</v>
      </c>
      <c r="E1170" s="112" t="s">
        <v>1829</v>
      </c>
      <c r="G1170" s="113">
        <v>44.226999999999997</v>
      </c>
      <c r="K1170" s="109"/>
      <c r="L1170" s="114"/>
      <c r="M1170" s="115"/>
      <c r="N1170" s="115"/>
      <c r="O1170" s="115"/>
      <c r="P1170" s="115"/>
      <c r="Q1170" s="115"/>
      <c r="R1170" s="115"/>
      <c r="S1170" s="116"/>
      <c r="AS1170" s="111" t="s">
        <v>102</v>
      </c>
      <c r="AT1170" s="111" t="s">
        <v>73</v>
      </c>
      <c r="AU1170" s="110" t="s">
        <v>73</v>
      </c>
      <c r="AV1170" s="110" t="s">
        <v>2</v>
      </c>
      <c r="AW1170" s="110" t="s">
        <v>51</v>
      </c>
      <c r="AX1170" s="111" t="s">
        <v>89</v>
      </c>
    </row>
    <row r="1171" spans="1:64" s="16" customFormat="1" ht="24" x14ac:dyDescent="0.2">
      <c r="A1171" s="13"/>
      <c r="B1171" s="87" t="s">
        <v>1830</v>
      </c>
      <c r="C1171" s="87" t="s">
        <v>92</v>
      </c>
      <c r="D1171" s="88" t="s">
        <v>1831</v>
      </c>
      <c r="E1171" s="89" t="s">
        <v>1832</v>
      </c>
      <c r="F1171" s="90" t="s">
        <v>121</v>
      </c>
      <c r="G1171" s="91">
        <v>75.489999999999995</v>
      </c>
      <c r="H1171" s="1"/>
      <c r="I1171" s="91">
        <f>ROUND(H1171*G1171,3)</f>
        <v>0</v>
      </c>
      <c r="J1171" s="92"/>
      <c r="K1171" s="13"/>
      <c r="L1171" s="93" t="s">
        <v>0</v>
      </c>
      <c r="M1171" s="94" t="s">
        <v>23</v>
      </c>
      <c r="N1171" s="95"/>
      <c r="O1171" s="96">
        <f>N1171*G1171</f>
        <v>0</v>
      </c>
      <c r="P1171" s="96">
        <v>3.8500000000000001E-3</v>
      </c>
      <c r="Q1171" s="96">
        <f>P1171*G1171</f>
        <v>0.29063649999999996</v>
      </c>
      <c r="R1171" s="96">
        <v>0</v>
      </c>
      <c r="S1171" s="97">
        <f>R1171*G1171</f>
        <v>0</v>
      </c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Q1171" s="98" t="s">
        <v>228</v>
      </c>
      <c r="AS1171" s="98" t="s">
        <v>92</v>
      </c>
      <c r="AT1171" s="98" t="s">
        <v>73</v>
      </c>
      <c r="AX1171" s="7" t="s">
        <v>89</v>
      </c>
      <c r="BD1171" s="99">
        <f>IF(M1171="základná",I1171,0)</f>
        <v>0</v>
      </c>
      <c r="BE1171" s="99">
        <f>IF(M1171="znížená",I1171,0)</f>
        <v>0</v>
      </c>
      <c r="BF1171" s="99">
        <f>IF(M1171="zákl. prenesená",I1171,0)</f>
        <v>0</v>
      </c>
      <c r="BG1171" s="99">
        <f>IF(M1171="zníž. prenesená",I1171,0)</f>
        <v>0</v>
      </c>
      <c r="BH1171" s="99">
        <f>IF(M1171="nulová",I1171,0)</f>
        <v>0</v>
      </c>
      <c r="BI1171" s="7" t="s">
        <v>73</v>
      </c>
      <c r="BJ1171" s="100">
        <f>ROUND(H1171*G1171,3)</f>
        <v>0</v>
      </c>
      <c r="BK1171" s="7" t="s">
        <v>228</v>
      </c>
      <c r="BL1171" s="98" t="s">
        <v>1833</v>
      </c>
    </row>
    <row r="1172" spans="1:64" s="102" customFormat="1" x14ac:dyDescent="0.2">
      <c r="A1172" s="101"/>
      <c r="C1172" s="103" t="s">
        <v>102</v>
      </c>
      <c r="D1172" s="104" t="s">
        <v>0</v>
      </c>
      <c r="E1172" s="105" t="s">
        <v>123</v>
      </c>
      <c r="G1172" s="104" t="s">
        <v>0</v>
      </c>
      <c r="K1172" s="101"/>
      <c r="L1172" s="106"/>
      <c r="M1172" s="107"/>
      <c r="N1172" s="107"/>
      <c r="O1172" s="107"/>
      <c r="P1172" s="107"/>
      <c r="Q1172" s="107"/>
      <c r="R1172" s="107"/>
      <c r="S1172" s="108"/>
      <c r="AS1172" s="104" t="s">
        <v>102</v>
      </c>
      <c r="AT1172" s="104" t="s">
        <v>73</v>
      </c>
      <c r="AU1172" s="102" t="s">
        <v>51</v>
      </c>
      <c r="AV1172" s="102" t="s">
        <v>16</v>
      </c>
      <c r="AW1172" s="102" t="s">
        <v>47</v>
      </c>
      <c r="AX1172" s="104" t="s">
        <v>89</v>
      </c>
    </row>
    <row r="1173" spans="1:64" s="102" customFormat="1" x14ac:dyDescent="0.2">
      <c r="A1173" s="101"/>
      <c r="C1173" s="103" t="s">
        <v>102</v>
      </c>
      <c r="D1173" s="104" t="s">
        <v>0</v>
      </c>
      <c r="E1173" s="105" t="s">
        <v>1134</v>
      </c>
      <c r="G1173" s="104" t="s">
        <v>0</v>
      </c>
      <c r="K1173" s="101"/>
      <c r="L1173" s="106"/>
      <c r="M1173" s="107"/>
      <c r="N1173" s="107"/>
      <c r="O1173" s="107"/>
      <c r="P1173" s="107"/>
      <c r="Q1173" s="107"/>
      <c r="R1173" s="107"/>
      <c r="S1173" s="108"/>
      <c r="AS1173" s="104" t="s">
        <v>102</v>
      </c>
      <c r="AT1173" s="104" t="s">
        <v>73</v>
      </c>
      <c r="AU1173" s="102" t="s">
        <v>51</v>
      </c>
      <c r="AV1173" s="102" t="s">
        <v>16</v>
      </c>
      <c r="AW1173" s="102" t="s">
        <v>47</v>
      </c>
      <c r="AX1173" s="104" t="s">
        <v>89</v>
      </c>
    </row>
    <row r="1174" spans="1:64" s="110" customFormat="1" x14ac:dyDescent="0.2">
      <c r="A1174" s="109"/>
      <c r="C1174" s="103" t="s">
        <v>102</v>
      </c>
      <c r="D1174" s="111" t="s">
        <v>0</v>
      </c>
      <c r="E1174" s="112" t="s">
        <v>1135</v>
      </c>
      <c r="G1174" s="113">
        <v>59.38</v>
      </c>
      <c r="K1174" s="109"/>
      <c r="L1174" s="114"/>
      <c r="M1174" s="115"/>
      <c r="N1174" s="115"/>
      <c r="O1174" s="115"/>
      <c r="P1174" s="115"/>
      <c r="Q1174" s="115"/>
      <c r="R1174" s="115"/>
      <c r="S1174" s="116"/>
      <c r="AS1174" s="111" t="s">
        <v>102</v>
      </c>
      <c r="AT1174" s="111" t="s">
        <v>73</v>
      </c>
      <c r="AU1174" s="110" t="s">
        <v>73</v>
      </c>
      <c r="AV1174" s="110" t="s">
        <v>16</v>
      </c>
      <c r="AW1174" s="110" t="s">
        <v>47</v>
      </c>
      <c r="AX1174" s="111" t="s">
        <v>89</v>
      </c>
    </row>
    <row r="1175" spans="1:64" s="126" customFormat="1" x14ac:dyDescent="0.2">
      <c r="A1175" s="125"/>
      <c r="C1175" s="103" t="s">
        <v>102</v>
      </c>
      <c r="D1175" s="127" t="s">
        <v>0</v>
      </c>
      <c r="E1175" s="128" t="s">
        <v>105</v>
      </c>
      <c r="G1175" s="129">
        <v>59.38</v>
      </c>
      <c r="K1175" s="125"/>
      <c r="L1175" s="130"/>
      <c r="M1175" s="131"/>
      <c r="N1175" s="131"/>
      <c r="O1175" s="131"/>
      <c r="P1175" s="131"/>
      <c r="Q1175" s="131"/>
      <c r="R1175" s="131"/>
      <c r="S1175" s="132"/>
      <c r="AS1175" s="127" t="s">
        <v>102</v>
      </c>
      <c r="AT1175" s="127" t="s">
        <v>73</v>
      </c>
      <c r="AU1175" s="126" t="s">
        <v>106</v>
      </c>
      <c r="AV1175" s="126" t="s">
        <v>16</v>
      </c>
      <c r="AW1175" s="126" t="s">
        <v>47</v>
      </c>
      <c r="AX1175" s="127" t="s">
        <v>89</v>
      </c>
    </row>
    <row r="1176" spans="1:64" s="102" customFormat="1" x14ac:dyDescent="0.2">
      <c r="A1176" s="101"/>
      <c r="C1176" s="103" t="s">
        <v>102</v>
      </c>
      <c r="D1176" s="104" t="s">
        <v>0</v>
      </c>
      <c r="E1176" s="105" t="s">
        <v>1834</v>
      </c>
      <c r="G1176" s="104" t="s">
        <v>0</v>
      </c>
      <c r="K1176" s="101"/>
      <c r="L1176" s="106"/>
      <c r="M1176" s="107"/>
      <c r="N1176" s="107"/>
      <c r="O1176" s="107"/>
      <c r="P1176" s="107"/>
      <c r="Q1176" s="107"/>
      <c r="R1176" s="107"/>
      <c r="S1176" s="108"/>
      <c r="AS1176" s="104" t="s">
        <v>102</v>
      </c>
      <c r="AT1176" s="104" t="s">
        <v>73</v>
      </c>
      <c r="AU1176" s="102" t="s">
        <v>51</v>
      </c>
      <c r="AV1176" s="102" t="s">
        <v>16</v>
      </c>
      <c r="AW1176" s="102" t="s">
        <v>47</v>
      </c>
      <c r="AX1176" s="104" t="s">
        <v>89</v>
      </c>
    </row>
    <row r="1177" spans="1:64" s="110" customFormat="1" x14ac:dyDescent="0.2">
      <c r="A1177" s="109"/>
      <c r="C1177" s="103" t="s">
        <v>102</v>
      </c>
      <c r="D1177" s="111" t="s">
        <v>0</v>
      </c>
      <c r="E1177" s="112" t="s">
        <v>1835</v>
      </c>
      <c r="G1177" s="113">
        <v>16.11</v>
      </c>
      <c r="K1177" s="109"/>
      <c r="L1177" s="114"/>
      <c r="M1177" s="115"/>
      <c r="N1177" s="115"/>
      <c r="O1177" s="115"/>
      <c r="P1177" s="115"/>
      <c r="Q1177" s="115"/>
      <c r="R1177" s="115"/>
      <c r="S1177" s="116"/>
      <c r="AS1177" s="111" t="s">
        <v>102</v>
      </c>
      <c r="AT1177" s="111" t="s">
        <v>73</v>
      </c>
      <c r="AU1177" s="110" t="s">
        <v>73</v>
      </c>
      <c r="AV1177" s="110" t="s">
        <v>16</v>
      </c>
      <c r="AW1177" s="110" t="s">
        <v>47</v>
      </c>
      <c r="AX1177" s="111" t="s">
        <v>89</v>
      </c>
    </row>
    <row r="1178" spans="1:64" s="126" customFormat="1" x14ac:dyDescent="0.2">
      <c r="A1178" s="125"/>
      <c r="C1178" s="103" t="s">
        <v>102</v>
      </c>
      <c r="D1178" s="127" t="s">
        <v>0</v>
      </c>
      <c r="E1178" s="128" t="s">
        <v>105</v>
      </c>
      <c r="G1178" s="129">
        <v>16.11</v>
      </c>
      <c r="K1178" s="125"/>
      <c r="L1178" s="130"/>
      <c r="M1178" s="131"/>
      <c r="N1178" s="131"/>
      <c r="O1178" s="131"/>
      <c r="P1178" s="131"/>
      <c r="Q1178" s="131"/>
      <c r="R1178" s="131"/>
      <c r="S1178" s="132"/>
      <c r="AS1178" s="127" t="s">
        <v>102</v>
      </c>
      <c r="AT1178" s="127" t="s">
        <v>73</v>
      </c>
      <c r="AU1178" s="126" t="s">
        <v>106</v>
      </c>
      <c r="AV1178" s="126" t="s">
        <v>16</v>
      </c>
      <c r="AW1178" s="126" t="s">
        <v>47</v>
      </c>
      <c r="AX1178" s="127" t="s">
        <v>89</v>
      </c>
    </row>
    <row r="1179" spans="1:64" s="118" customFormat="1" x14ac:dyDescent="0.2">
      <c r="A1179" s="117"/>
      <c r="C1179" s="103" t="s">
        <v>102</v>
      </c>
      <c r="D1179" s="119" t="s">
        <v>0</v>
      </c>
      <c r="E1179" s="120" t="s">
        <v>109</v>
      </c>
      <c r="G1179" s="121">
        <v>75.490000000000009</v>
      </c>
      <c r="K1179" s="117"/>
      <c r="L1179" s="122"/>
      <c r="M1179" s="123"/>
      <c r="N1179" s="123"/>
      <c r="O1179" s="123"/>
      <c r="P1179" s="123"/>
      <c r="Q1179" s="123"/>
      <c r="R1179" s="123"/>
      <c r="S1179" s="124"/>
      <c r="AS1179" s="119" t="s">
        <v>102</v>
      </c>
      <c r="AT1179" s="119" t="s">
        <v>73</v>
      </c>
      <c r="AU1179" s="118" t="s">
        <v>96</v>
      </c>
      <c r="AV1179" s="118" t="s">
        <v>16</v>
      </c>
      <c r="AW1179" s="118" t="s">
        <v>51</v>
      </c>
      <c r="AX1179" s="119" t="s">
        <v>89</v>
      </c>
    </row>
    <row r="1180" spans="1:64" s="16" customFormat="1" ht="12" x14ac:dyDescent="0.2">
      <c r="A1180" s="13"/>
      <c r="B1180" s="133" t="s">
        <v>1836</v>
      </c>
      <c r="C1180" s="133" t="s">
        <v>786</v>
      </c>
      <c r="D1180" s="134" t="s">
        <v>1837</v>
      </c>
      <c r="E1180" s="135" t="s">
        <v>1838</v>
      </c>
      <c r="F1180" s="136" t="s">
        <v>121</v>
      </c>
      <c r="G1180" s="137">
        <v>83.039000000000001</v>
      </c>
      <c r="H1180" s="1"/>
      <c r="I1180" s="137">
        <f>ROUND(H1180*G1180,3)</f>
        <v>0</v>
      </c>
      <c r="J1180" s="138"/>
      <c r="K1180" s="139"/>
      <c r="L1180" s="140" t="s">
        <v>0</v>
      </c>
      <c r="M1180" s="141" t="s">
        <v>23</v>
      </c>
      <c r="N1180" s="95"/>
      <c r="O1180" s="96">
        <f>N1180*G1180</f>
        <v>0</v>
      </c>
      <c r="P1180" s="96">
        <v>1.78E-2</v>
      </c>
      <c r="Q1180" s="96">
        <f>P1180*G1180</f>
        <v>1.4780941999999999</v>
      </c>
      <c r="R1180" s="96">
        <v>0</v>
      </c>
      <c r="S1180" s="97">
        <f>R1180*G1180</f>
        <v>0</v>
      </c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Q1180" s="98" t="s">
        <v>365</v>
      </c>
      <c r="AS1180" s="98" t="s">
        <v>786</v>
      </c>
      <c r="AT1180" s="98" t="s">
        <v>73</v>
      </c>
      <c r="AX1180" s="7" t="s">
        <v>89</v>
      </c>
      <c r="BD1180" s="99">
        <f>IF(M1180="základná",I1180,0)</f>
        <v>0</v>
      </c>
      <c r="BE1180" s="99">
        <f>IF(M1180="znížená",I1180,0)</f>
        <v>0</v>
      </c>
      <c r="BF1180" s="99">
        <f>IF(M1180="zákl. prenesená",I1180,0)</f>
        <v>0</v>
      </c>
      <c r="BG1180" s="99">
        <f>IF(M1180="zníž. prenesená",I1180,0)</f>
        <v>0</v>
      </c>
      <c r="BH1180" s="99">
        <f>IF(M1180="nulová",I1180,0)</f>
        <v>0</v>
      </c>
      <c r="BI1180" s="7" t="s">
        <v>73</v>
      </c>
      <c r="BJ1180" s="100">
        <f>ROUND(H1180*G1180,3)</f>
        <v>0</v>
      </c>
      <c r="BK1180" s="7" t="s">
        <v>228</v>
      </c>
      <c r="BL1180" s="98" t="s">
        <v>1839</v>
      </c>
    </row>
    <row r="1181" spans="1:64" s="102" customFormat="1" x14ac:dyDescent="0.2">
      <c r="A1181" s="101"/>
      <c r="C1181" s="103" t="s">
        <v>102</v>
      </c>
      <c r="D1181" s="104" t="s">
        <v>0</v>
      </c>
      <c r="E1181" s="105" t="s">
        <v>123</v>
      </c>
      <c r="G1181" s="104" t="s">
        <v>0</v>
      </c>
      <c r="K1181" s="101"/>
      <c r="L1181" s="106"/>
      <c r="M1181" s="107"/>
      <c r="N1181" s="107"/>
      <c r="O1181" s="107"/>
      <c r="P1181" s="107"/>
      <c r="Q1181" s="107"/>
      <c r="R1181" s="107"/>
      <c r="S1181" s="108"/>
      <c r="AS1181" s="104" t="s">
        <v>102</v>
      </c>
      <c r="AT1181" s="104" t="s">
        <v>73</v>
      </c>
      <c r="AU1181" s="102" t="s">
        <v>51</v>
      </c>
      <c r="AV1181" s="102" t="s">
        <v>16</v>
      </c>
      <c r="AW1181" s="102" t="s">
        <v>47</v>
      </c>
      <c r="AX1181" s="104" t="s">
        <v>89</v>
      </c>
    </row>
    <row r="1182" spans="1:64" s="102" customFormat="1" x14ac:dyDescent="0.2">
      <c r="A1182" s="101"/>
      <c r="C1182" s="103" t="s">
        <v>102</v>
      </c>
      <c r="D1182" s="104" t="s">
        <v>0</v>
      </c>
      <c r="E1182" s="105" t="s">
        <v>1134</v>
      </c>
      <c r="G1182" s="104" t="s">
        <v>0</v>
      </c>
      <c r="K1182" s="101"/>
      <c r="L1182" s="106"/>
      <c r="M1182" s="107"/>
      <c r="N1182" s="107"/>
      <c r="O1182" s="107"/>
      <c r="P1182" s="107"/>
      <c r="Q1182" s="107"/>
      <c r="R1182" s="107"/>
      <c r="S1182" s="108"/>
      <c r="AS1182" s="104" t="s">
        <v>102</v>
      </c>
      <c r="AT1182" s="104" t="s">
        <v>73</v>
      </c>
      <c r="AU1182" s="102" t="s">
        <v>51</v>
      </c>
      <c r="AV1182" s="102" t="s">
        <v>16</v>
      </c>
      <c r="AW1182" s="102" t="s">
        <v>47</v>
      </c>
      <c r="AX1182" s="104" t="s">
        <v>89</v>
      </c>
    </row>
    <row r="1183" spans="1:64" s="110" customFormat="1" x14ac:dyDescent="0.2">
      <c r="A1183" s="109"/>
      <c r="C1183" s="103" t="s">
        <v>102</v>
      </c>
      <c r="D1183" s="111" t="s">
        <v>0</v>
      </c>
      <c r="E1183" s="112" t="s">
        <v>1135</v>
      </c>
      <c r="G1183" s="113">
        <v>59.38</v>
      </c>
      <c r="K1183" s="109"/>
      <c r="L1183" s="114"/>
      <c r="M1183" s="115"/>
      <c r="N1183" s="115"/>
      <c r="O1183" s="115"/>
      <c r="P1183" s="115"/>
      <c r="Q1183" s="115"/>
      <c r="R1183" s="115"/>
      <c r="S1183" s="116"/>
      <c r="AS1183" s="111" t="s">
        <v>102</v>
      </c>
      <c r="AT1183" s="111" t="s">
        <v>73</v>
      </c>
      <c r="AU1183" s="110" t="s">
        <v>73</v>
      </c>
      <c r="AV1183" s="110" t="s">
        <v>16</v>
      </c>
      <c r="AW1183" s="110" t="s">
        <v>47</v>
      </c>
      <c r="AX1183" s="111" t="s">
        <v>89</v>
      </c>
    </row>
    <row r="1184" spans="1:64" s="126" customFormat="1" x14ac:dyDescent="0.2">
      <c r="A1184" s="125"/>
      <c r="C1184" s="103" t="s">
        <v>102</v>
      </c>
      <c r="D1184" s="127" t="s">
        <v>0</v>
      </c>
      <c r="E1184" s="128" t="s">
        <v>105</v>
      </c>
      <c r="G1184" s="129">
        <v>59.38</v>
      </c>
      <c r="K1184" s="125"/>
      <c r="L1184" s="130"/>
      <c r="M1184" s="131"/>
      <c r="N1184" s="131"/>
      <c r="O1184" s="131"/>
      <c r="P1184" s="131"/>
      <c r="Q1184" s="131"/>
      <c r="R1184" s="131"/>
      <c r="S1184" s="132"/>
      <c r="AS1184" s="127" t="s">
        <v>102</v>
      </c>
      <c r="AT1184" s="127" t="s">
        <v>73</v>
      </c>
      <c r="AU1184" s="126" t="s">
        <v>106</v>
      </c>
      <c r="AV1184" s="126" t="s">
        <v>16</v>
      </c>
      <c r="AW1184" s="126" t="s">
        <v>47</v>
      </c>
      <c r="AX1184" s="127" t="s">
        <v>89</v>
      </c>
    </row>
    <row r="1185" spans="1:64" s="102" customFormat="1" x14ac:dyDescent="0.2">
      <c r="A1185" s="101"/>
      <c r="C1185" s="103" t="s">
        <v>102</v>
      </c>
      <c r="D1185" s="104" t="s">
        <v>0</v>
      </c>
      <c r="E1185" s="105" t="s">
        <v>1834</v>
      </c>
      <c r="G1185" s="104" t="s">
        <v>0</v>
      </c>
      <c r="K1185" s="101"/>
      <c r="L1185" s="106"/>
      <c r="M1185" s="107"/>
      <c r="N1185" s="107"/>
      <c r="O1185" s="107"/>
      <c r="P1185" s="107"/>
      <c r="Q1185" s="107"/>
      <c r="R1185" s="107"/>
      <c r="S1185" s="108"/>
      <c r="AS1185" s="104" t="s">
        <v>102</v>
      </c>
      <c r="AT1185" s="104" t="s">
        <v>73</v>
      </c>
      <c r="AU1185" s="102" t="s">
        <v>51</v>
      </c>
      <c r="AV1185" s="102" t="s">
        <v>16</v>
      </c>
      <c r="AW1185" s="102" t="s">
        <v>47</v>
      </c>
      <c r="AX1185" s="104" t="s">
        <v>89</v>
      </c>
    </row>
    <row r="1186" spans="1:64" s="110" customFormat="1" x14ac:dyDescent="0.2">
      <c r="A1186" s="109"/>
      <c r="C1186" s="103" t="s">
        <v>102</v>
      </c>
      <c r="D1186" s="111" t="s">
        <v>0</v>
      </c>
      <c r="E1186" s="112" t="s">
        <v>1835</v>
      </c>
      <c r="G1186" s="113">
        <v>16.11</v>
      </c>
      <c r="K1186" s="109"/>
      <c r="L1186" s="114"/>
      <c r="M1186" s="115"/>
      <c r="N1186" s="115"/>
      <c r="O1186" s="115"/>
      <c r="P1186" s="115"/>
      <c r="Q1186" s="115"/>
      <c r="R1186" s="115"/>
      <c r="S1186" s="116"/>
      <c r="AS1186" s="111" t="s">
        <v>102</v>
      </c>
      <c r="AT1186" s="111" t="s">
        <v>73</v>
      </c>
      <c r="AU1186" s="110" t="s">
        <v>73</v>
      </c>
      <c r="AV1186" s="110" t="s">
        <v>16</v>
      </c>
      <c r="AW1186" s="110" t="s">
        <v>47</v>
      </c>
      <c r="AX1186" s="111" t="s">
        <v>89</v>
      </c>
    </row>
    <row r="1187" spans="1:64" s="126" customFormat="1" x14ac:dyDescent="0.2">
      <c r="A1187" s="125"/>
      <c r="C1187" s="103" t="s">
        <v>102</v>
      </c>
      <c r="D1187" s="127" t="s">
        <v>0</v>
      </c>
      <c r="E1187" s="128" t="s">
        <v>105</v>
      </c>
      <c r="G1187" s="129">
        <v>16.11</v>
      </c>
      <c r="K1187" s="125"/>
      <c r="L1187" s="130"/>
      <c r="M1187" s="131"/>
      <c r="N1187" s="131"/>
      <c r="O1187" s="131"/>
      <c r="P1187" s="131"/>
      <c r="Q1187" s="131"/>
      <c r="R1187" s="131"/>
      <c r="S1187" s="132"/>
      <c r="AS1187" s="127" t="s">
        <v>102</v>
      </c>
      <c r="AT1187" s="127" t="s">
        <v>73</v>
      </c>
      <c r="AU1187" s="126" t="s">
        <v>106</v>
      </c>
      <c r="AV1187" s="126" t="s">
        <v>16</v>
      </c>
      <c r="AW1187" s="126" t="s">
        <v>47</v>
      </c>
      <c r="AX1187" s="127" t="s">
        <v>89</v>
      </c>
    </row>
    <row r="1188" spans="1:64" s="118" customFormat="1" x14ac:dyDescent="0.2">
      <c r="A1188" s="117"/>
      <c r="C1188" s="103" t="s">
        <v>102</v>
      </c>
      <c r="D1188" s="119" t="s">
        <v>0</v>
      </c>
      <c r="E1188" s="120" t="s">
        <v>109</v>
      </c>
      <c r="G1188" s="121">
        <v>75.490000000000009</v>
      </c>
      <c r="K1188" s="117"/>
      <c r="L1188" s="122"/>
      <c r="M1188" s="123"/>
      <c r="N1188" s="123"/>
      <c r="O1188" s="123"/>
      <c r="P1188" s="123"/>
      <c r="Q1188" s="123"/>
      <c r="R1188" s="123"/>
      <c r="S1188" s="124"/>
      <c r="AS1188" s="119" t="s">
        <v>102</v>
      </c>
      <c r="AT1188" s="119" t="s">
        <v>73</v>
      </c>
      <c r="AU1188" s="118" t="s">
        <v>96</v>
      </c>
      <c r="AV1188" s="118" t="s">
        <v>16</v>
      </c>
      <c r="AW1188" s="118" t="s">
        <v>51</v>
      </c>
      <c r="AX1188" s="119" t="s">
        <v>89</v>
      </c>
    </row>
    <row r="1189" spans="1:64" s="110" customFormat="1" x14ac:dyDescent="0.2">
      <c r="A1189" s="109"/>
      <c r="C1189" s="103" t="s">
        <v>102</v>
      </c>
      <c r="E1189" s="112" t="s">
        <v>1840</v>
      </c>
      <c r="G1189" s="113">
        <v>83.039000000000001</v>
      </c>
      <c r="K1189" s="109"/>
      <c r="L1189" s="114"/>
      <c r="M1189" s="115"/>
      <c r="N1189" s="115"/>
      <c r="O1189" s="115"/>
      <c r="P1189" s="115"/>
      <c r="Q1189" s="115"/>
      <c r="R1189" s="115"/>
      <c r="S1189" s="116"/>
      <c r="AS1189" s="111" t="s">
        <v>102</v>
      </c>
      <c r="AT1189" s="111" t="s">
        <v>73</v>
      </c>
      <c r="AU1189" s="110" t="s">
        <v>73</v>
      </c>
      <c r="AV1189" s="110" t="s">
        <v>2</v>
      </c>
      <c r="AW1189" s="110" t="s">
        <v>51</v>
      </c>
      <c r="AX1189" s="111" t="s">
        <v>89</v>
      </c>
    </row>
    <row r="1190" spans="1:64" s="16" customFormat="1" ht="24" x14ac:dyDescent="0.2">
      <c r="A1190" s="13"/>
      <c r="B1190" s="87" t="s">
        <v>1841</v>
      </c>
      <c r="C1190" s="87" t="s">
        <v>92</v>
      </c>
      <c r="D1190" s="88" t="s">
        <v>1842</v>
      </c>
      <c r="E1190" s="89" t="s">
        <v>1843</v>
      </c>
      <c r="F1190" s="90" t="s">
        <v>1146</v>
      </c>
      <c r="G1190" s="142">
        <v>65.281000000000006</v>
      </c>
      <c r="H1190" s="1"/>
      <c r="I1190" s="91">
        <f>ROUND(H1190*G1190,3)</f>
        <v>0</v>
      </c>
      <c r="J1190" s="92"/>
      <c r="K1190" s="13"/>
      <c r="L1190" s="93" t="s">
        <v>0</v>
      </c>
      <c r="M1190" s="94" t="s">
        <v>23</v>
      </c>
      <c r="N1190" s="95"/>
      <c r="O1190" s="96">
        <f>N1190*G1190</f>
        <v>0</v>
      </c>
      <c r="P1190" s="96">
        <v>0</v>
      </c>
      <c r="Q1190" s="96">
        <f>P1190*G1190</f>
        <v>0</v>
      </c>
      <c r="R1190" s="96">
        <v>0</v>
      </c>
      <c r="S1190" s="97">
        <f>R1190*G1190</f>
        <v>0</v>
      </c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Q1190" s="98" t="s">
        <v>228</v>
      </c>
      <c r="AS1190" s="98" t="s">
        <v>92</v>
      </c>
      <c r="AT1190" s="98" t="s">
        <v>73</v>
      </c>
      <c r="AX1190" s="7" t="s">
        <v>89</v>
      </c>
      <c r="BD1190" s="99">
        <f>IF(M1190="základná",I1190,0)</f>
        <v>0</v>
      </c>
      <c r="BE1190" s="99">
        <f>IF(M1190="znížená",I1190,0)</f>
        <v>0</v>
      </c>
      <c r="BF1190" s="99">
        <f>IF(M1190="zákl. prenesená",I1190,0)</f>
        <v>0</v>
      </c>
      <c r="BG1190" s="99">
        <f>IF(M1190="zníž. prenesená",I1190,0)</f>
        <v>0</v>
      </c>
      <c r="BH1190" s="99">
        <f>IF(M1190="nulová",I1190,0)</f>
        <v>0</v>
      </c>
      <c r="BI1190" s="7" t="s">
        <v>73</v>
      </c>
      <c r="BJ1190" s="100">
        <f>ROUND(H1190*G1190,3)</f>
        <v>0</v>
      </c>
      <c r="BK1190" s="7" t="s">
        <v>228</v>
      </c>
      <c r="BL1190" s="98" t="s">
        <v>1844</v>
      </c>
    </row>
    <row r="1191" spans="1:64" s="16" customFormat="1" ht="24" x14ac:dyDescent="0.2">
      <c r="A1191" s="13"/>
      <c r="B1191" s="87" t="s">
        <v>1845</v>
      </c>
      <c r="C1191" s="87" t="s">
        <v>92</v>
      </c>
      <c r="D1191" s="88" t="s">
        <v>1846</v>
      </c>
      <c r="E1191" s="89" t="s">
        <v>1847</v>
      </c>
      <c r="F1191" s="90" t="s">
        <v>1146</v>
      </c>
      <c r="G1191" s="142">
        <v>65.281000000000006</v>
      </c>
      <c r="H1191" s="1"/>
      <c r="I1191" s="91">
        <f>ROUND(H1191*G1191,3)</f>
        <v>0</v>
      </c>
      <c r="J1191" s="92"/>
      <c r="K1191" s="13"/>
      <c r="L1191" s="93" t="s">
        <v>0</v>
      </c>
      <c r="M1191" s="94" t="s">
        <v>23</v>
      </c>
      <c r="N1191" s="95"/>
      <c r="O1191" s="96">
        <f>N1191*G1191</f>
        <v>0</v>
      </c>
      <c r="P1191" s="96">
        <v>0</v>
      </c>
      <c r="Q1191" s="96">
        <f>P1191*G1191</f>
        <v>0</v>
      </c>
      <c r="R1191" s="96">
        <v>0</v>
      </c>
      <c r="S1191" s="97">
        <f>R1191*G1191</f>
        <v>0</v>
      </c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Q1191" s="98" t="s">
        <v>228</v>
      </c>
      <c r="AS1191" s="98" t="s">
        <v>92</v>
      </c>
      <c r="AT1191" s="98" t="s">
        <v>73</v>
      </c>
      <c r="AX1191" s="7" t="s">
        <v>89</v>
      </c>
      <c r="BD1191" s="99">
        <f>IF(M1191="základná",I1191,0)</f>
        <v>0</v>
      </c>
      <c r="BE1191" s="99">
        <f>IF(M1191="znížená",I1191,0)</f>
        <v>0</v>
      </c>
      <c r="BF1191" s="99">
        <f>IF(M1191="zákl. prenesená",I1191,0)</f>
        <v>0</v>
      </c>
      <c r="BG1191" s="99">
        <f>IF(M1191="zníž. prenesená",I1191,0)</f>
        <v>0</v>
      </c>
      <c r="BH1191" s="99">
        <f>IF(M1191="nulová",I1191,0)</f>
        <v>0</v>
      </c>
      <c r="BI1191" s="7" t="s">
        <v>73</v>
      </c>
      <c r="BJ1191" s="100">
        <f>ROUND(H1191*G1191,3)</f>
        <v>0</v>
      </c>
      <c r="BK1191" s="7" t="s">
        <v>228</v>
      </c>
      <c r="BL1191" s="98" t="s">
        <v>1848</v>
      </c>
    </row>
    <row r="1192" spans="1:64" s="75" customFormat="1" ht="12.75" x14ac:dyDescent="0.2">
      <c r="A1192" s="74"/>
      <c r="C1192" s="76" t="s">
        <v>46</v>
      </c>
      <c r="D1192" s="85" t="s">
        <v>642</v>
      </c>
      <c r="E1192" s="85" t="s">
        <v>643</v>
      </c>
      <c r="I1192" s="86">
        <f>BJ1192</f>
        <v>0</v>
      </c>
      <c r="K1192" s="74"/>
      <c r="L1192" s="79"/>
      <c r="M1192" s="80"/>
      <c r="N1192" s="80"/>
      <c r="O1192" s="81">
        <f>SUM(O1193:O1377)</f>
        <v>0</v>
      </c>
      <c r="P1192" s="80"/>
      <c r="Q1192" s="81">
        <f>SUM(Q1193:Q1377)</f>
        <v>1.1939795000000002</v>
      </c>
      <c r="R1192" s="80"/>
      <c r="S1192" s="82">
        <f>SUM(S1193:S1377)</f>
        <v>0</v>
      </c>
      <c r="AQ1192" s="76" t="s">
        <v>73</v>
      </c>
      <c r="AS1192" s="83" t="s">
        <v>46</v>
      </c>
      <c r="AT1192" s="83" t="s">
        <v>51</v>
      </c>
      <c r="AX1192" s="76" t="s">
        <v>89</v>
      </c>
      <c r="BJ1192" s="84">
        <f>SUM(BJ1193:BJ1377)</f>
        <v>0</v>
      </c>
    </row>
    <row r="1193" spans="1:64" s="16" customFormat="1" ht="36" x14ac:dyDescent="0.2">
      <c r="A1193" s="13"/>
      <c r="B1193" s="87" t="s">
        <v>1849</v>
      </c>
      <c r="C1193" s="87" t="s">
        <v>92</v>
      </c>
      <c r="D1193" s="88" t="s">
        <v>1850</v>
      </c>
      <c r="E1193" s="89" t="s">
        <v>1851</v>
      </c>
      <c r="F1193" s="90" t="s">
        <v>95</v>
      </c>
      <c r="G1193" s="91">
        <v>19.48</v>
      </c>
      <c r="H1193" s="1"/>
      <c r="I1193" s="91">
        <f>ROUND(H1193*G1193,3)</f>
        <v>0</v>
      </c>
      <c r="J1193" s="92"/>
      <c r="K1193" s="13"/>
      <c r="L1193" s="93" t="s">
        <v>0</v>
      </c>
      <c r="M1193" s="94" t="s">
        <v>23</v>
      </c>
      <c r="N1193" s="95"/>
      <c r="O1193" s="96">
        <f>N1193*G1193</f>
        <v>0</v>
      </c>
      <c r="P1193" s="96">
        <v>1.2E-4</v>
      </c>
      <c r="Q1193" s="96">
        <f>P1193*G1193</f>
        <v>2.3376E-3</v>
      </c>
      <c r="R1193" s="96">
        <v>0</v>
      </c>
      <c r="S1193" s="97">
        <f>R1193*G1193</f>
        <v>0</v>
      </c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Q1193" s="98" t="s">
        <v>228</v>
      </c>
      <c r="AS1193" s="98" t="s">
        <v>92</v>
      </c>
      <c r="AT1193" s="98" t="s">
        <v>73</v>
      </c>
      <c r="AX1193" s="7" t="s">
        <v>89</v>
      </c>
      <c r="BD1193" s="99">
        <f>IF(M1193="základná",I1193,0)</f>
        <v>0</v>
      </c>
      <c r="BE1193" s="99">
        <f>IF(M1193="znížená",I1193,0)</f>
        <v>0</v>
      </c>
      <c r="BF1193" s="99">
        <f>IF(M1193="zákl. prenesená",I1193,0)</f>
        <v>0</v>
      </c>
      <c r="BG1193" s="99">
        <f>IF(M1193="zníž. prenesená",I1193,0)</f>
        <v>0</v>
      </c>
      <c r="BH1193" s="99">
        <f>IF(M1193="nulová",I1193,0)</f>
        <v>0</v>
      </c>
      <c r="BI1193" s="7" t="s">
        <v>73</v>
      </c>
      <c r="BJ1193" s="100">
        <f>ROUND(H1193*G1193,3)</f>
        <v>0</v>
      </c>
      <c r="BK1193" s="7" t="s">
        <v>228</v>
      </c>
      <c r="BL1193" s="98" t="s">
        <v>1852</v>
      </c>
    </row>
    <row r="1194" spans="1:64" s="102" customFormat="1" x14ac:dyDescent="0.2">
      <c r="A1194" s="101"/>
      <c r="C1194" s="103" t="s">
        <v>102</v>
      </c>
      <c r="D1194" s="104" t="s">
        <v>0</v>
      </c>
      <c r="E1194" s="105" t="s">
        <v>1002</v>
      </c>
      <c r="G1194" s="104" t="s">
        <v>0</v>
      </c>
      <c r="K1194" s="101"/>
      <c r="L1194" s="106"/>
      <c r="M1194" s="107"/>
      <c r="N1194" s="107"/>
      <c r="O1194" s="107"/>
      <c r="P1194" s="107"/>
      <c r="Q1194" s="107"/>
      <c r="R1194" s="107"/>
      <c r="S1194" s="108"/>
      <c r="AS1194" s="104" t="s">
        <v>102</v>
      </c>
      <c r="AT1194" s="104" t="s">
        <v>73</v>
      </c>
      <c r="AU1194" s="102" t="s">
        <v>51</v>
      </c>
      <c r="AV1194" s="102" t="s">
        <v>16</v>
      </c>
      <c r="AW1194" s="102" t="s">
        <v>47</v>
      </c>
      <c r="AX1194" s="104" t="s">
        <v>89</v>
      </c>
    </row>
    <row r="1195" spans="1:64" s="110" customFormat="1" x14ac:dyDescent="0.2">
      <c r="A1195" s="109"/>
      <c r="C1195" s="103" t="s">
        <v>102</v>
      </c>
      <c r="D1195" s="111" t="s">
        <v>0</v>
      </c>
      <c r="E1195" s="112" t="s">
        <v>1853</v>
      </c>
      <c r="G1195" s="113">
        <v>10.912000000000001</v>
      </c>
      <c r="K1195" s="109"/>
      <c r="L1195" s="114"/>
      <c r="M1195" s="115"/>
      <c r="N1195" s="115"/>
      <c r="O1195" s="115"/>
      <c r="P1195" s="115"/>
      <c r="Q1195" s="115"/>
      <c r="R1195" s="115"/>
      <c r="S1195" s="116"/>
      <c r="AS1195" s="111" t="s">
        <v>102</v>
      </c>
      <c r="AT1195" s="111" t="s">
        <v>73</v>
      </c>
      <c r="AU1195" s="110" t="s">
        <v>73</v>
      </c>
      <c r="AV1195" s="110" t="s">
        <v>16</v>
      </c>
      <c r="AW1195" s="110" t="s">
        <v>47</v>
      </c>
      <c r="AX1195" s="111" t="s">
        <v>89</v>
      </c>
    </row>
    <row r="1196" spans="1:64" s="110" customFormat="1" x14ac:dyDescent="0.2">
      <c r="A1196" s="109"/>
      <c r="C1196" s="103" t="s">
        <v>102</v>
      </c>
      <c r="D1196" s="111" t="s">
        <v>0</v>
      </c>
      <c r="E1196" s="112" t="s">
        <v>1854</v>
      </c>
      <c r="G1196" s="113">
        <v>4.2839999999999998</v>
      </c>
      <c r="K1196" s="109"/>
      <c r="L1196" s="114"/>
      <c r="M1196" s="115"/>
      <c r="N1196" s="115"/>
      <c r="O1196" s="115"/>
      <c r="P1196" s="115"/>
      <c r="Q1196" s="115"/>
      <c r="R1196" s="115"/>
      <c r="S1196" s="116"/>
      <c r="AS1196" s="111" t="s">
        <v>102</v>
      </c>
      <c r="AT1196" s="111" t="s">
        <v>73</v>
      </c>
      <c r="AU1196" s="110" t="s">
        <v>73</v>
      </c>
      <c r="AV1196" s="110" t="s">
        <v>16</v>
      </c>
      <c r="AW1196" s="110" t="s">
        <v>47</v>
      </c>
      <c r="AX1196" s="111" t="s">
        <v>89</v>
      </c>
    </row>
    <row r="1197" spans="1:64" s="110" customFormat="1" x14ac:dyDescent="0.2">
      <c r="A1197" s="109"/>
      <c r="C1197" s="103" t="s">
        <v>102</v>
      </c>
      <c r="D1197" s="111" t="s">
        <v>0</v>
      </c>
      <c r="E1197" s="112" t="s">
        <v>1854</v>
      </c>
      <c r="G1197" s="113">
        <v>4.2839999999999998</v>
      </c>
      <c r="K1197" s="109"/>
      <c r="L1197" s="114"/>
      <c r="M1197" s="115"/>
      <c r="N1197" s="115"/>
      <c r="O1197" s="115"/>
      <c r="P1197" s="115"/>
      <c r="Q1197" s="115"/>
      <c r="R1197" s="115"/>
      <c r="S1197" s="116"/>
      <c r="AS1197" s="111" t="s">
        <v>102</v>
      </c>
      <c r="AT1197" s="111" t="s">
        <v>73</v>
      </c>
      <c r="AU1197" s="110" t="s">
        <v>73</v>
      </c>
      <c r="AV1197" s="110" t="s">
        <v>16</v>
      </c>
      <c r="AW1197" s="110" t="s">
        <v>47</v>
      </c>
      <c r="AX1197" s="111" t="s">
        <v>89</v>
      </c>
    </row>
    <row r="1198" spans="1:64" s="126" customFormat="1" x14ac:dyDescent="0.2">
      <c r="A1198" s="125"/>
      <c r="C1198" s="103" t="s">
        <v>102</v>
      </c>
      <c r="D1198" s="127" t="s">
        <v>0</v>
      </c>
      <c r="E1198" s="128" t="s">
        <v>105</v>
      </c>
      <c r="G1198" s="129">
        <v>19.48</v>
      </c>
      <c r="K1198" s="125"/>
      <c r="L1198" s="130"/>
      <c r="M1198" s="131"/>
      <c r="N1198" s="131"/>
      <c r="O1198" s="131"/>
      <c r="P1198" s="131"/>
      <c r="Q1198" s="131"/>
      <c r="R1198" s="131"/>
      <c r="S1198" s="132"/>
      <c r="AS1198" s="127" t="s">
        <v>102</v>
      </c>
      <c r="AT1198" s="127" t="s">
        <v>73</v>
      </c>
      <c r="AU1198" s="126" t="s">
        <v>106</v>
      </c>
      <c r="AV1198" s="126" t="s">
        <v>16</v>
      </c>
      <c r="AW1198" s="126" t="s">
        <v>47</v>
      </c>
      <c r="AX1198" s="127" t="s">
        <v>89</v>
      </c>
    </row>
    <row r="1199" spans="1:64" s="118" customFormat="1" x14ac:dyDescent="0.2">
      <c r="A1199" s="117"/>
      <c r="C1199" s="103" t="s">
        <v>102</v>
      </c>
      <c r="D1199" s="119" t="s">
        <v>0</v>
      </c>
      <c r="E1199" s="120" t="s">
        <v>109</v>
      </c>
      <c r="G1199" s="121">
        <v>19.48</v>
      </c>
      <c r="K1199" s="117"/>
      <c r="L1199" s="122"/>
      <c r="M1199" s="123"/>
      <c r="N1199" s="123"/>
      <c r="O1199" s="123"/>
      <c r="P1199" s="123"/>
      <c r="Q1199" s="123"/>
      <c r="R1199" s="123"/>
      <c r="S1199" s="124"/>
      <c r="AS1199" s="119" t="s">
        <v>102</v>
      </c>
      <c r="AT1199" s="119" t="s">
        <v>73</v>
      </c>
      <c r="AU1199" s="118" t="s">
        <v>96</v>
      </c>
      <c r="AV1199" s="118" t="s">
        <v>16</v>
      </c>
      <c r="AW1199" s="118" t="s">
        <v>51</v>
      </c>
      <c r="AX1199" s="119" t="s">
        <v>89</v>
      </c>
    </row>
    <row r="1200" spans="1:64" s="16" customFormat="1" ht="36" x14ac:dyDescent="0.2">
      <c r="A1200" s="13"/>
      <c r="B1200" s="87" t="s">
        <v>1855</v>
      </c>
      <c r="C1200" s="87" t="s">
        <v>92</v>
      </c>
      <c r="D1200" s="88" t="s">
        <v>1856</v>
      </c>
      <c r="E1200" s="89" t="s">
        <v>1857</v>
      </c>
      <c r="F1200" s="90" t="s">
        <v>95</v>
      </c>
      <c r="G1200" s="91">
        <v>4.2839999999999998</v>
      </c>
      <c r="H1200" s="1"/>
      <c r="I1200" s="91">
        <f>ROUND(H1200*G1200,3)</f>
        <v>0</v>
      </c>
      <c r="J1200" s="92"/>
      <c r="K1200" s="13"/>
      <c r="L1200" s="93" t="s">
        <v>0</v>
      </c>
      <c r="M1200" s="94" t="s">
        <v>23</v>
      </c>
      <c r="N1200" s="95"/>
      <c r="O1200" s="96">
        <f>N1200*G1200</f>
        <v>0</v>
      </c>
      <c r="P1200" s="96">
        <v>9.0000000000000006E-5</v>
      </c>
      <c r="Q1200" s="96">
        <f>P1200*G1200</f>
        <v>3.8556000000000002E-4</v>
      </c>
      <c r="R1200" s="96">
        <v>0</v>
      </c>
      <c r="S1200" s="97">
        <f>R1200*G1200</f>
        <v>0</v>
      </c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Q1200" s="98" t="s">
        <v>228</v>
      </c>
      <c r="AS1200" s="98" t="s">
        <v>92</v>
      </c>
      <c r="AT1200" s="98" t="s">
        <v>73</v>
      </c>
      <c r="AX1200" s="7" t="s">
        <v>89</v>
      </c>
      <c r="BD1200" s="99">
        <f>IF(M1200="základná",I1200,0)</f>
        <v>0</v>
      </c>
      <c r="BE1200" s="99">
        <f>IF(M1200="znížená",I1200,0)</f>
        <v>0</v>
      </c>
      <c r="BF1200" s="99">
        <f>IF(M1200="zákl. prenesená",I1200,0)</f>
        <v>0</v>
      </c>
      <c r="BG1200" s="99">
        <f>IF(M1200="zníž. prenesená",I1200,0)</f>
        <v>0</v>
      </c>
      <c r="BH1200" s="99">
        <f>IF(M1200="nulová",I1200,0)</f>
        <v>0</v>
      </c>
      <c r="BI1200" s="7" t="s">
        <v>73</v>
      </c>
      <c r="BJ1200" s="100">
        <f>ROUND(H1200*G1200,3)</f>
        <v>0</v>
      </c>
      <c r="BK1200" s="7" t="s">
        <v>228</v>
      </c>
      <c r="BL1200" s="98" t="s">
        <v>1858</v>
      </c>
    </row>
    <row r="1201" spans="1:64" s="102" customFormat="1" x14ac:dyDescent="0.2">
      <c r="A1201" s="101"/>
      <c r="C1201" s="103" t="s">
        <v>102</v>
      </c>
      <c r="D1201" s="104" t="s">
        <v>0</v>
      </c>
      <c r="E1201" s="105" t="s">
        <v>1002</v>
      </c>
      <c r="G1201" s="104" t="s">
        <v>0</v>
      </c>
      <c r="K1201" s="101"/>
      <c r="L1201" s="106"/>
      <c r="M1201" s="107"/>
      <c r="N1201" s="107"/>
      <c r="O1201" s="107"/>
      <c r="P1201" s="107"/>
      <c r="Q1201" s="107"/>
      <c r="R1201" s="107"/>
      <c r="S1201" s="108"/>
      <c r="AS1201" s="104" t="s">
        <v>102</v>
      </c>
      <c r="AT1201" s="104" t="s">
        <v>73</v>
      </c>
      <c r="AU1201" s="102" t="s">
        <v>51</v>
      </c>
      <c r="AV1201" s="102" t="s">
        <v>16</v>
      </c>
      <c r="AW1201" s="102" t="s">
        <v>47</v>
      </c>
      <c r="AX1201" s="104" t="s">
        <v>89</v>
      </c>
    </row>
    <row r="1202" spans="1:64" s="102" customFormat="1" x14ac:dyDescent="0.2">
      <c r="A1202" s="101"/>
      <c r="C1202" s="103" t="s">
        <v>102</v>
      </c>
      <c r="D1202" s="104" t="s">
        <v>0</v>
      </c>
      <c r="E1202" s="105" t="s">
        <v>881</v>
      </c>
      <c r="G1202" s="104" t="s">
        <v>0</v>
      </c>
      <c r="K1202" s="101"/>
      <c r="L1202" s="106"/>
      <c r="M1202" s="107"/>
      <c r="N1202" s="107"/>
      <c r="O1202" s="107"/>
      <c r="P1202" s="107"/>
      <c r="Q1202" s="107"/>
      <c r="R1202" s="107"/>
      <c r="S1202" s="108"/>
      <c r="AS1202" s="104" t="s">
        <v>102</v>
      </c>
      <c r="AT1202" s="104" t="s">
        <v>73</v>
      </c>
      <c r="AU1202" s="102" t="s">
        <v>51</v>
      </c>
      <c r="AV1202" s="102" t="s">
        <v>16</v>
      </c>
      <c r="AW1202" s="102" t="s">
        <v>47</v>
      </c>
      <c r="AX1202" s="104" t="s">
        <v>89</v>
      </c>
    </row>
    <row r="1203" spans="1:64" s="110" customFormat="1" x14ac:dyDescent="0.2">
      <c r="A1203" s="109"/>
      <c r="C1203" s="103" t="s">
        <v>102</v>
      </c>
      <c r="D1203" s="111" t="s">
        <v>0</v>
      </c>
      <c r="E1203" s="112" t="s">
        <v>1859</v>
      </c>
      <c r="G1203" s="113">
        <v>2.1419999999999999</v>
      </c>
      <c r="K1203" s="109"/>
      <c r="L1203" s="114"/>
      <c r="M1203" s="115"/>
      <c r="N1203" s="115"/>
      <c r="O1203" s="115"/>
      <c r="P1203" s="115"/>
      <c r="Q1203" s="115"/>
      <c r="R1203" s="115"/>
      <c r="S1203" s="116"/>
      <c r="AS1203" s="111" t="s">
        <v>102</v>
      </c>
      <c r="AT1203" s="111" t="s">
        <v>73</v>
      </c>
      <c r="AU1203" s="110" t="s">
        <v>73</v>
      </c>
      <c r="AV1203" s="110" t="s">
        <v>16</v>
      </c>
      <c r="AW1203" s="110" t="s">
        <v>47</v>
      </c>
      <c r="AX1203" s="111" t="s">
        <v>89</v>
      </c>
    </row>
    <row r="1204" spans="1:64" s="110" customFormat="1" x14ac:dyDescent="0.2">
      <c r="A1204" s="109"/>
      <c r="C1204" s="103" t="s">
        <v>102</v>
      </c>
      <c r="D1204" s="111" t="s">
        <v>0</v>
      </c>
      <c r="E1204" s="112" t="s">
        <v>1859</v>
      </c>
      <c r="G1204" s="113">
        <v>2.1419999999999999</v>
      </c>
      <c r="K1204" s="109"/>
      <c r="L1204" s="114"/>
      <c r="M1204" s="115"/>
      <c r="N1204" s="115"/>
      <c r="O1204" s="115"/>
      <c r="P1204" s="115"/>
      <c r="Q1204" s="115"/>
      <c r="R1204" s="115"/>
      <c r="S1204" s="116"/>
      <c r="AS1204" s="111" t="s">
        <v>102</v>
      </c>
      <c r="AT1204" s="111" t="s">
        <v>73</v>
      </c>
      <c r="AU1204" s="110" t="s">
        <v>73</v>
      </c>
      <c r="AV1204" s="110" t="s">
        <v>16</v>
      </c>
      <c r="AW1204" s="110" t="s">
        <v>47</v>
      </c>
      <c r="AX1204" s="111" t="s">
        <v>89</v>
      </c>
    </row>
    <row r="1205" spans="1:64" s="126" customFormat="1" x14ac:dyDescent="0.2">
      <c r="A1205" s="125"/>
      <c r="C1205" s="103" t="s">
        <v>102</v>
      </c>
      <c r="D1205" s="127" t="s">
        <v>0</v>
      </c>
      <c r="E1205" s="128" t="s">
        <v>105</v>
      </c>
      <c r="G1205" s="129">
        <v>4.2839999999999998</v>
      </c>
      <c r="K1205" s="125"/>
      <c r="L1205" s="130"/>
      <c r="M1205" s="131"/>
      <c r="N1205" s="131"/>
      <c r="O1205" s="131"/>
      <c r="P1205" s="131"/>
      <c r="Q1205" s="131"/>
      <c r="R1205" s="131"/>
      <c r="S1205" s="132"/>
      <c r="AS1205" s="127" t="s">
        <v>102</v>
      </c>
      <c r="AT1205" s="127" t="s">
        <v>73</v>
      </c>
      <c r="AU1205" s="126" t="s">
        <v>106</v>
      </c>
      <c r="AV1205" s="126" t="s">
        <v>16</v>
      </c>
      <c r="AW1205" s="126" t="s">
        <v>47</v>
      </c>
      <c r="AX1205" s="127" t="s">
        <v>89</v>
      </c>
    </row>
    <row r="1206" spans="1:64" s="118" customFormat="1" x14ac:dyDescent="0.2">
      <c r="A1206" s="117"/>
      <c r="C1206" s="103" t="s">
        <v>102</v>
      </c>
      <c r="D1206" s="119" t="s">
        <v>0</v>
      </c>
      <c r="E1206" s="120" t="s">
        <v>109</v>
      </c>
      <c r="G1206" s="121">
        <v>4.2839999999999998</v>
      </c>
      <c r="K1206" s="117"/>
      <c r="L1206" s="122"/>
      <c r="M1206" s="123"/>
      <c r="N1206" s="123"/>
      <c r="O1206" s="123"/>
      <c r="P1206" s="123"/>
      <c r="Q1206" s="123"/>
      <c r="R1206" s="123"/>
      <c r="S1206" s="124"/>
      <c r="AS1206" s="119" t="s">
        <v>102</v>
      </c>
      <c r="AT1206" s="119" t="s">
        <v>73</v>
      </c>
      <c r="AU1206" s="118" t="s">
        <v>96</v>
      </c>
      <c r="AV1206" s="118" t="s">
        <v>16</v>
      </c>
      <c r="AW1206" s="118" t="s">
        <v>51</v>
      </c>
      <c r="AX1206" s="119" t="s">
        <v>89</v>
      </c>
    </row>
    <row r="1207" spans="1:64" s="16" customFormat="1" ht="12" x14ac:dyDescent="0.2">
      <c r="A1207" s="13"/>
      <c r="B1207" s="87" t="s">
        <v>1860</v>
      </c>
      <c r="C1207" s="87" t="s">
        <v>92</v>
      </c>
      <c r="D1207" s="88" t="s">
        <v>1861</v>
      </c>
      <c r="E1207" s="89" t="s">
        <v>1862</v>
      </c>
      <c r="F1207" s="90" t="s">
        <v>95</v>
      </c>
      <c r="G1207" s="91">
        <v>31.36</v>
      </c>
      <c r="H1207" s="1"/>
      <c r="I1207" s="91">
        <f>ROUND(H1207*G1207,3)</f>
        <v>0</v>
      </c>
      <c r="J1207" s="92"/>
      <c r="K1207" s="13"/>
      <c r="L1207" s="93" t="s">
        <v>0</v>
      </c>
      <c r="M1207" s="94" t="s">
        <v>23</v>
      </c>
      <c r="N1207" s="95"/>
      <c r="O1207" s="96">
        <f>N1207*G1207</f>
        <v>0</v>
      </c>
      <c r="P1207" s="96">
        <v>3.0000000000000001E-5</v>
      </c>
      <c r="Q1207" s="96">
        <f>P1207*G1207</f>
        <v>9.4079999999999999E-4</v>
      </c>
      <c r="R1207" s="96">
        <v>0</v>
      </c>
      <c r="S1207" s="97">
        <f>R1207*G1207</f>
        <v>0</v>
      </c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Q1207" s="98" t="s">
        <v>228</v>
      </c>
      <c r="AS1207" s="98" t="s">
        <v>92</v>
      </c>
      <c r="AT1207" s="98" t="s">
        <v>73</v>
      </c>
      <c r="AX1207" s="7" t="s">
        <v>89</v>
      </c>
      <c r="BD1207" s="99">
        <f>IF(M1207="základná",I1207,0)</f>
        <v>0</v>
      </c>
      <c r="BE1207" s="99">
        <f>IF(M1207="znížená",I1207,0)</f>
        <v>0</v>
      </c>
      <c r="BF1207" s="99">
        <f>IF(M1207="zákl. prenesená",I1207,0)</f>
        <v>0</v>
      </c>
      <c r="BG1207" s="99">
        <f>IF(M1207="zníž. prenesená",I1207,0)</f>
        <v>0</v>
      </c>
      <c r="BH1207" s="99">
        <f>IF(M1207="nulová",I1207,0)</f>
        <v>0</v>
      </c>
      <c r="BI1207" s="7" t="s">
        <v>73</v>
      </c>
      <c r="BJ1207" s="100">
        <f>ROUND(H1207*G1207,3)</f>
        <v>0</v>
      </c>
      <c r="BK1207" s="7" t="s">
        <v>228</v>
      </c>
      <c r="BL1207" s="98" t="s">
        <v>1863</v>
      </c>
    </row>
    <row r="1208" spans="1:64" s="102" customFormat="1" x14ac:dyDescent="0.2">
      <c r="A1208" s="101"/>
      <c r="C1208" s="103" t="s">
        <v>102</v>
      </c>
      <c r="D1208" s="104" t="s">
        <v>0</v>
      </c>
      <c r="E1208" s="105" t="s">
        <v>1002</v>
      </c>
      <c r="G1208" s="104" t="s">
        <v>0</v>
      </c>
      <c r="K1208" s="101"/>
      <c r="L1208" s="106"/>
      <c r="M1208" s="107"/>
      <c r="N1208" s="107"/>
      <c r="O1208" s="107"/>
      <c r="P1208" s="107"/>
      <c r="Q1208" s="107"/>
      <c r="R1208" s="107"/>
      <c r="S1208" s="108"/>
      <c r="AS1208" s="104" t="s">
        <v>102</v>
      </c>
      <c r="AT1208" s="104" t="s">
        <v>73</v>
      </c>
      <c r="AU1208" s="102" t="s">
        <v>51</v>
      </c>
      <c r="AV1208" s="102" t="s">
        <v>16</v>
      </c>
      <c r="AW1208" s="102" t="s">
        <v>47</v>
      </c>
      <c r="AX1208" s="104" t="s">
        <v>89</v>
      </c>
    </row>
    <row r="1209" spans="1:64" s="102" customFormat="1" x14ac:dyDescent="0.2">
      <c r="A1209" s="101"/>
      <c r="C1209" s="103" t="s">
        <v>102</v>
      </c>
      <c r="D1209" s="104" t="s">
        <v>0</v>
      </c>
      <c r="E1209" s="105" t="s">
        <v>881</v>
      </c>
      <c r="G1209" s="104" t="s">
        <v>0</v>
      </c>
      <c r="K1209" s="101"/>
      <c r="L1209" s="106"/>
      <c r="M1209" s="107"/>
      <c r="N1209" s="107"/>
      <c r="O1209" s="107"/>
      <c r="P1209" s="107"/>
      <c r="Q1209" s="107"/>
      <c r="R1209" s="107"/>
      <c r="S1209" s="108"/>
      <c r="AS1209" s="104" t="s">
        <v>102</v>
      </c>
      <c r="AT1209" s="104" t="s">
        <v>73</v>
      </c>
      <c r="AU1209" s="102" t="s">
        <v>51</v>
      </c>
      <c r="AV1209" s="102" t="s">
        <v>16</v>
      </c>
      <c r="AW1209" s="102" t="s">
        <v>47</v>
      </c>
      <c r="AX1209" s="104" t="s">
        <v>89</v>
      </c>
    </row>
    <row r="1210" spans="1:64" s="110" customFormat="1" x14ac:dyDescent="0.2">
      <c r="A1210" s="109"/>
      <c r="C1210" s="103" t="s">
        <v>102</v>
      </c>
      <c r="D1210" s="111" t="s">
        <v>0</v>
      </c>
      <c r="E1210" s="112" t="s">
        <v>1864</v>
      </c>
      <c r="G1210" s="113">
        <v>14.28</v>
      </c>
      <c r="K1210" s="109"/>
      <c r="L1210" s="114"/>
      <c r="M1210" s="115"/>
      <c r="N1210" s="115"/>
      <c r="O1210" s="115"/>
      <c r="P1210" s="115"/>
      <c r="Q1210" s="115"/>
      <c r="R1210" s="115"/>
      <c r="S1210" s="116"/>
      <c r="AS1210" s="111" t="s">
        <v>102</v>
      </c>
      <c r="AT1210" s="111" t="s">
        <v>73</v>
      </c>
      <c r="AU1210" s="110" t="s">
        <v>73</v>
      </c>
      <c r="AV1210" s="110" t="s">
        <v>16</v>
      </c>
      <c r="AW1210" s="110" t="s">
        <v>47</v>
      </c>
      <c r="AX1210" s="111" t="s">
        <v>89</v>
      </c>
    </row>
    <row r="1211" spans="1:64" s="110" customFormat="1" x14ac:dyDescent="0.2">
      <c r="A1211" s="109"/>
      <c r="C1211" s="103" t="s">
        <v>102</v>
      </c>
      <c r="D1211" s="111" t="s">
        <v>0</v>
      </c>
      <c r="E1211" s="112" t="s">
        <v>1864</v>
      </c>
      <c r="G1211" s="113">
        <v>14.28</v>
      </c>
      <c r="K1211" s="109"/>
      <c r="L1211" s="114"/>
      <c r="M1211" s="115"/>
      <c r="N1211" s="115"/>
      <c r="O1211" s="115"/>
      <c r="P1211" s="115"/>
      <c r="Q1211" s="115"/>
      <c r="R1211" s="115"/>
      <c r="S1211" s="116"/>
      <c r="AS1211" s="111" t="s">
        <v>102</v>
      </c>
      <c r="AT1211" s="111" t="s">
        <v>73</v>
      </c>
      <c r="AU1211" s="110" t="s">
        <v>73</v>
      </c>
      <c r="AV1211" s="110" t="s">
        <v>16</v>
      </c>
      <c r="AW1211" s="110" t="s">
        <v>47</v>
      </c>
      <c r="AX1211" s="111" t="s">
        <v>89</v>
      </c>
    </row>
    <row r="1212" spans="1:64" s="126" customFormat="1" x14ac:dyDescent="0.2">
      <c r="A1212" s="125"/>
      <c r="C1212" s="103" t="s">
        <v>102</v>
      </c>
      <c r="D1212" s="127" t="s">
        <v>0</v>
      </c>
      <c r="E1212" s="128" t="s">
        <v>105</v>
      </c>
      <c r="G1212" s="129">
        <v>28.56</v>
      </c>
      <c r="K1212" s="125"/>
      <c r="L1212" s="130"/>
      <c r="M1212" s="131"/>
      <c r="N1212" s="131"/>
      <c r="O1212" s="131"/>
      <c r="P1212" s="131"/>
      <c r="Q1212" s="131"/>
      <c r="R1212" s="131"/>
      <c r="S1212" s="132"/>
      <c r="AS1212" s="127" t="s">
        <v>102</v>
      </c>
      <c r="AT1212" s="127" t="s">
        <v>73</v>
      </c>
      <c r="AU1212" s="126" t="s">
        <v>106</v>
      </c>
      <c r="AV1212" s="126" t="s">
        <v>16</v>
      </c>
      <c r="AW1212" s="126" t="s">
        <v>47</v>
      </c>
      <c r="AX1212" s="127" t="s">
        <v>89</v>
      </c>
    </row>
    <row r="1213" spans="1:64" s="102" customFormat="1" x14ac:dyDescent="0.2">
      <c r="A1213" s="101"/>
      <c r="C1213" s="103" t="s">
        <v>102</v>
      </c>
      <c r="D1213" s="104" t="s">
        <v>0</v>
      </c>
      <c r="E1213" s="105" t="s">
        <v>1865</v>
      </c>
      <c r="G1213" s="104" t="s">
        <v>0</v>
      </c>
      <c r="K1213" s="101"/>
      <c r="L1213" s="106"/>
      <c r="M1213" s="107"/>
      <c r="N1213" s="107"/>
      <c r="O1213" s="107"/>
      <c r="P1213" s="107"/>
      <c r="Q1213" s="107"/>
      <c r="R1213" s="107"/>
      <c r="S1213" s="108"/>
      <c r="AS1213" s="104" t="s">
        <v>102</v>
      </c>
      <c r="AT1213" s="104" t="s">
        <v>73</v>
      </c>
      <c r="AU1213" s="102" t="s">
        <v>51</v>
      </c>
      <c r="AV1213" s="102" t="s">
        <v>16</v>
      </c>
      <c r="AW1213" s="102" t="s">
        <v>47</v>
      </c>
      <c r="AX1213" s="104" t="s">
        <v>89</v>
      </c>
    </row>
    <row r="1214" spans="1:64" s="110" customFormat="1" x14ac:dyDescent="0.2">
      <c r="A1214" s="109"/>
      <c r="C1214" s="103" t="s">
        <v>102</v>
      </c>
      <c r="D1214" s="111" t="s">
        <v>0</v>
      </c>
      <c r="E1214" s="112" t="s">
        <v>1866</v>
      </c>
      <c r="G1214" s="113">
        <v>2.8</v>
      </c>
      <c r="K1214" s="109"/>
      <c r="L1214" s="114"/>
      <c r="M1214" s="115"/>
      <c r="N1214" s="115"/>
      <c r="O1214" s="115"/>
      <c r="P1214" s="115"/>
      <c r="Q1214" s="115"/>
      <c r="R1214" s="115"/>
      <c r="S1214" s="116"/>
      <c r="AS1214" s="111" t="s">
        <v>102</v>
      </c>
      <c r="AT1214" s="111" t="s">
        <v>73</v>
      </c>
      <c r="AU1214" s="110" t="s">
        <v>73</v>
      </c>
      <c r="AV1214" s="110" t="s">
        <v>16</v>
      </c>
      <c r="AW1214" s="110" t="s">
        <v>47</v>
      </c>
      <c r="AX1214" s="111" t="s">
        <v>89</v>
      </c>
    </row>
    <row r="1215" spans="1:64" s="126" customFormat="1" x14ac:dyDescent="0.2">
      <c r="A1215" s="125"/>
      <c r="C1215" s="103" t="s">
        <v>102</v>
      </c>
      <c r="D1215" s="127" t="s">
        <v>0</v>
      </c>
      <c r="E1215" s="128" t="s">
        <v>105</v>
      </c>
      <c r="G1215" s="129">
        <v>2.8</v>
      </c>
      <c r="K1215" s="125"/>
      <c r="L1215" s="130"/>
      <c r="M1215" s="131"/>
      <c r="N1215" s="131"/>
      <c r="O1215" s="131"/>
      <c r="P1215" s="131"/>
      <c r="Q1215" s="131"/>
      <c r="R1215" s="131"/>
      <c r="S1215" s="132"/>
      <c r="AS1215" s="127" t="s">
        <v>102</v>
      </c>
      <c r="AT1215" s="127" t="s">
        <v>73</v>
      </c>
      <c r="AU1215" s="126" t="s">
        <v>106</v>
      </c>
      <c r="AV1215" s="126" t="s">
        <v>16</v>
      </c>
      <c r="AW1215" s="126" t="s">
        <v>47</v>
      </c>
      <c r="AX1215" s="127" t="s">
        <v>89</v>
      </c>
    </row>
    <row r="1216" spans="1:64" s="118" customFormat="1" x14ac:dyDescent="0.2">
      <c r="A1216" s="117"/>
      <c r="C1216" s="103" t="s">
        <v>102</v>
      </c>
      <c r="D1216" s="119" t="s">
        <v>0</v>
      </c>
      <c r="E1216" s="120" t="s">
        <v>109</v>
      </c>
      <c r="G1216" s="121">
        <v>31.36</v>
      </c>
      <c r="K1216" s="117"/>
      <c r="L1216" s="122"/>
      <c r="M1216" s="123"/>
      <c r="N1216" s="123"/>
      <c r="O1216" s="123"/>
      <c r="P1216" s="123"/>
      <c r="Q1216" s="123"/>
      <c r="R1216" s="123"/>
      <c r="S1216" s="124"/>
      <c r="AS1216" s="119" t="s">
        <v>102</v>
      </c>
      <c r="AT1216" s="119" t="s">
        <v>73</v>
      </c>
      <c r="AU1216" s="118" t="s">
        <v>96</v>
      </c>
      <c r="AV1216" s="118" t="s">
        <v>16</v>
      </c>
      <c r="AW1216" s="118" t="s">
        <v>51</v>
      </c>
      <c r="AX1216" s="119" t="s">
        <v>89</v>
      </c>
    </row>
    <row r="1217" spans="1:64" s="16" customFormat="1" ht="36" x14ac:dyDescent="0.2">
      <c r="A1217" s="13"/>
      <c r="B1217" s="133" t="s">
        <v>1867</v>
      </c>
      <c r="C1217" s="133" t="s">
        <v>786</v>
      </c>
      <c r="D1217" s="134" t="s">
        <v>1868</v>
      </c>
      <c r="E1217" s="135" t="s">
        <v>1869</v>
      </c>
      <c r="F1217" s="136" t="s">
        <v>95</v>
      </c>
      <c r="G1217" s="137">
        <v>31.986999999999998</v>
      </c>
      <c r="H1217" s="1"/>
      <c r="I1217" s="137">
        <f>ROUND(H1217*G1217,3)</f>
        <v>0</v>
      </c>
      <c r="J1217" s="138"/>
      <c r="K1217" s="139"/>
      <c r="L1217" s="140" t="s">
        <v>0</v>
      </c>
      <c r="M1217" s="141" t="s">
        <v>23</v>
      </c>
      <c r="N1217" s="95"/>
      <c r="O1217" s="96">
        <f>N1217*G1217</f>
        <v>0</v>
      </c>
      <c r="P1217" s="96">
        <v>1.4999999999999999E-4</v>
      </c>
      <c r="Q1217" s="96">
        <f>P1217*G1217</f>
        <v>4.798049999999999E-3</v>
      </c>
      <c r="R1217" s="96">
        <v>0</v>
      </c>
      <c r="S1217" s="97">
        <f>R1217*G1217</f>
        <v>0</v>
      </c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Q1217" s="98" t="s">
        <v>365</v>
      </c>
      <c r="AS1217" s="98" t="s">
        <v>786</v>
      </c>
      <c r="AT1217" s="98" t="s">
        <v>73</v>
      </c>
      <c r="AX1217" s="7" t="s">
        <v>89</v>
      </c>
      <c r="BD1217" s="99">
        <f>IF(M1217="základná",I1217,0)</f>
        <v>0</v>
      </c>
      <c r="BE1217" s="99">
        <f>IF(M1217="znížená",I1217,0)</f>
        <v>0</v>
      </c>
      <c r="BF1217" s="99">
        <f>IF(M1217="zákl. prenesená",I1217,0)</f>
        <v>0</v>
      </c>
      <c r="BG1217" s="99">
        <f>IF(M1217="zníž. prenesená",I1217,0)</f>
        <v>0</v>
      </c>
      <c r="BH1217" s="99">
        <f>IF(M1217="nulová",I1217,0)</f>
        <v>0</v>
      </c>
      <c r="BI1217" s="7" t="s">
        <v>73</v>
      </c>
      <c r="BJ1217" s="100">
        <f>ROUND(H1217*G1217,3)</f>
        <v>0</v>
      </c>
      <c r="BK1217" s="7" t="s">
        <v>228</v>
      </c>
      <c r="BL1217" s="98" t="s">
        <v>1870</v>
      </c>
    </row>
    <row r="1218" spans="1:64" s="110" customFormat="1" x14ac:dyDescent="0.2">
      <c r="A1218" s="109"/>
      <c r="C1218" s="103" t="s">
        <v>102</v>
      </c>
      <c r="E1218" s="112" t="s">
        <v>1871</v>
      </c>
      <c r="G1218" s="113">
        <v>31.986999999999998</v>
      </c>
      <c r="K1218" s="109"/>
      <c r="L1218" s="114"/>
      <c r="M1218" s="115"/>
      <c r="N1218" s="115"/>
      <c r="O1218" s="115"/>
      <c r="P1218" s="115"/>
      <c r="Q1218" s="115"/>
      <c r="R1218" s="115"/>
      <c r="S1218" s="116"/>
      <c r="AS1218" s="111" t="s">
        <v>102</v>
      </c>
      <c r="AT1218" s="111" t="s">
        <v>73</v>
      </c>
      <c r="AU1218" s="110" t="s">
        <v>73</v>
      </c>
      <c r="AV1218" s="110" t="s">
        <v>2</v>
      </c>
      <c r="AW1218" s="110" t="s">
        <v>51</v>
      </c>
      <c r="AX1218" s="111" t="s">
        <v>89</v>
      </c>
    </row>
    <row r="1219" spans="1:64" s="16" customFormat="1" ht="12" x14ac:dyDescent="0.2">
      <c r="A1219" s="13"/>
      <c r="B1219" s="87" t="s">
        <v>1872</v>
      </c>
      <c r="C1219" s="87" t="s">
        <v>92</v>
      </c>
      <c r="D1219" s="88" t="s">
        <v>1873</v>
      </c>
      <c r="E1219" s="89" t="s">
        <v>1874</v>
      </c>
      <c r="F1219" s="90" t="s">
        <v>95</v>
      </c>
      <c r="G1219" s="91">
        <v>51.438000000000002</v>
      </c>
      <c r="H1219" s="1"/>
      <c r="I1219" s="91">
        <f>ROUND(H1219*G1219,3)</f>
        <v>0</v>
      </c>
      <c r="J1219" s="92"/>
      <c r="K1219" s="13"/>
      <c r="L1219" s="93" t="s">
        <v>0</v>
      </c>
      <c r="M1219" s="94" t="s">
        <v>23</v>
      </c>
      <c r="N1219" s="95"/>
      <c r="O1219" s="96">
        <f>N1219*G1219</f>
        <v>0</v>
      </c>
      <c r="P1219" s="96">
        <v>4.0000000000000003E-5</v>
      </c>
      <c r="Q1219" s="96">
        <f>P1219*G1219</f>
        <v>2.0575200000000002E-3</v>
      </c>
      <c r="R1219" s="96">
        <v>0</v>
      </c>
      <c r="S1219" s="97">
        <f>R1219*G1219</f>
        <v>0</v>
      </c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Q1219" s="98" t="s">
        <v>228</v>
      </c>
      <c r="AS1219" s="98" t="s">
        <v>92</v>
      </c>
      <c r="AT1219" s="98" t="s">
        <v>73</v>
      </c>
      <c r="AX1219" s="7" t="s">
        <v>89</v>
      </c>
      <c r="BD1219" s="99">
        <f>IF(M1219="základná",I1219,0)</f>
        <v>0</v>
      </c>
      <c r="BE1219" s="99">
        <f>IF(M1219="znížená",I1219,0)</f>
        <v>0</v>
      </c>
      <c r="BF1219" s="99">
        <f>IF(M1219="zákl. prenesená",I1219,0)</f>
        <v>0</v>
      </c>
      <c r="BG1219" s="99">
        <f>IF(M1219="zníž. prenesená",I1219,0)</f>
        <v>0</v>
      </c>
      <c r="BH1219" s="99">
        <f>IF(M1219="nulová",I1219,0)</f>
        <v>0</v>
      </c>
      <c r="BI1219" s="7" t="s">
        <v>73</v>
      </c>
      <c r="BJ1219" s="100">
        <f>ROUND(H1219*G1219,3)</f>
        <v>0</v>
      </c>
      <c r="BK1219" s="7" t="s">
        <v>228</v>
      </c>
      <c r="BL1219" s="98" t="s">
        <v>1875</v>
      </c>
    </row>
    <row r="1220" spans="1:64" s="102" customFormat="1" x14ac:dyDescent="0.2">
      <c r="A1220" s="101"/>
      <c r="C1220" s="103" t="s">
        <v>102</v>
      </c>
      <c r="D1220" s="104" t="s">
        <v>0</v>
      </c>
      <c r="E1220" s="105" t="s">
        <v>703</v>
      </c>
      <c r="G1220" s="104" t="s">
        <v>0</v>
      </c>
      <c r="K1220" s="101"/>
      <c r="L1220" s="106"/>
      <c r="M1220" s="107"/>
      <c r="N1220" s="107"/>
      <c r="O1220" s="107"/>
      <c r="P1220" s="107"/>
      <c r="Q1220" s="107"/>
      <c r="R1220" s="107"/>
      <c r="S1220" s="108"/>
      <c r="AS1220" s="104" t="s">
        <v>102</v>
      </c>
      <c r="AT1220" s="104" t="s">
        <v>73</v>
      </c>
      <c r="AU1220" s="102" t="s">
        <v>51</v>
      </c>
      <c r="AV1220" s="102" t="s">
        <v>16</v>
      </c>
      <c r="AW1220" s="102" t="s">
        <v>47</v>
      </c>
      <c r="AX1220" s="104" t="s">
        <v>89</v>
      </c>
    </row>
    <row r="1221" spans="1:64" s="110" customFormat="1" ht="22.5" x14ac:dyDescent="0.2">
      <c r="A1221" s="109"/>
      <c r="C1221" s="103" t="s">
        <v>102</v>
      </c>
      <c r="D1221" s="111" t="s">
        <v>0</v>
      </c>
      <c r="E1221" s="112" t="s">
        <v>1876</v>
      </c>
      <c r="G1221" s="113">
        <v>16.13</v>
      </c>
      <c r="K1221" s="109"/>
      <c r="L1221" s="114"/>
      <c r="M1221" s="115"/>
      <c r="N1221" s="115"/>
      <c r="O1221" s="115"/>
      <c r="P1221" s="115"/>
      <c r="Q1221" s="115"/>
      <c r="R1221" s="115"/>
      <c r="S1221" s="116"/>
      <c r="AS1221" s="111" t="s">
        <v>102</v>
      </c>
      <c r="AT1221" s="111" t="s">
        <v>73</v>
      </c>
      <c r="AU1221" s="110" t="s">
        <v>73</v>
      </c>
      <c r="AV1221" s="110" t="s">
        <v>16</v>
      </c>
      <c r="AW1221" s="110" t="s">
        <v>47</v>
      </c>
      <c r="AX1221" s="111" t="s">
        <v>89</v>
      </c>
    </row>
    <row r="1222" spans="1:64" s="110" customFormat="1" x14ac:dyDescent="0.2">
      <c r="A1222" s="109"/>
      <c r="C1222" s="103" t="s">
        <v>102</v>
      </c>
      <c r="D1222" s="111" t="s">
        <v>0</v>
      </c>
      <c r="E1222" s="112" t="s">
        <v>1877</v>
      </c>
      <c r="G1222" s="113">
        <v>7.1319999999999997</v>
      </c>
      <c r="K1222" s="109"/>
      <c r="L1222" s="114"/>
      <c r="M1222" s="115"/>
      <c r="N1222" s="115"/>
      <c r="O1222" s="115"/>
      <c r="P1222" s="115"/>
      <c r="Q1222" s="115"/>
      <c r="R1222" s="115"/>
      <c r="S1222" s="116"/>
      <c r="AS1222" s="111" t="s">
        <v>102</v>
      </c>
      <c r="AT1222" s="111" t="s">
        <v>73</v>
      </c>
      <c r="AU1222" s="110" t="s">
        <v>73</v>
      </c>
      <c r="AV1222" s="110" t="s">
        <v>16</v>
      </c>
      <c r="AW1222" s="110" t="s">
        <v>47</v>
      </c>
      <c r="AX1222" s="111" t="s">
        <v>89</v>
      </c>
    </row>
    <row r="1223" spans="1:64" s="110" customFormat="1" x14ac:dyDescent="0.2">
      <c r="A1223" s="109"/>
      <c r="C1223" s="103" t="s">
        <v>102</v>
      </c>
      <c r="D1223" s="111" t="s">
        <v>0</v>
      </c>
      <c r="E1223" s="112" t="s">
        <v>1878</v>
      </c>
      <c r="G1223" s="113">
        <v>8.1310000000000002</v>
      </c>
      <c r="K1223" s="109"/>
      <c r="L1223" s="114"/>
      <c r="M1223" s="115"/>
      <c r="N1223" s="115"/>
      <c r="O1223" s="115"/>
      <c r="P1223" s="115"/>
      <c r="Q1223" s="115"/>
      <c r="R1223" s="115"/>
      <c r="S1223" s="116"/>
      <c r="AS1223" s="111" t="s">
        <v>102</v>
      </c>
      <c r="AT1223" s="111" t="s">
        <v>73</v>
      </c>
      <c r="AU1223" s="110" t="s">
        <v>73</v>
      </c>
      <c r="AV1223" s="110" t="s">
        <v>16</v>
      </c>
      <c r="AW1223" s="110" t="s">
        <v>47</v>
      </c>
      <c r="AX1223" s="111" t="s">
        <v>89</v>
      </c>
    </row>
    <row r="1224" spans="1:64" s="110" customFormat="1" x14ac:dyDescent="0.2">
      <c r="A1224" s="109"/>
      <c r="C1224" s="103" t="s">
        <v>102</v>
      </c>
      <c r="D1224" s="111" t="s">
        <v>0</v>
      </c>
      <c r="E1224" s="112" t="s">
        <v>1879</v>
      </c>
      <c r="G1224" s="113">
        <v>20.045000000000002</v>
      </c>
      <c r="K1224" s="109"/>
      <c r="L1224" s="114"/>
      <c r="M1224" s="115"/>
      <c r="N1224" s="115"/>
      <c r="O1224" s="115"/>
      <c r="P1224" s="115"/>
      <c r="Q1224" s="115"/>
      <c r="R1224" s="115"/>
      <c r="S1224" s="116"/>
      <c r="AS1224" s="111" t="s">
        <v>102</v>
      </c>
      <c r="AT1224" s="111" t="s">
        <v>73</v>
      </c>
      <c r="AU1224" s="110" t="s">
        <v>73</v>
      </c>
      <c r="AV1224" s="110" t="s">
        <v>16</v>
      </c>
      <c r="AW1224" s="110" t="s">
        <v>47</v>
      </c>
      <c r="AX1224" s="111" t="s">
        <v>89</v>
      </c>
    </row>
    <row r="1225" spans="1:64" s="118" customFormat="1" x14ac:dyDescent="0.2">
      <c r="A1225" s="117"/>
      <c r="C1225" s="103" t="s">
        <v>102</v>
      </c>
      <c r="D1225" s="119" t="s">
        <v>0</v>
      </c>
      <c r="E1225" s="120" t="s">
        <v>109</v>
      </c>
      <c r="G1225" s="121">
        <v>51.438000000000002</v>
      </c>
      <c r="K1225" s="117"/>
      <c r="L1225" s="122"/>
      <c r="M1225" s="123"/>
      <c r="N1225" s="123"/>
      <c r="O1225" s="123"/>
      <c r="P1225" s="123"/>
      <c r="Q1225" s="123"/>
      <c r="R1225" s="123"/>
      <c r="S1225" s="124"/>
      <c r="AS1225" s="119" t="s">
        <v>102</v>
      </c>
      <c r="AT1225" s="119" t="s">
        <v>73</v>
      </c>
      <c r="AU1225" s="118" t="s">
        <v>96</v>
      </c>
      <c r="AV1225" s="118" t="s">
        <v>16</v>
      </c>
      <c r="AW1225" s="118" t="s">
        <v>51</v>
      </c>
      <c r="AX1225" s="119" t="s">
        <v>89</v>
      </c>
    </row>
    <row r="1226" spans="1:64" s="16" customFormat="1" ht="12" x14ac:dyDescent="0.2">
      <c r="A1226" s="13"/>
      <c r="B1226" s="133" t="s">
        <v>1880</v>
      </c>
      <c r="C1226" s="133" t="s">
        <v>786</v>
      </c>
      <c r="D1226" s="134" t="s">
        <v>1881</v>
      </c>
      <c r="E1226" s="135" t="s">
        <v>1882</v>
      </c>
      <c r="F1226" s="136" t="s">
        <v>95</v>
      </c>
      <c r="G1226" s="137">
        <v>51.438000000000002</v>
      </c>
      <c r="H1226" s="1"/>
      <c r="I1226" s="137">
        <f>ROUND(H1226*G1226,3)</f>
        <v>0</v>
      </c>
      <c r="J1226" s="138"/>
      <c r="K1226" s="139"/>
      <c r="L1226" s="140" t="s">
        <v>0</v>
      </c>
      <c r="M1226" s="141" t="s">
        <v>23</v>
      </c>
      <c r="N1226" s="95"/>
      <c r="O1226" s="96">
        <f>N1226*G1226</f>
        <v>0</v>
      </c>
      <c r="P1226" s="96">
        <v>4.2999999999999999E-4</v>
      </c>
      <c r="Q1226" s="96">
        <f>P1226*G1226</f>
        <v>2.211834E-2</v>
      </c>
      <c r="R1226" s="96">
        <v>0</v>
      </c>
      <c r="S1226" s="97">
        <f>R1226*G1226</f>
        <v>0</v>
      </c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Q1226" s="98" t="s">
        <v>365</v>
      </c>
      <c r="AS1226" s="98" t="s">
        <v>786</v>
      </c>
      <c r="AT1226" s="98" t="s">
        <v>73</v>
      </c>
      <c r="AX1226" s="7" t="s">
        <v>89</v>
      </c>
      <c r="BD1226" s="99">
        <f>IF(M1226="základná",I1226,0)</f>
        <v>0</v>
      </c>
      <c r="BE1226" s="99">
        <f>IF(M1226="znížená",I1226,0)</f>
        <v>0</v>
      </c>
      <c r="BF1226" s="99">
        <f>IF(M1226="zákl. prenesená",I1226,0)</f>
        <v>0</v>
      </c>
      <c r="BG1226" s="99">
        <f>IF(M1226="zníž. prenesená",I1226,0)</f>
        <v>0</v>
      </c>
      <c r="BH1226" s="99">
        <f>IF(M1226="nulová",I1226,0)</f>
        <v>0</v>
      </c>
      <c r="BI1226" s="7" t="s">
        <v>73</v>
      </c>
      <c r="BJ1226" s="100">
        <f>ROUND(H1226*G1226,3)</f>
        <v>0</v>
      </c>
      <c r="BK1226" s="7" t="s">
        <v>228</v>
      </c>
      <c r="BL1226" s="98" t="s">
        <v>1883</v>
      </c>
    </row>
    <row r="1227" spans="1:64" s="16" customFormat="1" ht="12" x14ac:dyDescent="0.2">
      <c r="A1227" s="13"/>
      <c r="B1227" s="87" t="s">
        <v>1884</v>
      </c>
      <c r="C1227" s="87" t="s">
        <v>92</v>
      </c>
      <c r="D1227" s="88" t="s">
        <v>1885</v>
      </c>
      <c r="E1227" s="89" t="s">
        <v>1886</v>
      </c>
      <c r="F1227" s="90" t="s">
        <v>95</v>
      </c>
      <c r="G1227" s="91">
        <v>179.17699999999999</v>
      </c>
      <c r="H1227" s="1"/>
      <c r="I1227" s="91">
        <f>ROUND(H1227*G1227,3)</f>
        <v>0</v>
      </c>
      <c r="J1227" s="92"/>
      <c r="K1227" s="13"/>
      <c r="L1227" s="93" t="s">
        <v>0</v>
      </c>
      <c r="M1227" s="94" t="s">
        <v>23</v>
      </c>
      <c r="N1227" s="95"/>
      <c r="O1227" s="96">
        <f>N1227*G1227</f>
        <v>0</v>
      </c>
      <c r="P1227" s="96">
        <v>4.0000000000000003E-5</v>
      </c>
      <c r="Q1227" s="96">
        <f>P1227*G1227</f>
        <v>7.1670800000000002E-3</v>
      </c>
      <c r="R1227" s="96">
        <v>0</v>
      </c>
      <c r="S1227" s="97">
        <f>R1227*G1227</f>
        <v>0</v>
      </c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Q1227" s="98" t="s">
        <v>228</v>
      </c>
      <c r="AS1227" s="98" t="s">
        <v>92</v>
      </c>
      <c r="AT1227" s="98" t="s">
        <v>73</v>
      </c>
      <c r="AX1227" s="7" t="s">
        <v>89</v>
      </c>
      <c r="BD1227" s="99">
        <f>IF(M1227="základná",I1227,0)</f>
        <v>0</v>
      </c>
      <c r="BE1227" s="99">
        <f>IF(M1227="znížená",I1227,0)</f>
        <v>0</v>
      </c>
      <c r="BF1227" s="99">
        <f>IF(M1227="zákl. prenesená",I1227,0)</f>
        <v>0</v>
      </c>
      <c r="BG1227" s="99">
        <f>IF(M1227="zníž. prenesená",I1227,0)</f>
        <v>0</v>
      </c>
      <c r="BH1227" s="99">
        <f>IF(M1227="nulová",I1227,0)</f>
        <v>0</v>
      </c>
      <c r="BI1227" s="7" t="s">
        <v>73</v>
      </c>
      <c r="BJ1227" s="100">
        <f>ROUND(H1227*G1227,3)</f>
        <v>0</v>
      </c>
      <c r="BK1227" s="7" t="s">
        <v>228</v>
      </c>
      <c r="BL1227" s="98" t="s">
        <v>1887</v>
      </c>
    </row>
    <row r="1228" spans="1:64" s="102" customFormat="1" x14ac:dyDescent="0.2">
      <c r="A1228" s="101"/>
      <c r="C1228" s="103" t="s">
        <v>102</v>
      </c>
      <c r="D1228" s="104" t="s">
        <v>0</v>
      </c>
      <c r="E1228" s="105" t="s">
        <v>703</v>
      </c>
      <c r="G1228" s="104" t="s">
        <v>0</v>
      </c>
      <c r="K1228" s="101"/>
      <c r="L1228" s="106"/>
      <c r="M1228" s="107"/>
      <c r="N1228" s="107"/>
      <c r="O1228" s="107"/>
      <c r="P1228" s="107"/>
      <c r="Q1228" s="107"/>
      <c r="R1228" s="107"/>
      <c r="S1228" s="108"/>
      <c r="AS1228" s="104" t="s">
        <v>102</v>
      </c>
      <c r="AT1228" s="104" t="s">
        <v>73</v>
      </c>
      <c r="AU1228" s="102" t="s">
        <v>51</v>
      </c>
      <c r="AV1228" s="102" t="s">
        <v>16</v>
      </c>
      <c r="AW1228" s="102" t="s">
        <v>47</v>
      </c>
      <c r="AX1228" s="104" t="s">
        <v>89</v>
      </c>
    </row>
    <row r="1229" spans="1:64" s="110" customFormat="1" x14ac:dyDescent="0.2">
      <c r="A1229" s="109"/>
      <c r="C1229" s="103" t="s">
        <v>102</v>
      </c>
      <c r="D1229" s="111" t="s">
        <v>0</v>
      </c>
      <c r="E1229" s="112" t="s">
        <v>1888</v>
      </c>
      <c r="G1229" s="113">
        <v>2.69</v>
      </c>
      <c r="K1229" s="109"/>
      <c r="L1229" s="114"/>
      <c r="M1229" s="115"/>
      <c r="N1229" s="115"/>
      <c r="O1229" s="115"/>
      <c r="P1229" s="115"/>
      <c r="Q1229" s="115"/>
      <c r="R1229" s="115"/>
      <c r="S1229" s="116"/>
      <c r="AS1229" s="111" t="s">
        <v>102</v>
      </c>
      <c r="AT1229" s="111" t="s">
        <v>73</v>
      </c>
      <c r="AU1229" s="110" t="s">
        <v>73</v>
      </c>
      <c r="AV1229" s="110" t="s">
        <v>16</v>
      </c>
      <c r="AW1229" s="110" t="s">
        <v>47</v>
      </c>
      <c r="AX1229" s="111" t="s">
        <v>89</v>
      </c>
    </row>
    <row r="1230" spans="1:64" s="110" customFormat="1" x14ac:dyDescent="0.2">
      <c r="A1230" s="109"/>
      <c r="C1230" s="103" t="s">
        <v>102</v>
      </c>
      <c r="D1230" s="111" t="s">
        <v>0</v>
      </c>
      <c r="E1230" s="112" t="s">
        <v>1889</v>
      </c>
      <c r="G1230" s="113">
        <v>2.8769999999999998</v>
      </c>
      <c r="K1230" s="109"/>
      <c r="L1230" s="114"/>
      <c r="M1230" s="115"/>
      <c r="N1230" s="115"/>
      <c r="O1230" s="115"/>
      <c r="P1230" s="115"/>
      <c r="Q1230" s="115"/>
      <c r="R1230" s="115"/>
      <c r="S1230" s="116"/>
      <c r="AS1230" s="111" t="s">
        <v>102</v>
      </c>
      <c r="AT1230" s="111" t="s">
        <v>73</v>
      </c>
      <c r="AU1230" s="110" t="s">
        <v>73</v>
      </c>
      <c r="AV1230" s="110" t="s">
        <v>16</v>
      </c>
      <c r="AW1230" s="110" t="s">
        <v>47</v>
      </c>
      <c r="AX1230" s="111" t="s">
        <v>89</v>
      </c>
    </row>
    <row r="1231" spans="1:64" s="110" customFormat="1" x14ac:dyDescent="0.2">
      <c r="A1231" s="109"/>
      <c r="C1231" s="103" t="s">
        <v>102</v>
      </c>
      <c r="D1231" s="111" t="s">
        <v>0</v>
      </c>
      <c r="E1231" s="112" t="s">
        <v>1890</v>
      </c>
      <c r="G1231" s="113">
        <v>1.6</v>
      </c>
      <c r="K1231" s="109"/>
      <c r="L1231" s="114"/>
      <c r="M1231" s="115"/>
      <c r="N1231" s="115"/>
      <c r="O1231" s="115"/>
      <c r="P1231" s="115"/>
      <c r="Q1231" s="115"/>
      <c r="R1231" s="115"/>
      <c r="S1231" s="116"/>
      <c r="AS1231" s="111" t="s">
        <v>102</v>
      </c>
      <c r="AT1231" s="111" t="s">
        <v>73</v>
      </c>
      <c r="AU1231" s="110" t="s">
        <v>73</v>
      </c>
      <c r="AV1231" s="110" t="s">
        <v>16</v>
      </c>
      <c r="AW1231" s="110" t="s">
        <v>47</v>
      </c>
      <c r="AX1231" s="111" t="s">
        <v>89</v>
      </c>
    </row>
    <row r="1232" spans="1:64" s="110" customFormat="1" x14ac:dyDescent="0.2">
      <c r="A1232" s="109"/>
      <c r="C1232" s="103" t="s">
        <v>102</v>
      </c>
      <c r="D1232" s="111" t="s">
        <v>0</v>
      </c>
      <c r="E1232" s="112" t="s">
        <v>1891</v>
      </c>
      <c r="G1232" s="113">
        <v>9.7669999999999995</v>
      </c>
      <c r="K1232" s="109"/>
      <c r="L1232" s="114"/>
      <c r="M1232" s="115"/>
      <c r="N1232" s="115"/>
      <c r="O1232" s="115"/>
      <c r="P1232" s="115"/>
      <c r="Q1232" s="115"/>
      <c r="R1232" s="115"/>
      <c r="S1232" s="116"/>
      <c r="AS1232" s="111" t="s">
        <v>102</v>
      </c>
      <c r="AT1232" s="111" t="s">
        <v>73</v>
      </c>
      <c r="AU1232" s="110" t="s">
        <v>73</v>
      </c>
      <c r="AV1232" s="110" t="s">
        <v>16</v>
      </c>
      <c r="AW1232" s="110" t="s">
        <v>47</v>
      </c>
      <c r="AX1232" s="111" t="s">
        <v>89</v>
      </c>
    </row>
    <row r="1233" spans="1:50" s="110" customFormat="1" x14ac:dyDescent="0.2">
      <c r="A1233" s="109"/>
      <c r="C1233" s="103" t="s">
        <v>102</v>
      </c>
      <c r="D1233" s="111" t="s">
        <v>0</v>
      </c>
      <c r="E1233" s="112" t="s">
        <v>1892</v>
      </c>
      <c r="G1233" s="113">
        <v>1.1000000000000001</v>
      </c>
      <c r="K1233" s="109"/>
      <c r="L1233" s="114"/>
      <c r="M1233" s="115"/>
      <c r="N1233" s="115"/>
      <c r="O1233" s="115"/>
      <c r="P1233" s="115"/>
      <c r="Q1233" s="115"/>
      <c r="R1233" s="115"/>
      <c r="S1233" s="116"/>
      <c r="AS1233" s="111" t="s">
        <v>102</v>
      </c>
      <c r="AT1233" s="111" t="s">
        <v>73</v>
      </c>
      <c r="AU1233" s="110" t="s">
        <v>73</v>
      </c>
      <c r="AV1233" s="110" t="s">
        <v>16</v>
      </c>
      <c r="AW1233" s="110" t="s">
        <v>47</v>
      </c>
      <c r="AX1233" s="111" t="s">
        <v>89</v>
      </c>
    </row>
    <row r="1234" spans="1:50" s="110" customFormat="1" x14ac:dyDescent="0.2">
      <c r="A1234" s="109"/>
      <c r="C1234" s="103" t="s">
        <v>102</v>
      </c>
      <c r="D1234" s="111" t="s">
        <v>0</v>
      </c>
      <c r="E1234" s="112" t="s">
        <v>1893</v>
      </c>
      <c r="G1234" s="113">
        <v>0.72899999999999998</v>
      </c>
      <c r="K1234" s="109"/>
      <c r="L1234" s="114"/>
      <c r="M1234" s="115"/>
      <c r="N1234" s="115"/>
      <c r="O1234" s="115"/>
      <c r="P1234" s="115"/>
      <c r="Q1234" s="115"/>
      <c r="R1234" s="115"/>
      <c r="S1234" s="116"/>
      <c r="AS1234" s="111" t="s">
        <v>102</v>
      </c>
      <c r="AT1234" s="111" t="s">
        <v>73</v>
      </c>
      <c r="AU1234" s="110" t="s">
        <v>73</v>
      </c>
      <c r="AV1234" s="110" t="s">
        <v>16</v>
      </c>
      <c r="AW1234" s="110" t="s">
        <v>47</v>
      </c>
      <c r="AX1234" s="111" t="s">
        <v>89</v>
      </c>
    </row>
    <row r="1235" spans="1:50" s="110" customFormat="1" x14ac:dyDescent="0.2">
      <c r="A1235" s="109"/>
      <c r="C1235" s="103" t="s">
        <v>102</v>
      </c>
      <c r="D1235" s="111" t="s">
        <v>0</v>
      </c>
      <c r="E1235" s="112" t="s">
        <v>1894</v>
      </c>
      <c r="G1235" s="113">
        <v>10.99</v>
      </c>
      <c r="K1235" s="109"/>
      <c r="L1235" s="114"/>
      <c r="M1235" s="115"/>
      <c r="N1235" s="115"/>
      <c r="O1235" s="115"/>
      <c r="P1235" s="115"/>
      <c r="Q1235" s="115"/>
      <c r="R1235" s="115"/>
      <c r="S1235" s="116"/>
      <c r="AS1235" s="111" t="s">
        <v>102</v>
      </c>
      <c r="AT1235" s="111" t="s">
        <v>73</v>
      </c>
      <c r="AU1235" s="110" t="s">
        <v>73</v>
      </c>
      <c r="AV1235" s="110" t="s">
        <v>16</v>
      </c>
      <c r="AW1235" s="110" t="s">
        <v>47</v>
      </c>
      <c r="AX1235" s="111" t="s">
        <v>89</v>
      </c>
    </row>
    <row r="1236" spans="1:50" s="126" customFormat="1" x14ac:dyDescent="0.2">
      <c r="A1236" s="125"/>
      <c r="C1236" s="103" t="s">
        <v>102</v>
      </c>
      <c r="D1236" s="127" t="s">
        <v>0</v>
      </c>
      <c r="E1236" s="128" t="s">
        <v>105</v>
      </c>
      <c r="G1236" s="129">
        <v>29.753</v>
      </c>
      <c r="K1236" s="125"/>
      <c r="L1236" s="130"/>
      <c r="M1236" s="131"/>
      <c r="N1236" s="131"/>
      <c r="O1236" s="131"/>
      <c r="P1236" s="131"/>
      <c r="Q1236" s="131"/>
      <c r="R1236" s="131"/>
      <c r="S1236" s="132"/>
      <c r="AS1236" s="127" t="s">
        <v>102</v>
      </c>
      <c r="AT1236" s="127" t="s">
        <v>73</v>
      </c>
      <c r="AU1236" s="126" t="s">
        <v>106</v>
      </c>
      <c r="AV1236" s="126" t="s">
        <v>16</v>
      </c>
      <c r="AW1236" s="126" t="s">
        <v>47</v>
      </c>
      <c r="AX1236" s="127" t="s">
        <v>89</v>
      </c>
    </row>
    <row r="1237" spans="1:50" s="110" customFormat="1" x14ac:dyDescent="0.2">
      <c r="A1237" s="109"/>
      <c r="C1237" s="103" t="s">
        <v>102</v>
      </c>
      <c r="D1237" s="111" t="s">
        <v>0</v>
      </c>
      <c r="E1237" s="112" t="s">
        <v>1895</v>
      </c>
      <c r="G1237" s="113">
        <v>18.465</v>
      </c>
      <c r="K1237" s="109"/>
      <c r="L1237" s="114"/>
      <c r="M1237" s="115"/>
      <c r="N1237" s="115"/>
      <c r="O1237" s="115"/>
      <c r="P1237" s="115"/>
      <c r="Q1237" s="115"/>
      <c r="R1237" s="115"/>
      <c r="S1237" s="116"/>
      <c r="AS1237" s="111" t="s">
        <v>102</v>
      </c>
      <c r="AT1237" s="111" t="s">
        <v>73</v>
      </c>
      <c r="AU1237" s="110" t="s">
        <v>73</v>
      </c>
      <c r="AV1237" s="110" t="s">
        <v>16</v>
      </c>
      <c r="AW1237" s="110" t="s">
        <v>47</v>
      </c>
      <c r="AX1237" s="111" t="s">
        <v>89</v>
      </c>
    </row>
    <row r="1238" spans="1:50" s="126" customFormat="1" x14ac:dyDescent="0.2">
      <c r="A1238" s="125"/>
      <c r="C1238" s="103" t="s">
        <v>102</v>
      </c>
      <c r="D1238" s="127" t="s">
        <v>0</v>
      </c>
      <c r="E1238" s="128" t="s">
        <v>105</v>
      </c>
      <c r="G1238" s="129">
        <v>18.465</v>
      </c>
      <c r="K1238" s="125"/>
      <c r="L1238" s="130"/>
      <c r="M1238" s="131"/>
      <c r="N1238" s="131"/>
      <c r="O1238" s="131"/>
      <c r="P1238" s="131"/>
      <c r="Q1238" s="131"/>
      <c r="R1238" s="131"/>
      <c r="S1238" s="132"/>
      <c r="AS1238" s="127" t="s">
        <v>102</v>
      </c>
      <c r="AT1238" s="127" t="s">
        <v>73</v>
      </c>
      <c r="AU1238" s="126" t="s">
        <v>106</v>
      </c>
      <c r="AV1238" s="126" t="s">
        <v>16</v>
      </c>
      <c r="AW1238" s="126" t="s">
        <v>47</v>
      </c>
      <c r="AX1238" s="127" t="s">
        <v>89</v>
      </c>
    </row>
    <row r="1239" spans="1:50" s="110" customFormat="1" ht="22.5" x14ac:dyDescent="0.2">
      <c r="A1239" s="109"/>
      <c r="C1239" s="103" t="s">
        <v>102</v>
      </c>
      <c r="D1239" s="111" t="s">
        <v>0</v>
      </c>
      <c r="E1239" s="112" t="s">
        <v>1896</v>
      </c>
      <c r="G1239" s="113">
        <v>42.225999999999999</v>
      </c>
      <c r="K1239" s="109"/>
      <c r="L1239" s="114"/>
      <c r="M1239" s="115"/>
      <c r="N1239" s="115"/>
      <c r="O1239" s="115"/>
      <c r="P1239" s="115"/>
      <c r="Q1239" s="115"/>
      <c r="R1239" s="115"/>
      <c r="S1239" s="116"/>
      <c r="AS1239" s="111" t="s">
        <v>102</v>
      </c>
      <c r="AT1239" s="111" t="s">
        <v>73</v>
      </c>
      <c r="AU1239" s="110" t="s">
        <v>73</v>
      </c>
      <c r="AV1239" s="110" t="s">
        <v>16</v>
      </c>
      <c r="AW1239" s="110" t="s">
        <v>47</v>
      </c>
      <c r="AX1239" s="111" t="s">
        <v>89</v>
      </c>
    </row>
    <row r="1240" spans="1:50" s="126" customFormat="1" x14ac:dyDescent="0.2">
      <c r="A1240" s="125"/>
      <c r="C1240" s="103" t="s">
        <v>102</v>
      </c>
      <c r="D1240" s="127" t="s">
        <v>0</v>
      </c>
      <c r="E1240" s="128" t="s">
        <v>105</v>
      </c>
      <c r="G1240" s="129">
        <v>42.225999999999999</v>
      </c>
      <c r="K1240" s="125"/>
      <c r="L1240" s="130"/>
      <c r="M1240" s="131"/>
      <c r="N1240" s="131"/>
      <c r="O1240" s="131"/>
      <c r="P1240" s="131"/>
      <c r="Q1240" s="131"/>
      <c r="R1240" s="131"/>
      <c r="S1240" s="132"/>
      <c r="AS1240" s="127" t="s">
        <v>102</v>
      </c>
      <c r="AT1240" s="127" t="s">
        <v>73</v>
      </c>
      <c r="AU1240" s="126" t="s">
        <v>106</v>
      </c>
      <c r="AV1240" s="126" t="s">
        <v>16</v>
      </c>
      <c r="AW1240" s="126" t="s">
        <v>47</v>
      </c>
      <c r="AX1240" s="127" t="s">
        <v>89</v>
      </c>
    </row>
    <row r="1241" spans="1:50" s="110" customFormat="1" x14ac:dyDescent="0.2">
      <c r="A1241" s="109"/>
      <c r="C1241" s="103" t="s">
        <v>102</v>
      </c>
      <c r="D1241" s="111" t="s">
        <v>0</v>
      </c>
      <c r="E1241" s="112" t="s">
        <v>1897</v>
      </c>
      <c r="G1241" s="113">
        <v>8.3109999999999999</v>
      </c>
      <c r="K1241" s="109"/>
      <c r="L1241" s="114"/>
      <c r="M1241" s="115"/>
      <c r="N1241" s="115"/>
      <c r="O1241" s="115"/>
      <c r="P1241" s="115"/>
      <c r="Q1241" s="115"/>
      <c r="R1241" s="115"/>
      <c r="S1241" s="116"/>
      <c r="AS1241" s="111" t="s">
        <v>102</v>
      </c>
      <c r="AT1241" s="111" t="s">
        <v>73</v>
      </c>
      <c r="AU1241" s="110" t="s">
        <v>73</v>
      </c>
      <c r="AV1241" s="110" t="s">
        <v>16</v>
      </c>
      <c r="AW1241" s="110" t="s">
        <v>47</v>
      </c>
      <c r="AX1241" s="111" t="s">
        <v>89</v>
      </c>
    </row>
    <row r="1242" spans="1:50" s="126" customFormat="1" x14ac:dyDescent="0.2">
      <c r="A1242" s="125"/>
      <c r="C1242" s="103" t="s">
        <v>102</v>
      </c>
      <c r="D1242" s="127" t="s">
        <v>0</v>
      </c>
      <c r="E1242" s="128" t="s">
        <v>105</v>
      </c>
      <c r="G1242" s="129">
        <v>8.3109999999999999</v>
      </c>
      <c r="K1242" s="125"/>
      <c r="L1242" s="130"/>
      <c r="M1242" s="131"/>
      <c r="N1242" s="131"/>
      <c r="O1242" s="131"/>
      <c r="P1242" s="131"/>
      <c r="Q1242" s="131"/>
      <c r="R1242" s="131"/>
      <c r="S1242" s="132"/>
      <c r="AS1242" s="127" t="s">
        <v>102</v>
      </c>
      <c r="AT1242" s="127" t="s">
        <v>73</v>
      </c>
      <c r="AU1242" s="126" t="s">
        <v>106</v>
      </c>
      <c r="AV1242" s="126" t="s">
        <v>16</v>
      </c>
      <c r="AW1242" s="126" t="s">
        <v>47</v>
      </c>
      <c r="AX1242" s="127" t="s">
        <v>89</v>
      </c>
    </row>
    <row r="1243" spans="1:50" s="110" customFormat="1" ht="22.5" x14ac:dyDescent="0.2">
      <c r="A1243" s="109"/>
      <c r="C1243" s="103" t="s">
        <v>102</v>
      </c>
      <c r="D1243" s="111" t="s">
        <v>0</v>
      </c>
      <c r="E1243" s="112" t="s">
        <v>1898</v>
      </c>
      <c r="G1243" s="113">
        <v>16.856999999999999</v>
      </c>
      <c r="K1243" s="109"/>
      <c r="L1243" s="114"/>
      <c r="M1243" s="115"/>
      <c r="N1243" s="115"/>
      <c r="O1243" s="115"/>
      <c r="P1243" s="115"/>
      <c r="Q1243" s="115"/>
      <c r="R1243" s="115"/>
      <c r="S1243" s="116"/>
      <c r="AS1243" s="111" t="s">
        <v>102</v>
      </c>
      <c r="AT1243" s="111" t="s">
        <v>73</v>
      </c>
      <c r="AU1243" s="110" t="s">
        <v>73</v>
      </c>
      <c r="AV1243" s="110" t="s">
        <v>16</v>
      </c>
      <c r="AW1243" s="110" t="s">
        <v>47</v>
      </c>
      <c r="AX1243" s="111" t="s">
        <v>89</v>
      </c>
    </row>
    <row r="1244" spans="1:50" s="126" customFormat="1" x14ac:dyDescent="0.2">
      <c r="A1244" s="125"/>
      <c r="C1244" s="103" t="s">
        <v>102</v>
      </c>
      <c r="D1244" s="127" t="s">
        <v>0</v>
      </c>
      <c r="E1244" s="128" t="s">
        <v>105</v>
      </c>
      <c r="G1244" s="129">
        <v>16.856999999999999</v>
      </c>
      <c r="K1244" s="125"/>
      <c r="L1244" s="130"/>
      <c r="M1244" s="131"/>
      <c r="N1244" s="131"/>
      <c r="O1244" s="131"/>
      <c r="P1244" s="131"/>
      <c r="Q1244" s="131"/>
      <c r="R1244" s="131"/>
      <c r="S1244" s="132"/>
      <c r="AS1244" s="127" t="s">
        <v>102</v>
      </c>
      <c r="AT1244" s="127" t="s">
        <v>73</v>
      </c>
      <c r="AU1244" s="126" t="s">
        <v>106</v>
      </c>
      <c r="AV1244" s="126" t="s">
        <v>16</v>
      </c>
      <c r="AW1244" s="126" t="s">
        <v>47</v>
      </c>
      <c r="AX1244" s="127" t="s">
        <v>89</v>
      </c>
    </row>
    <row r="1245" spans="1:50" s="110" customFormat="1" x14ac:dyDescent="0.2">
      <c r="A1245" s="109"/>
      <c r="C1245" s="103" t="s">
        <v>102</v>
      </c>
      <c r="D1245" s="111" t="s">
        <v>0</v>
      </c>
      <c r="E1245" s="112" t="s">
        <v>1899</v>
      </c>
      <c r="G1245" s="113">
        <v>3.9039999999999999</v>
      </c>
      <c r="K1245" s="109"/>
      <c r="L1245" s="114"/>
      <c r="M1245" s="115"/>
      <c r="N1245" s="115"/>
      <c r="O1245" s="115"/>
      <c r="P1245" s="115"/>
      <c r="Q1245" s="115"/>
      <c r="R1245" s="115"/>
      <c r="S1245" s="116"/>
      <c r="AS1245" s="111" t="s">
        <v>102</v>
      </c>
      <c r="AT1245" s="111" t="s">
        <v>73</v>
      </c>
      <c r="AU1245" s="110" t="s">
        <v>73</v>
      </c>
      <c r="AV1245" s="110" t="s">
        <v>16</v>
      </c>
      <c r="AW1245" s="110" t="s">
        <v>47</v>
      </c>
      <c r="AX1245" s="111" t="s">
        <v>89</v>
      </c>
    </row>
    <row r="1246" spans="1:50" s="126" customFormat="1" x14ac:dyDescent="0.2">
      <c r="A1246" s="125"/>
      <c r="C1246" s="103" t="s">
        <v>102</v>
      </c>
      <c r="D1246" s="127" t="s">
        <v>0</v>
      </c>
      <c r="E1246" s="128" t="s">
        <v>105</v>
      </c>
      <c r="G1246" s="129">
        <v>3.9039999999999999</v>
      </c>
      <c r="K1246" s="125"/>
      <c r="L1246" s="130"/>
      <c r="M1246" s="131"/>
      <c r="N1246" s="131"/>
      <c r="O1246" s="131"/>
      <c r="P1246" s="131"/>
      <c r="Q1246" s="131"/>
      <c r="R1246" s="131"/>
      <c r="S1246" s="132"/>
      <c r="AS1246" s="127" t="s">
        <v>102</v>
      </c>
      <c r="AT1246" s="127" t="s">
        <v>73</v>
      </c>
      <c r="AU1246" s="126" t="s">
        <v>106</v>
      </c>
      <c r="AV1246" s="126" t="s">
        <v>16</v>
      </c>
      <c r="AW1246" s="126" t="s">
        <v>47</v>
      </c>
      <c r="AX1246" s="127" t="s">
        <v>89</v>
      </c>
    </row>
    <row r="1247" spans="1:50" s="110" customFormat="1" x14ac:dyDescent="0.2">
      <c r="A1247" s="109"/>
      <c r="C1247" s="103" t="s">
        <v>102</v>
      </c>
      <c r="D1247" s="111" t="s">
        <v>0</v>
      </c>
      <c r="E1247" s="112" t="s">
        <v>1900</v>
      </c>
      <c r="G1247" s="113">
        <v>7.9749999999999996</v>
      </c>
      <c r="K1247" s="109"/>
      <c r="L1247" s="114"/>
      <c r="M1247" s="115"/>
      <c r="N1247" s="115"/>
      <c r="O1247" s="115"/>
      <c r="P1247" s="115"/>
      <c r="Q1247" s="115"/>
      <c r="R1247" s="115"/>
      <c r="S1247" s="116"/>
      <c r="AS1247" s="111" t="s">
        <v>102</v>
      </c>
      <c r="AT1247" s="111" t="s">
        <v>73</v>
      </c>
      <c r="AU1247" s="110" t="s">
        <v>73</v>
      </c>
      <c r="AV1247" s="110" t="s">
        <v>16</v>
      </c>
      <c r="AW1247" s="110" t="s">
        <v>47</v>
      </c>
      <c r="AX1247" s="111" t="s">
        <v>89</v>
      </c>
    </row>
    <row r="1248" spans="1:50" s="110" customFormat="1" x14ac:dyDescent="0.2">
      <c r="A1248" s="109"/>
      <c r="C1248" s="103" t="s">
        <v>102</v>
      </c>
      <c r="D1248" s="111" t="s">
        <v>0</v>
      </c>
      <c r="E1248" s="112" t="s">
        <v>1901</v>
      </c>
      <c r="G1248" s="113">
        <v>9.6020000000000003</v>
      </c>
      <c r="K1248" s="109"/>
      <c r="L1248" s="114"/>
      <c r="M1248" s="115"/>
      <c r="N1248" s="115"/>
      <c r="O1248" s="115"/>
      <c r="P1248" s="115"/>
      <c r="Q1248" s="115"/>
      <c r="R1248" s="115"/>
      <c r="S1248" s="116"/>
      <c r="AS1248" s="111" t="s">
        <v>102</v>
      </c>
      <c r="AT1248" s="111" t="s">
        <v>73</v>
      </c>
      <c r="AU1248" s="110" t="s">
        <v>73</v>
      </c>
      <c r="AV1248" s="110" t="s">
        <v>16</v>
      </c>
      <c r="AW1248" s="110" t="s">
        <v>47</v>
      </c>
      <c r="AX1248" s="111" t="s">
        <v>89</v>
      </c>
    </row>
    <row r="1249" spans="1:64" s="126" customFormat="1" x14ac:dyDescent="0.2">
      <c r="A1249" s="125"/>
      <c r="C1249" s="103" t="s">
        <v>102</v>
      </c>
      <c r="D1249" s="127" t="s">
        <v>0</v>
      </c>
      <c r="E1249" s="128" t="s">
        <v>105</v>
      </c>
      <c r="G1249" s="129">
        <v>17.576999999999998</v>
      </c>
      <c r="K1249" s="125"/>
      <c r="L1249" s="130"/>
      <c r="M1249" s="131"/>
      <c r="N1249" s="131"/>
      <c r="O1249" s="131"/>
      <c r="P1249" s="131"/>
      <c r="Q1249" s="131"/>
      <c r="R1249" s="131"/>
      <c r="S1249" s="132"/>
      <c r="AS1249" s="127" t="s">
        <v>102</v>
      </c>
      <c r="AT1249" s="127" t="s">
        <v>73</v>
      </c>
      <c r="AU1249" s="126" t="s">
        <v>106</v>
      </c>
      <c r="AV1249" s="126" t="s">
        <v>16</v>
      </c>
      <c r="AW1249" s="126" t="s">
        <v>47</v>
      </c>
      <c r="AX1249" s="127" t="s">
        <v>89</v>
      </c>
    </row>
    <row r="1250" spans="1:64" s="110" customFormat="1" ht="22.5" x14ac:dyDescent="0.2">
      <c r="A1250" s="109"/>
      <c r="C1250" s="103" t="s">
        <v>102</v>
      </c>
      <c r="D1250" s="111" t="s">
        <v>0</v>
      </c>
      <c r="E1250" s="112" t="s">
        <v>1902</v>
      </c>
      <c r="G1250" s="113">
        <v>14.218</v>
      </c>
      <c r="K1250" s="109"/>
      <c r="L1250" s="114"/>
      <c r="M1250" s="115"/>
      <c r="N1250" s="115"/>
      <c r="O1250" s="115"/>
      <c r="P1250" s="115"/>
      <c r="Q1250" s="115"/>
      <c r="R1250" s="115"/>
      <c r="S1250" s="116"/>
      <c r="AS1250" s="111" t="s">
        <v>102</v>
      </c>
      <c r="AT1250" s="111" t="s">
        <v>73</v>
      </c>
      <c r="AU1250" s="110" t="s">
        <v>73</v>
      </c>
      <c r="AV1250" s="110" t="s">
        <v>16</v>
      </c>
      <c r="AW1250" s="110" t="s">
        <v>47</v>
      </c>
      <c r="AX1250" s="111" t="s">
        <v>89</v>
      </c>
    </row>
    <row r="1251" spans="1:64" s="126" customFormat="1" x14ac:dyDescent="0.2">
      <c r="A1251" s="125"/>
      <c r="C1251" s="103" t="s">
        <v>102</v>
      </c>
      <c r="D1251" s="127" t="s">
        <v>0</v>
      </c>
      <c r="E1251" s="128" t="s">
        <v>105</v>
      </c>
      <c r="G1251" s="129">
        <v>14.218</v>
      </c>
      <c r="K1251" s="125"/>
      <c r="L1251" s="130"/>
      <c r="M1251" s="131"/>
      <c r="N1251" s="131"/>
      <c r="O1251" s="131"/>
      <c r="P1251" s="131"/>
      <c r="Q1251" s="131"/>
      <c r="R1251" s="131"/>
      <c r="S1251" s="132"/>
      <c r="AS1251" s="127" t="s">
        <v>102</v>
      </c>
      <c r="AT1251" s="127" t="s">
        <v>73</v>
      </c>
      <c r="AU1251" s="126" t="s">
        <v>106</v>
      </c>
      <c r="AV1251" s="126" t="s">
        <v>16</v>
      </c>
      <c r="AW1251" s="126" t="s">
        <v>47</v>
      </c>
      <c r="AX1251" s="127" t="s">
        <v>89</v>
      </c>
    </row>
    <row r="1252" spans="1:64" s="110" customFormat="1" x14ac:dyDescent="0.2">
      <c r="A1252" s="109"/>
      <c r="C1252" s="103" t="s">
        <v>102</v>
      </c>
      <c r="D1252" s="111" t="s">
        <v>0</v>
      </c>
      <c r="E1252" s="112" t="s">
        <v>1903</v>
      </c>
      <c r="G1252" s="113">
        <v>16.524000000000001</v>
      </c>
      <c r="K1252" s="109"/>
      <c r="L1252" s="114"/>
      <c r="M1252" s="115"/>
      <c r="N1252" s="115"/>
      <c r="O1252" s="115"/>
      <c r="P1252" s="115"/>
      <c r="Q1252" s="115"/>
      <c r="R1252" s="115"/>
      <c r="S1252" s="116"/>
      <c r="AS1252" s="111" t="s">
        <v>102</v>
      </c>
      <c r="AT1252" s="111" t="s">
        <v>73</v>
      </c>
      <c r="AU1252" s="110" t="s">
        <v>73</v>
      </c>
      <c r="AV1252" s="110" t="s">
        <v>16</v>
      </c>
      <c r="AW1252" s="110" t="s">
        <v>47</v>
      </c>
      <c r="AX1252" s="111" t="s">
        <v>89</v>
      </c>
    </row>
    <row r="1253" spans="1:64" s="126" customFormat="1" x14ac:dyDescent="0.2">
      <c r="A1253" s="125"/>
      <c r="C1253" s="103" t="s">
        <v>102</v>
      </c>
      <c r="D1253" s="127" t="s">
        <v>0</v>
      </c>
      <c r="E1253" s="128" t="s">
        <v>105</v>
      </c>
      <c r="G1253" s="129">
        <v>16.524000000000001</v>
      </c>
      <c r="K1253" s="125"/>
      <c r="L1253" s="130"/>
      <c r="M1253" s="131"/>
      <c r="N1253" s="131"/>
      <c r="O1253" s="131"/>
      <c r="P1253" s="131"/>
      <c r="Q1253" s="131"/>
      <c r="R1253" s="131"/>
      <c r="S1253" s="132"/>
      <c r="AS1253" s="127" t="s">
        <v>102</v>
      </c>
      <c r="AT1253" s="127" t="s">
        <v>73</v>
      </c>
      <c r="AU1253" s="126" t="s">
        <v>106</v>
      </c>
      <c r="AV1253" s="126" t="s">
        <v>16</v>
      </c>
      <c r="AW1253" s="126" t="s">
        <v>47</v>
      </c>
      <c r="AX1253" s="127" t="s">
        <v>89</v>
      </c>
    </row>
    <row r="1254" spans="1:64" s="110" customFormat="1" x14ac:dyDescent="0.2">
      <c r="A1254" s="109"/>
      <c r="C1254" s="103" t="s">
        <v>102</v>
      </c>
      <c r="D1254" s="111" t="s">
        <v>0</v>
      </c>
      <c r="E1254" s="112" t="s">
        <v>1904</v>
      </c>
      <c r="G1254" s="113">
        <v>8.4619999999999997</v>
      </c>
      <c r="K1254" s="109"/>
      <c r="L1254" s="114"/>
      <c r="M1254" s="115"/>
      <c r="N1254" s="115"/>
      <c r="O1254" s="115"/>
      <c r="P1254" s="115"/>
      <c r="Q1254" s="115"/>
      <c r="R1254" s="115"/>
      <c r="S1254" s="116"/>
      <c r="AS1254" s="111" t="s">
        <v>102</v>
      </c>
      <c r="AT1254" s="111" t="s">
        <v>73</v>
      </c>
      <c r="AU1254" s="110" t="s">
        <v>73</v>
      </c>
      <c r="AV1254" s="110" t="s">
        <v>16</v>
      </c>
      <c r="AW1254" s="110" t="s">
        <v>47</v>
      </c>
      <c r="AX1254" s="111" t="s">
        <v>89</v>
      </c>
    </row>
    <row r="1255" spans="1:64" s="126" customFormat="1" x14ac:dyDescent="0.2">
      <c r="A1255" s="125"/>
      <c r="C1255" s="103" t="s">
        <v>102</v>
      </c>
      <c r="D1255" s="127" t="s">
        <v>0</v>
      </c>
      <c r="E1255" s="128" t="s">
        <v>105</v>
      </c>
      <c r="G1255" s="129">
        <v>8.4619999999999997</v>
      </c>
      <c r="K1255" s="125"/>
      <c r="L1255" s="130"/>
      <c r="M1255" s="131"/>
      <c r="N1255" s="131"/>
      <c r="O1255" s="131"/>
      <c r="P1255" s="131"/>
      <c r="Q1255" s="131"/>
      <c r="R1255" s="131"/>
      <c r="S1255" s="132"/>
      <c r="AS1255" s="127" t="s">
        <v>102</v>
      </c>
      <c r="AT1255" s="127" t="s">
        <v>73</v>
      </c>
      <c r="AU1255" s="126" t="s">
        <v>106</v>
      </c>
      <c r="AV1255" s="126" t="s">
        <v>16</v>
      </c>
      <c r="AW1255" s="126" t="s">
        <v>47</v>
      </c>
      <c r="AX1255" s="127" t="s">
        <v>89</v>
      </c>
    </row>
    <row r="1256" spans="1:64" s="110" customFormat="1" x14ac:dyDescent="0.2">
      <c r="A1256" s="109"/>
      <c r="C1256" s="103" t="s">
        <v>102</v>
      </c>
      <c r="D1256" s="111" t="s">
        <v>0</v>
      </c>
      <c r="E1256" s="112" t="s">
        <v>1905</v>
      </c>
      <c r="G1256" s="113">
        <v>2.88</v>
      </c>
      <c r="K1256" s="109"/>
      <c r="L1256" s="114"/>
      <c r="M1256" s="115"/>
      <c r="N1256" s="115"/>
      <c r="O1256" s="115"/>
      <c r="P1256" s="115"/>
      <c r="Q1256" s="115"/>
      <c r="R1256" s="115"/>
      <c r="S1256" s="116"/>
      <c r="AS1256" s="111" t="s">
        <v>102</v>
      </c>
      <c r="AT1256" s="111" t="s">
        <v>73</v>
      </c>
      <c r="AU1256" s="110" t="s">
        <v>73</v>
      </c>
      <c r="AV1256" s="110" t="s">
        <v>16</v>
      </c>
      <c r="AW1256" s="110" t="s">
        <v>47</v>
      </c>
      <c r="AX1256" s="111" t="s">
        <v>89</v>
      </c>
    </row>
    <row r="1257" spans="1:64" s="126" customFormat="1" x14ac:dyDescent="0.2">
      <c r="A1257" s="125"/>
      <c r="C1257" s="103" t="s">
        <v>102</v>
      </c>
      <c r="D1257" s="127" t="s">
        <v>0</v>
      </c>
      <c r="E1257" s="128" t="s">
        <v>105</v>
      </c>
      <c r="G1257" s="129">
        <v>2.88</v>
      </c>
      <c r="K1257" s="125"/>
      <c r="L1257" s="130"/>
      <c r="M1257" s="131"/>
      <c r="N1257" s="131"/>
      <c r="O1257" s="131"/>
      <c r="P1257" s="131"/>
      <c r="Q1257" s="131"/>
      <c r="R1257" s="131"/>
      <c r="S1257" s="132"/>
      <c r="AS1257" s="127" t="s">
        <v>102</v>
      </c>
      <c r="AT1257" s="127" t="s">
        <v>73</v>
      </c>
      <c r="AU1257" s="126" t="s">
        <v>106</v>
      </c>
      <c r="AV1257" s="126" t="s">
        <v>16</v>
      </c>
      <c r="AW1257" s="126" t="s">
        <v>47</v>
      </c>
      <c r="AX1257" s="127" t="s">
        <v>89</v>
      </c>
    </row>
    <row r="1258" spans="1:64" s="118" customFormat="1" x14ac:dyDescent="0.2">
      <c r="A1258" s="117"/>
      <c r="C1258" s="103" t="s">
        <v>102</v>
      </c>
      <c r="D1258" s="119" t="s">
        <v>0</v>
      </c>
      <c r="E1258" s="120" t="s">
        <v>109</v>
      </c>
      <c r="G1258" s="121">
        <v>179.17699999999996</v>
      </c>
      <c r="K1258" s="117"/>
      <c r="L1258" s="122"/>
      <c r="M1258" s="123"/>
      <c r="N1258" s="123"/>
      <c r="O1258" s="123"/>
      <c r="P1258" s="123"/>
      <c r="Q1258" s="123"/>
      <c r="R1258" s="123"/>
      <c r="S1258" s="124"/>
      <c r="AS1258" s="119" t="s">
        <v>102</v>
      </c>
      <c r="AT1258" s="119" t="s">
        <v>73</v>
      </c>
      <c r="AU1258" s="118" t="s">
        <v>96</v>
      </c>
      <c r="AV1258" s="118" t="s">
        <v>16</v>
      </c>
      <c r="AW1258" s="118" t="s">
        <v>51</v>
      </c>
      <c r="AX1258" s="119" t="s">
        <v>89</v>
      </c>
    </row>
    <row r="1259" spans="1:64" s="16" customFormat="1" ht="24" x14ac:dyDescent="0.2">
      <c r="A1259" s="13"/>
      <c r="B1259" s="87" t="s">
        <v>1906</v>
      </c>
      <c r="C1259" s="87" t="s">
        <v>92</v>
      </c>
      <c r="D1259" s="88" t="s">
        <v>1907</v>
      </c>
      <c r="E1259" s="89" t="s">
        <v>1908</v>
      </c>
      <c r="F1259" s="90" t="s">
        <v>121</v>
      </c>
      <c r="G1259" s="91">
        <v>19.52</v>
      </c>
      <c r="H1259" s="1"/>
      <c r="I1259" s="91">
        <f>ROUND(H1259*G1259,3)</f>
        <v>0</v>
      </c>
      <c r="J1259" s="92"/>
      <c r="K1259" s="13"/>
      <c r="L1259" s="93" t="s">
        <v>0</v>
      </c>
      <c r="M1259" s="94" t="s">
        <v>23</v>
      </c>
      <c r="N1259" s="95"/>
      <c r="O1259" s="96">
        <f>N1259*G1259</f>
        <v>0</v>
      </c>
      <c r="P1259" s="96">
        <v>2.9999999999999997E-4</v>
      </c>
      <c r="Q1259" s="96">
        <f>P1259*G1259</f>
        <v>5.8559999999999992E-3</v>
      </c>
      <c r="R1259" s="96">
        <v>0</v>
      </c>
      <c r="S1259" s="97">
        <f>R1259*G1259</f>
        <v>0</v>
      </c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Q1259" s="98" t="s">
        <v>228</v>
      </c>
      <c r="AS1259" s="98" t="s">
        <v>92</v>
      </c>
      <c r="AT1259" s="98" t="s">
        <v>73</v>
      </c>
      <c r="AX1259" s="7" t="s">
        <v>89</v>
      </c>
      <c r="BD1259" s="99">
        <f>IF(M1259="základná",I1259,0)</f>
        <v>0</v>
      </c>
      <c r="BE1259" s="99">
        <f>IF(M1259="znížená",I1259,0)</f>
        <v>0</v>
      </c>
      <c r="BF1259" s="99">
        <f>IF(M1259="zákl. prenesená",I1259,0)</f>
        <v>0</v>
      </c>
      <c r="BG1259" s="99">
        <f>IF(M1259="zníž. prenesená",I1259,0)</f>
        <v>0</v>
      </c>
      <c r="BH1259" s="99">
        <f>IF(M1259="nulová",I1259,0)</f>
        <v>0</v>
      </c>
      <c r="BI1259" s="7" t="s">
        <v>73</v>
      </c>
      <c r="BJ1259" s="100">
        <f>ROUND(H1259*G1259,3)</f>
        <v>0</v>
      </c>
      <c r="BK1259" s="7" t="s">
        <v>228</v>
      </c>
      <c r="BL1259" s="98" t="s">
        <v>1909</v>
      </c>
    </row>
    <row r="1260" spans="1:64" s="102" customFormat="1" x14ac:dyDescent="0.2">
      <c r="A1260" s="101"/>
      <c r="C1260" s="103" t="s">
        <v>102</v>
      </c>
      <c r="D1260" s="104" t="s">
        <v>0</v>
      </c>
      <c r="E1260" s="105" t="s">
        <v>1026</v>
      </c>
      <c r="G1260" s="104" t="s">
        <v>0</v>
      </c>
      <c r="K1260" s="101"/>
      <c r="L1260" s="106"/>
      <c r="M1260" s="107"/>
      <c r="N1260" s="107"/>
      <c r="O1260" s="107"/>
      <c r="P1260" s="107"/>
      <c r="Q1260" s="107"/>
      <c r="R1260" s="107"/>
      <c r="S1260" s="108"/>
      <c r="AS1260" s="104" t="s">
        <v>102</v>
      </c>
      <c r="AT1260" s="104" t="s">
        <v>73</v>
      </c>
      <c r="AU1260" s="102" t="s">
        <v>51</v>
      </c>
      <c r="AV1260" s="102" t="s">
        <v>16</v>
      </c>
      <c r="AW1260" s="102" t="s">
        <v>47</v>
      </c>
      <c r="AX1260" s="104" t="s">
        <v>89</v>
      </c>
    </row>
    <row r="1261" spans="1:64" s="110" customFormat="1" x14ac:dyDescent="0.2">
      <c r="A1261" s="109"/>
      <c r="C1261" s="103" t="s">
        <v>102</v>
      </c>
      <c r="D1261" s="111" t="s">
        <v>0</v>
      </c>
      <c r="E1261" s="112" t="s">
        <v>1027</v>
      </c>
      <c r="G1261" s="113">
        <v>14.35</v>
      </c>
      <c r="K1261" s="109"/>
      <c r="L1261" s="114"/>
      <c r="M1261" s="115"/>
      <c r="N1261" s="115"/>
      <c r="O1261" s="115"/>
      <c r="P1261" s="115"/>
      <c r="Q1261" s="115"/>
      <c r="R1261" s="115"/>
      <c r="S1261" s="116"/>
      <c r="AS1261" s="111" t="s">
        <v>102</v>
      </c>
      <c r="AT1261" s="111" t="s">
        <v>73</v>
      </c>
      <c r="AU1261" s="110" t="s">
        <v>73</v>
      </c>
      <c r="AV1261" s="110" t="s">
        <v>16</v>
      </c>
      <c r="AW1261" s="110" t="s">
        <v>47</v>
      </c>
      <c r="AX1261" s="111" t="s">
        <v>89</v>
      </c>
    </row>
    <row r="1262" spans="1:64" s="110" customFormat="1" x14ac:dyDescent="0.2">
      <c r="A1262" s="109"/>
      <c r="C1262" s="103" t="s">
        <v>102</v>
      </c>
      <c r="D1262" s="111" t="s">
        <v>0</v>
      </c>
      <c r="E1262" s="112" t="s">
        <v>1028</v>
      </c>
      <c r="G1262" s="113">
        <v>5.17</v>
      </c>
      <c r="K1262" s="109"/>
      <c r="L1262" s="114"/>
      <c r="M1262" s="115"/>
      <c r="N1262" s="115"/>
      <c r="O1262" s="115"/>
      <c r="P1262" s="115"/>
      <c r="Q1262" s="115"/>
      <c r="R1262" s="115"/>
      <c r="S1262" s="116"/>
      <c r="AS1262" s="111" t="s">
        <v>102</v>
      </c>
      <c r="AT1262" s="111" t="s">
        <v>73</v>
      </c>
      <c r="AU1262" s="110" t="s">
        <v>73</v>
      </c>
      <c r="AV1262" s="110" t="s">
        <v>16</v>
      </c>
      <c r="AW1262" s="110" t="s">
        <v>47</v>
      </c>
      <c r="AX1262" s="111" t="s">
        <v>89</v>
      </c>
    </row>
    <row r="1263" spans="1:64" s="126" customFormat="1" x14ac:dyDescent="0.2">
      <c r="A1263" s="125"/>
      <c r="C1263" s="103" t="s">
        <v>102</v>
      </c>
      <c r="D1263" s="127" t="s">
        <v>0</v>
      </c>
      <c r="E1263" s="128" t="s">
        <v>105</v>
      </c>
      <c r="G1263" s="129">
        <v>19.52</v>
      </c>
      <c r="K1263" s="125"/>
      <c r="L1263" s="130"/>
      <c r="M1263" s="131"/>
      <c r="N1263" s="131"/>
      <c r="O1263" s="131"/>
      <c r="P1263" s="131"/>
      <c r="Q1263" s="131"/>
      <c r="R1263" s="131"/>
      <c r="S1263" s="132"/>
      <c r="AS1263" s="127" t="s">
        <v>102</v>
      </c>
      <c r="AT1263" s="127" t="s">
        <v>73</v>
      </c>
      <c r="AU1263" s="126" t="s">
        <v>106</v>
      </c>
      <c r="AV1263" s="126" t="s">
        <v>16</v>
      </c>
      <c r="AW1263" s="126" t="s">
        <v>47</v>
      </c>
      <c r="AX1263" s="127" t="s">
        <v>89</v>
      </c>
    </row>
    <row r="1264" spans="1:64" s="118" customFormat="1" x14ac:dyDescent="0.2">
      <c r="A1264" s="117"/>
      <c r="C1264" s="103" t="s">
        <v>102</v>
      </c>
      <c r="D1264" s="119" t="s">
        <v>0</v>
      </c>
      <c r="E1264" s="120" t="s">
        <v>109</v>
      </c>
      <c r="G1264" s="121">
        <v>19.52</v>
      </c>
      <c r="K1264" s="117"/>
      <c r="L1264" s="122"/>
      <c r="M1264" s="123"/>
      <c r="N1264" s="123"/>
      <c r="O1264" s="123"/>
      <c r="P1264" s="123"/>
      <c r="Q1264" s="123"/>
      <c r="R1264" s="123"/>
      <c r="S1264" s="124"/>
      <c r="AS1264" s="119" t="s">
        <v>102</v>
      </c>
      <c r="AT1264" s="119" t="s">
        <v>73</v>
      </c>
      <c r="AU1264" s="118" t="s">
        <v>96</v>
      </c>
      <c r="AV1264" s="118" t="s">
        <v>16</v>
      </c>
      <c r="AW1264" s="118" t="s">
        <v>51</v>
      </c>
      <c r="AX1264" s="119" t="s">
        <v>89</v>
      </c>
    </row>
    <row r="1265" spans="1:64" s="16" customFormat="1" ht="24" x14ac:dyDescent="0.2">
      <c r="A1265" s="13"/>
      <c r="B1265" s="133" t="s">
        <v>1910</v>
      </c>
      <c r="C1265" s="133" t="s">
        <v>786</v>
      </c>
      <c r="D1265" s="134" t="s">
        <v>1911</v>
      </c>
      <c r="E1265" s="135" t="s">
        <v>1912</v>
      </c>
      <c r="F1265" s="136" t="s">
        <v>121</v>
      </c>
      <c r="G1265" s="137">
        <v>44.582999999999998</v>
      </c>
      <c r="H1265" s="1"/>
      <c r="I1265" s="137">
        <f>ROUND(H1265*G1265,3)</f>
        <v>0</v>
      </c>
      <c r="J1265" s="138"/>
      <c r="K1265" s="139"/>
      <c r="L1265" s="140" t="s">
        <v>0</v>
      </c>
      <c r="M1265" s="141" t="s">
        <v>23</v>
      </c>
      <c r="N1265" s="95"/>
      <c r="O1265" s="96">
        <f>N1265*G1265</f>
        <v>0</v>
      </c>
      <c r="P1265" s="96">
        <v>2.8E-3</v>
      </c>
      <c r="Q1265" s="96">
        <f>P1265*G1265</f>
        <v>0.1248324</v>
      </c>
      <c r="R1265" s="96">
        <v>0</v>
      </c>
      <c r="S1265" s="97">
        <f>R1265*G1265</f>
        <v>0</v>
      </c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Q1265" s="98" t="s">
        <v>365</v>
      </c>
      <c r="AS1265" s="98" t="s">
        <v>786</v>
      </c>
      <c r="AT1265" s="98" t="s">
        <v>73</v>
      </c>
      <c r="AX1265" s="7" t="s">
        <v>89</v>
      </c>
      <c r="BD1265" s="99">
        <f>IF(M1265="základná",I1265,0)</f>
        <v>0</v>
      </c>
      <c r="BE1265" s="99">
        <f>IF(M1265="znížená",I1265,0)</f>
        <v>0</v>
      </c>
      <c r="BF1265" s="99">
        <f>IF(M1265="zákl. prenesená",I1265,0)</f>
        <v>0</v>
      </c>
      <c r="BG1265" s="99">
        <f>IF(M1265="zníž. prenesená",I1265,0)</f>
        <v>0</v>
      </c>
      <c r="BH1265" s="99">
        <f>IF(M1265="nulová",I1265,0)</f>
        <v>0</v>
      </c>
      <c r="BI1265" s="7" t="s">
        <v>73</v>
      </c>
      <c r="BJ1265" s="100">
        <f>ROUND(H1265*G1265,3)</f>
        <v>0</v>
      </c>
      <c r="BK1265" s="7" t="s">
        <v>228</v>
      </c>
      <c r="BL1265" s="98" t="s">
        <v>1913</v>
      </c>
    </row>
    <row r="1266" spans="1:64" s="16" customFormat="1" ht="29.25" x14ac:dyDescent="0.2">
      <c r="A1266" s="13"/>
      <c r="B1266" s="14"/>
      <c r="C1266" s="103" t="s">
        <v>436</v>
      </c>
      <c r="D1266" s="14"/>
      <c r="E1266" s="144" t="s">
        <v>1914</v>
      </c>
      <c r="F1266" s="14"/>
      <c r="G1266" s="14"/>
      <c r="H1266" s="14"/>
      <c r="I1266" s="14"/>
      <c r="J1266" s="14"/>
      <c r="K1266" s="13"/>
      <c r="L1266" s="145"/>
      <c r="M1266" s="146"/>
      <c r="N1266" s="95"/>
      <c r="O1266" s="95"/>
      <c r="P1266" s="95"/>
      <c r="Q1266" s="95"/>
      <c r="R1266" s="95"/>
      <c r="S1266" s="147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S1266" s="7" t="s">
        <v>436</v>
      </c>
      <c r="AT1266" s="7" t="s">
        <v>73</v>
      </c>
    </row>
    <row r="1267" spans="1:64" s="110" customFormat="1" x14ac:dyDescent="0.2">
      <c r="A1267" s="109"/>
      <c r="C1267" s="103" t="s">
        <v>102</v>
      </c>
      <c r="E1267" s="112" t="s">
        <v>1915</v>
      </c>
      <c r="G1267" s="113">
        <v>44.582999999999998</v>
      </c>
      <c r="K1267" s="109"/>
      <c r="L1267" s="114"/>
      <c r="M1267" s="115"/>
      <c r="N1267" s="115"/>
      <c r="O1267" s="115"/>
      <c r="P1267" s="115"/>
      <c r="Q1267" s="115"/>
      <c r="R1267" s="115"/>
      <c r="S1267" s="116"/>
      <c r="AS1267" s="111" t="s">
        <v>102</v>
      </c>
      <c r="AT1267" s="111" t="s">
        <v>73</v>
      </c>
      <c r="AU1267" s="110" t="s">
        <v>73</v>
      </c>
      <c r="AV1267" s="110" t="s">
        <v>2</v>
      </c>
      <c r="AW1267" s="110" t="s">
        <v>51</v>
      </c>
      <c r="AX1267" s="111" t="s">
        <v>89</v>
      </c>
    </row>
    <row r="1268" spans="1:64" s="16" customFormat="1" ht="24" x14ac:dyDescent="0.2">
      <c r="A1268" s="13"/>
      <c r="B1268" s="87" t="s">
        <v>1916</v>
      </c>
      <c r="C1268" s="87" t="s">
        <v>92</v>
      </c>
      <c r="D1268" s="88" t="s">
        <v>1917</v>
      </c>
      <c r="E1268" s="89" t="s">
        <v>1918</v>
      </c>
      <c r="F1268" s="90" t="s">
        <v>121</v>
      </c>
      <c r="G1268" s="91">
        <v>4.49</v>
      </c>
      <c r="H1268" s="1"/>
      <c r="I1268" s="91">
        <f>ROUND(H1268*G1268,3)</f>
        <v>0</v>
      </c>
      <c r="J1268" s="92"/>
      <c r="K1268" s="13"/>
      <c r="L1268" s="93" t="s">
        <v>0</v>
      </c>
      <c r="M1268" s="94" t="s">
        <v>23</v>
      </c>
      <c r="N1268" s="95"/>
      <c r="O1268" s="96">
        <f>N1268*G1268</f>
        <v>0</v>
      </c>
      <c r="P1268" s="96">
        <v>3.5E-4</v>
      </c>
      <c r="Q1268" s="96">
        <f>P1268*G1268</f>
        <v>1.5715E-3</v>
      </c>
      <c r="R1268" s="96">
        <v>0</v>
      </c>
      <c r="S1268" s="97">
        <f>R1268*G1268</f>
        <v>0</v>
      </c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Q1268" s="98" t="s">
        <v>228</v>
      </c>
      <c r="AS1268" s="98" t="s">
        <v>92</v>
      </c>
      <c r="AT1268" s="98" t="s">
        <v>73</v>
      </c>
      <c r="AX1268" s="7" t="s">
        <v>89</v>
      </c>
      <c r="BD1268" s="99">
        <f>IF(M1268="základná",I1268,0)</f>
        <v>0</v>
      </c>
      <c r="BE1268" s="99">
        <f>IF(M1268="znížená",I1268,0)</f>
        <v>0</v>
      </c>
      <c r="BF1268" s="99">
        <f>IF(M1268="zákl. prenesená",I1268,0)</f>
        <v>0</v>
      </c>
      <c r="BG1268" s="99">
        <f>IF(M1268="zníž. prenesená",I1268,0)</f>
        <v>0</v>
      </c>
      <c r="BH1268" s="99">
        <f>IF(M1268="nulová",I1268,0)</f>
        <v>0</v>
      </c>
      <c r="BI1268" s="7" t="s">
        <v>73</v>
      </c>
      <c r="BJ1268" s="100">
        <f>ROUND(H1268*G1268,3)</f>
        <v>0</v>
      </c>
      <c r="BK1268" s="7" t="s">
        <v>228</v>
      </c>
      <c r="BL1268" s="98" t="s">
        <v>1919</v>
      </c>
    </row>
    <row r="1269" spans="1:64" s="102" customFormat="1" x14ac:dyDescent="0.2">
      <c r="A1269" s="101"/>
      <c r="C1269" s="103" t="s">
        <v>102</v>
      </c>
      <c r="D1269" s="104" t="s">
        <v>0</v>
      </c>
      <c r="E1269" s="105" t="s">
        <v>1029</v>
      </c>
      <c r="G1269" s="104" t="s">
        <v>0</v>
      </c>
      <c r="K1269" s="101"/>
      <c r="L1269" s="106"/>
      <c r="M1269" s="107"/>
      <c r="N1269" s="107"/>
      <c r="O1269" s="107"/>
      <c r="P1269" s="107"/>
      <c r="Q1269" s="107"/>
      <c r="R1269" s="107"/>
      <c r="S1269" s="108"/>
      <c r="AS1269" s="104" t="s">
        <v>102</v>
      </c>
      <c r="AT1269" s="104" t="s">
        <v>73</v>
      </c>
      <c r="AU1269" s="102" t="s">
        <v>51</v>
      </c>
      <c r="AV1269" s="102" t="s">
        <v>16</v>
      </c>
      <c r="AW1269" s="102" t="s">
        <v>47</v>
      </c>
      <c r="AX1269" s="104" t="s">
        <v>89</v>
      </c>
    </row>
    <row r="1270" spans="1:64" s="110" customFormat="1" x14ac:dyDescent="0.2">
      <c r="A1270" s="109"/>
      <c r="C1270" s="103" t="s">
        <v>102</v>
      </c>
      <c r="D1270" s="111" t="s">
        <v>0</v>
      </c>
      <c r="E1270" s="112" t="s">
        <v>1030</v>
      </c>
      <c r="G1270" s="113">
        <v>4.49</v>
      </c>
      <c r="K1270" s="109"/>
      <c r="L1270" s="114"/>
      <c r="M1270" s="115"/>
      <c r="N1270" s="115"/>
      <c r="O1270" s="115"/>
      <c r="P1270" s="115"/>
      <c r="Q1270" s="115"/>
      <c r="R1270" s="115"/>
      <c r="S1270" s="116"/>
      <c r="AS1270" s="111" t="s">
        <v>102</v>
      </c>
      <c r="AT1270" s="111" t="s">
        <v>73</v>
      </c>
      <c r="AU1270" s="110" t="s">
        <v>73</v>
      </c>
      <c r="AV1270" s="110" t="s">
        <v>16</v>
      </c>
      <c r="AW1270" s="110" t="s">
        <v>47</v>
      </c>
      <c r="AX1270" s="111" t="s">
        <v>89</v>
      </c>
    </row>
    <row r="1271" spans="1:64" s="126" customFormat="1" x14ac:dyDescent="0.2">
      <c r="A1271" s="125"/>
      <c r="C1271" s="103" t="s">
        <v>102</v>
      </c>
      <c r="D1271" s="127" t="s">
        <v>0</v>
      </c>
      <c r="E1271" s="128" t="s">
        <v>105</v>
      </c>
      <c r="G1271" s="129">
        <v>4.49</v>
      </c>
      <c r="K1271" s="125"/>
      <c r="L1271" s="130"/>
      <c r="M1271" s="131"/>
      <c r="N1271" s="131"/>
      <c r="O1271" s="131"/>
      <c r="P1271" s="131"/>
      <c r="Q1271" s="131"/>
      <c r="R1271" s="131"/>
      <c r="S1271" s="132"/>
      <c r="AS1271" s="127" t="s">
        <v>102</v>
      </c>
      <c r="AT1271" s="127" t="s">
        <v>73</v>
      </c>
      <c r="AU1271" s="126" t="s">
        <v>106</v>
      </c>
      <c r="AV1271" s="126" t="s">
        <v>16</v>
      </c>
      <c r="AW1271" s="126" t="s">
        <v>47</v>
      </c>
      <c r="AX1271" s="127" t="s">
        <v>89</v>
      </c>
    </row>
    <row r="1272" spans="1:64" s="118" customFormat="1" x14ac:dyDescent="0.2">
      <c r="A1272" s="117"/>
      <c r="C1272" s="103" t="s">
        <v>102</v>
      </c>
      <c r="D1272" s="119" t="s">
        <v>0</v>
      </c>
      <c r="E1272" s="120" t="s">
        <v>109</v>
      </c>
      <c r="G1272" s="121">
        <v>4.49</v>
      </c>
      <c r="K1272" s="117"/>
      <c r="L1272" s="122"/>
      <c r="M1272" s="123"/>
      <c r="N1272" s="123"/>
      <c r="O1272" s="123"/>
      <c r="P1272" s="123"/>
      <c r="Q1272" s="123"/>
      <c r="R1272" s="123"/>
      <c r="S1272" s="124"/>
      <c r="AS1272" s="119" t="s">
        <v>102</v>
      </c>
      <c r="AT1272" s="119" t="s">
        <v>73</v>
      </c>
      <c r="AU1272" s="118" t="s">
        <v>96</v>
      </c>
      <c r="AV1272" s="118" t="s">
        <v>16</v>
      </c>
      <c r="AW1272" s="118" t="s">
        <v>51</v>
      </c>
      <c r="AX1272" s="119" t="s">
        <v>89</v>
      </c>
    </row>
    <row r="1273" spans="1:64" s="16" customFormat="1" ht="12" x14ac:dyDescent="0.2">
      <c r="A1273" s="13"/>
      <c r="B1273" s="133" t="s">
        <v>1920</v>
      </c>
      <c r="C1273" s="133" t="s">
        <v>786</v>
      </c>
      <c r="D1273" s="134" t="s">
        <v>1921</v>
      </c>
      <c r="E1273" s="135" t="s">
        <v>1922</v>
      </c>
      <c r="F1273" s="136" t="s">
        <v>121</v>
      </c>
      <c r="G1273" s="137">
        <v>4.625</v>
      </c>
      <c r="H1273" s="1"/>
      <c r="I1273" s="137">
        <f>ROUND(H1273*G1273,3)</f>
        <v>0</v>
      </c>
      <c r="J1273" s="138"/>
      <c r="K1273" s="139"/>
      <c r="L1273" s="140" t="s">
        <v>0</v>
      </c>
      <c r="M1273" s="141" t="s">
        <v>23</v>
      </c>
      <c r="N1273" s="95"/>
      <c r="O1273" s="96">
        <f>N1273*G1273</f>
        <v>0</v>
      </c>
      <c r="P1273" s="96">
        <v>8.3499999999999998E-3</v>
      </c>
      <c r="Q1273" s="96">
        <f>P1273*G1273</f>
        <v>3.861875E-2</v>
      </c>
      <c r="R1273" s="96">
        <v>0</v>
      </c>
      <c r="S1273" s="97">
        <f>R1273*G1273</f>
        <v>0</v>
      </c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Q1273" s="98" t="s">
        <v>365</v>
      </c>
      <c r="AS1273" s="98" t="s">
        <v>786</v>
      </c>
      <c r="AT1273" s="98" t="s">
        <v>73</v>
      </c>
      <c r="AX1273" s="7" t="s">
        <v>89</v>
      </c>
      <c r="BD1273" s="99">
        <f>IF(M1273="základná",I1273,0)</f>
        <v>0</v>
      </c>
      <c r="BE1273" s="99">
        <f>IF(M1273="znížená",I1273,0)</f>
        <v>0</v>
      </c>
      <c r="BF1273" s="99">
        <f>IF(M1273="zákl. prenesená",I1273,0)</f>
        <v>0</v>
      </c>
      <c r="BG1273" s="99">
        <f>IF(M1273="zníž. prenesená",I1273,0)</f>
        <v>0</v>
      </c>
      <c r="BH1273" s="99">
        <f>IF(M1273="nulová",I1273,0)</f>
        <v>0</v>
      </c>
      <c r="BI1273" s="7" t="s">
        <v>73</v>
      </c>
      <c r="BJ1273" s="100">
        <f>ROUND(H1273*G1273,3)</f>
        <v>0</v>
      </c>
      <c r="BK1273" s="7" t="s">
        <v>228</v>
      </c>
      <c r="BL1273" s="98" t="s">
        <v>1923</v>
      </c>
    </row>
    <row r="1274" spans="1:64" s="16" customFormat="1" ht="19.5" x14ac:dyDescent="0.2">
      <c r="A1274" s="13"/>
      <c r="B1274" s="14"/>
      <c r="C1274" s="103" t="s">
        <v>436</v>
      </c>
      <c r="D1274" s="14"/>
      <c r="E1274" s="144" t="s">
        <v>1924</v>
      </c>
      <c r="F1274" s="14"/>
      <c r="G1274" s="14"/>
      <c r="H1274" s="14"/>
      <c r="I1274" s="14"/>
      <c r="J1274" s="14"/>
      <c r="K1274" s="13"/>
      <c r="L1274" s="145"/>
      <c r="M1274" s="146"/>
      <c r="N1274" s="95"/>
      <c r="O1274" s="95"/>
      <c r="P1274" s="95"/>
      <c r="Q1274" s="95"/>
      <c r="R1274" s="95"/>
      <c r="S1274" s="147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S1274" s="7" t="s">
        <v>436</v>
      </c>
      <c r="AT1274" s="7" t="s">
        <v>73</v>
      </c>
    </row>
    <row r="1275" spans="1:64" s="110" customFormat="1" x14ac:dyDescent="0.2">
      <c r="A1275" s="109"/>
      <c r="C1275" s="103" t="s">
        <v>102</v>
      </c>
      <c r="E1275" s="112" t="s">
        <v>1925</v>
      </c>
      <c r="G1275" s="113">
        <v>4.625</v>
      </c>
      <c r="K1275" s="109"/>
      <c r="L1275" s="114"/>
      <c r="M1275" s="115"/>
      <c r="N1275" s="115"/>
      <c r="O1275" s="115"/>
      <c r="P1275" s="115"/>
      <c r="Q1275" s="115"/>
      <c r="R1275" s="115"/>
      <c r="S1275" s="116"/>
      <c r="AS1275" s="111" t="s">
        <v>102</v>
      </c>
      <c r="AT1275" s="111" t="s">
        <v>73</v>
      </c>
      <c r="AU1275" s="110" t="s">
        <v>73</v>
      </c>
      <c r="AV1275" s="110" t="s">
        <v>2</v>
      </c>
      <c r="AW1275" s="110" t="s">
        <v>51</v>
      </c>
      <c r="AX1275" s="111" t="s">
        <v>89</v>
      </c>
    </row>
    <row r="1276" spans="1:64" s="16" customFormat="1" ht="36" x14ac:dyDescent="0.2">
      <c r="A1276" s="13"/>
      <c r="B1276" s="87" t="s">
        <v>1926</v>
      </c>
      <c r="C1276" s="87" t="s">
        <v>92</v>
      </c>
      <c r="D1276" s="88" t="s">
        <v>1927</v>
      </c>
      <c r="E1276" s="89" t="s">
        <v>1928</v>
      </c>
      <c r="F1276" s="90" t="s">
        <v>121</v>
      </c>
      <c r="G1276" s="91">
        <v>0.93</v>
      </c>
      <c r="H1276" s="1"/>
      <c r="I1276" s="91">
        <f>ROUND(H1276*G1276,3)</f>
        <v>0</v>
      </c>
      <c r="J1276" s="92"/>
      <c r="K1276" s="13"/>
      <c r="L1276" s="93" t="s">
        <v>0</v>
      </c>
      <c r="M1276" s="94" t="s">
        <v>23</v>
      </c>
      <c r="N1276" s="95"/>
      <c r="O1276" s="96">
        <f>N1276*G1276</f>
        <v>0</v>
      </c>
      <c r="P1276" s="96">
        <v>1.2E-4</v>
      </c>
      <c r="Q1276" s="96">
        <f>P1276*G1276</f>
        <v>1.116E-4</v>
      </c>
      <c r="R1276" s="96">
        <v>0</v>
      </c>
      <c r="S1276" s="97">
        <f>R1276*G1276</f>
        <v>0</v>
      </c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Q1276" s="98" t="s">
        <v>228</v>
      </c>
      <c r="AS1276" s="98" t="s">
        <v>92</v>
      </c>
      <c r="AT1276" s="98" t="s">
        <v>73</v>
      </c>
      <c r="AX1276" s="7" t="s">
        <v>89</v>
      </c>
      <c r="BD1276" s="99">
        <f>IF(M1276="základná",I1276,0)</f>
        <v>0</v>
      </c>
      <c r="BE1276" s="99">
        <f>IF(M1276="znížená",I1276,0)</f>
        <v>0</v>
      </c>
      <c r="BF1276" s="99">
        <f>IF(M1276="zákl. prenesená",I1276,0)</f>
        <v>0</v>
      </c>
      <c r="BG1276" s="99">
        <f>IF(M1276="zníž. prenesená",I1276,0)</f>
        <v>0</v>
      </c>
      <c r="BH1276" s="99">
        <f>IF(M1276="nulová",I1276,0)</f>
        <v>0</v>
      </c>
      <c r="BI1276" s="7" t="s">
        <v>73</v>
      </c>
      <c r="BJ1276" s="100">
        <f>ROUND(H1276*G1276,3)</f>
        <v>0</v>
      </c>
      <c r="BK1276" s="7" t="s">
        <v>228</v>
      </c>
      <c r="BL1276" s="98" t="s">
        <v>1929</v>
      </c>
    </row>
    <row r="1277" spans="1:64" s="102" customFormat="1" x14ac:dyDescent="0.2">
      <c r="A1277" s="101"/>
      <c r="C1277" s="103" t="s">
        <v>102</v>
      </c>
      <c r="D1277" s="104" t="s">
        <v>0</v>
      </c>
      <c r="E1277" s="105" t="s">
        <v>1865</v>
      </c>
      <c r="G1277" s="104" t="s">
        <v>0</v>
      </c>
      <c r="K1277" s="101"/>
      <c r="L1277" s="106"/>
      <c r="M1277" s="107"/>
      <c r="N1277" s="107"/>
      <c r="O1277" s="107"/>
      <c r="P1277" s="107"/>
      <c r="Q1277" s="107"/>
      <c r="R1277" s="107"/>
      <c r="S1277" s="108"/>
      <c r="AS1277" s="104" t="s">
        <v>102</v>
      </c>
      <c r="AT1277" s="104" t="s">
        <v>73</v>
      </c>
      <c r="AU1277" s="102" t="s">
        <v>51</v>
      </c>
      <c r="AV1277" s="102" t="s">
        <v>16</v>
      </c>
      <c r="AW1277" s="102" t="s">
        <v>47</v>
      </c>
      <c r="AX1277" s="104" t="s">
        <v>89</v>
      </c>
    </row>
    <row r="1278" spans="1:64" s="110" customFormat="1" x14ac:dyDescent="0.2">
      <c r="A1278" s="109"/>
      <c r="C1278" s="103" t="s">
        <v>102</v>
      </c>
      <c r="D1278" s="111" t="s">
        <v>0</v>
      </c>
      <c r="E1278" s="112" t="s">
        <v>1930</v>
      </c>
      <c r="G1278" s="113">
        <v>0.93</v>
      </c>
      <c r="K1278" s="109"/>
      <c r="L1278" s="114"/>
      <c r="M1278" s="115"/>
      <c r="N1278" s="115"/>
      <c r="O1278" s="115"/>
      <c r="P1278" s="115"/>
      <c r="Q1278" s="115"/>
      <c r="R1278" s="115"/>
      <c r="S1278" s="116"/>
      <c r="AS1278" s="111" t="s">
        <v>102</v>
      </c>
      <c r="AT1278" s="111" t="s">
        <v>73</v>
      </c>
      <c r="AU1278" s="110" t="s">
        <v>73</v>
      </c>
      <c r="AV1278" s="110" t="s">
        <v>16</v>
      </c>
      <c r="AW1278" s="110" t="s">
        <v>47</v>
      </c>
      <c r="AX1278" s="111" t="s">
        <v>89</v>
      </c>
    </row>
    <row r="1279" spans="1:64" s="126" customFormat="1" x14ac:dyDescent="0.2">
      <c r="A1279" s="125"/>
      <c r="C1279" s="103" t="s">
        <v>102</v>
      </c>
      <c r="D1279" s="127" t="s">
        <v>0</v>
      </c>
      <c r="E1279" s="128" t="s">
        <v>105</v>
      </c>
      <c r="G1279" s="129">
        <v>0.93</v>
      </c>
      <c r="K1279" s="125"/>
      <c r="L1279" s="130"/>
      <c r="M1279" s="131"/>
      <c r="N1279" s="131"/>
      <c r="O1279" s="131"/>
      <c r="P1279" s="131"/>
      <c r="Q1279" s="131"/>
      <c r="R1279" s="131"/>
      <c r="S1279" s="132"/>
      <c r="AS1279" s="127" t="s">
        <v>102</v>
      </c>
      <c r="AT1279" s="127" t="s">
        <v>73</v>
      </c>
      <c r="AU1279" s="126" t="s">
        <v>106</v>
      </c>
      <c r="AV1279" s="126" t="s">
        <v>16</v>
      </c>
      <c r="AW1279" s="126" t="s">
        <v>47</v>
      </c>
      <c r="AX1279" s="127" t="s">
        <v>89</v>
      </c>
    </row>
    <row r="1280" spans="1:64" s="118" customFormat="1" x14ac:dyDescent="0.2">
      <c r="A1280" s="117"/>
      <c r="C1280" s="103" t="s">
        <v>102</v>
      </c>
      <c r="D1280" s="119" t="s">
        <v>0</v>
      </c>
      <c r="E1280" s="120" t="s">
        <v>109</v>
      </c>
      <c r="G1280" s="121">
        <v>0.93</v>
      </c>
      <c r="K1280" s="117"/>
      <c r="L1280" s="122"/>
      <c r="M1280" s="123"/>
      <c r="N1280" s="123"/>
      <c r="O1280" s="123"/>
      <c r="P1280" s="123"/>
      <c r="Q1280" s="123"/>
      <c r="R1280" s="123"/>
      <c r="S1280" s="124"/>
      <c r="AS1280" s="119" t="s">
        <v>102</v>
      </c>
      <c r="AT1280" s="119" t="s">
        <v>73</v>
      </c>
      <c r="AU1280" s="118" t="s">
        <v>96</v>
      </c>
      <c r="AV1280" s="118" t="s">
        <v>16</v>
      </c>
      <c r="AW1280" s="118" t="s">
        <v>51</v>
      </c>
      <c r="AX1280" s="119" t="s">
        <v>89</v>
      </c>
    </row>
    <row r="1281" spans="1:64" s="16" customFormat="1" ht="36" x14ac:dyDescent="0.2">
      <c r="A1281" s="13"/>
      <c r="B1281" s="87" t="s">
        <v>1931</v>
      </c>
      <c r="C1281" s="87" t="s">
        <v>92</v>
      </c>
      <c r="D1281" s="88" t="s">
        <v>1932</v>
      </c>
      <c r="E1281" s="89" t="s">
        <v>1933</v>
      </c>
      <c r="F1281" s="90" t="s">
        <v>95</v>
      </c>
      <c r="G1281" s="91">
        <v>0.42</v>
      </c>
      <c r="H1281" s="1"/>
      <c r="I1281" s="91">
        <f>ROUND(H1281*G1281,3)</f>
        <v>0</v>
      </c>
      <c r="J1281" s="92"/>
      <c r="K1281" s="13"/>
      <c r="L1281" s="93" t="s">
        <v>0</v>
      </c>
      <c r="M1281" s="94" t="s">
        <v>23</v>
      </c>
      <c r="N1281" s="95"/>
      <c r="O1281" s="96">
        <f>N1281*G1281</f>
        <v>0</v>
      </c>
      <c r="P1281" s="96">
        <v>8.0000000000000007E-5</v>
      </c>
      <c r="Q1281" s="96">
        <f>P1281*G1281</f>
        <v>3.3600000000000004E-5</v>
      </c>
      <c r="R1281" s="96">
        <v>0</v>
      </c>
      <c r="S1281" s="97">
        <f>R1281*G1281</f>
        <v>0</v>
      </c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Q1281" s="98" t="s">
        <v>228</v>
      </c>
      <c r="AS1281" s="98" t="s">
        <v>92</v>
      </c>
      <c r="AT1281" s="98" t="s">
        <v>73</v>
      </c>
      <c r="AX1281" s="7" t="s">
        <v>89</v>
      </c>
      <c r="BD1281" s="99">
        <f>IF(M1281="základná",I1281,0)</f>
        <v>0</v>
      </c>
      <c r="BE1281" s="99">
        <f>IF(M1281="znížená",I1281,0)</f>
        <v>0</v>
      </c>
      <c r="BF1281" s="99">
        <f>IF(M1281="zákl. prenesená",I1281,0)</f>
        <v>0</v>
      </c>
      <c r="BG1281" s="99">
        <f>IF(M1281="zníž. prenesená",I1281,0)</f>
        <v>0</v>
      </c>
      <c r="BH1281" s="99">
        <f>IF(M1281="nulová",I1281,0)</f>
        <v>0</v>
      </c>
      <c r="BI1281" s="7" t="s">
        <v>73</v>
      </c>
      <c r="BJ1281" s="100">
        <f>ROUND(H1281*G1281,3)</f>
        <v>0</v>
      </c>
      <c r="BK1281" s="7" t="s">
        <v>228</v>
      </c>
      <c r="BL1281" s="98" t="s">
        <v>1934</v>
      </c>
    </row>
    <row r="1282" spans="1:64" s="102" customFormat="1" x14ac:dyDescent="0.2">
      <c r="A1282" s="101"/>
      <c r="C1282" s="103" t="s">
        <v>102</v>
      </c>
      <c r="D1282" s="104" t="s">
        <v>0</v>
      </c>
      <c r="E1282" s="105" t="s">
        <v>1865</v>
      </c>
      <c r="G1282" s="104" t="s">
        <v>0</v>
      </c>
      <c r="K1282" s="101"/>
      <c r="L1282" s="106"/>
      <c r="M1282" s="107"/>
      <c r="N1282" s="107"/>
      <c r="O1282" s="107"/>
      <c r="P1282" s="107"/>
      <c r="Q1282" s="107"/>
      <c r="R1282" s="107"/>
      <c r="S1282" s="108"/>
      <c r="AS1282" s="104" t="s">
        <v>102</v>
      </c>
      <c r="AT1282" s="104" t="s">
        <v>73</v>
      </c>
      <c r="AU1282" s="102" t="s">
        <v>51</v>
      </c>
      <c r="AV1282" s="102" t="s">
        <v>16</v>
      </c>
      <c r="AW1282" s="102" t="s">
        <v>47</v>
      </c>
      <c r="AX1282" s="104" t="s">
        <v>89</v>
      </c>
    </row>
    <row r="1283" spans="1:64" s="110" customFormat="1" x14ac:dyDescent="0.2">
      <c r="A1283" s="109"/>
      <c r="C1283" s="103" t="s">
        <v>102</v>
      </c>
      <c r="D1283" s="111" t="s">
        <v>0</v>
      </c>
      <c r="E1283" s="112" t="s">
        <v>1935</v>
      </c>
      <c r="G1283" s="113">
        <v>0.42</v>
      </c>
      <c r="K1283" s="109"/>
      <c r="L1283" s="114"/>
      <c r="M1283" s="115"/>
      <c r="N1283" s="115"/>
      <c r="O1283" s="115"/>
      <c r="P1283" s="115"/>
      <c r="Q1283" s="115"/>
      <c r="R1283" s="115"/>
      <c r="S1283" s="116"/>
      <c r="AS1283" s="111" t="s">
        <v>102</v>
      </c>
      <c r="AT1283" s="111" t="s">
        <v>73</v>
      </c>
      <c r="AU1283" s="110" t="s">
        <v>73</v>
      </c>
      <c r="AV1283" s="110" t="s">
        <v>16</v>
      </c>
      <c r="AW1283" s="110" t="s">
        <v>47</v>
      </c>
      <c r="AX1283" s="111" t="s">
        <v>89</v>
      </c>
    </row>
    <row r="1284" spans="1:64" s="126" customFormat="1" x14ac:dyDescent="0.2">
      <c r="A1284" s="125"/>
      <c r="C1284" s="103" t="s">
        <v>102</v>
      </c>
      <c r="D1284" s="127" t="s">
        <v>0</v>
      </c>
      <c r="E1284" s="128" t="s">
        <v>105</v>
      </c>
      <c r="G1284" s="129">
        <v>0.42</v>
      </c>
      <c r="K1284" s="125"/>
      <c r="L1284" s="130"/>
      <c r="M1284" s="131"/>
      <c r="N1284" s="131"/>
      <c r="O1284" s="131"/>
      <c r="P1284" s="131"/>
      <c r="Q1284" s="131"/>
      <c r="R1284" s="131"/>
      <c r="S1284" s="132"/>
      <c r="AS1284" s="127" t="s">
        <v>102</v>
      </c>
      <c r="AT1284" s="127" t="s">
        <v>73</v>
      </c>
      <c r="AU1284" s="126" t="s">
        <v>106</v>
      </c>
      <c r="AV1284" s="126" t="s">
        <v>16</v>
      </c>
      <c r="AW1284" s="126" t="s">
        <v>47</v>
      </c>
      <c r="AX1284" s="127" t="s">
        <v>89</v>
      </c>
    </row>
    <row r="1285" spans="1:64" s="118" customFormat="1" x14ac:dyDescent="0.2">
      <c r="A1285" s="117"/>
      <c r="C1285" s="103" t="s">
        <v>102</v>
      </c>
      <c r="D1285" s="119" t="s">
        <v>0</v>
      </c>
      <c r="E1285" s="120" t="s">
        <v>109</v>
      </c>
      <c r="G1285" s="121">
        <v>0.42</v>
      </c>
      <c r="K1285" s="117"/>
      <c r="L1285" s="122"/>
      <c r="M1285" s="123"/>
      <c r="N1285" s="123"/>
      <c r="O1285" s="123"/>
      <c r="P1285" s="123"/>
      <c r="Q1285" s="123"/>
      <c r="R1285" s="123"/>
      <c r="S1285" s="124"/>
      <c r="AS1285" s="119" t="s">
        <v>102</v>
      </c>
      <c r="AT1285" s="119" t="s">
        <v>73</v>
      </c>
      <c r="AU1285" s="118" t="s">
        <v>96</v>
      </c>
      <c r="AV1285" s="118" t="s">
        <v>16</v>
      </c>
      <c r="AW1285" s="118" t="s">
        <v>51</v>
      </c>
      <c r="AX1285" s="119" t="s">
        <v>89</v>
      </c>
    </row>
    <row r="1286" spans="1:64" s="16" customFormat="1" ht="36" x14ac:dyDescent="0.2">
      <c r="A1286" s="13"/>
      <c r="B1286" s="87" t="s">
        <v>1936</v>
      </c>
      <c r="C1286" s="87" t="s">
        <v>92</v>
      </c>
      <c r="D1286" s="88" t="s">
        <v>1927</v>
      </c>
      <c r="E1286" s="89" t="s">
        <v>1928</v>
      </c>
      <c r="F1286" s="90" t="s">
        <v>121</v>
      </c>
      <c r="G1286" s="91">
        <v>23.67</v>
      </c>
      <c r="H1286" s="1"/>
      <c r="I1286" s="91">
        <f>ROUND(H1286*G1286,3)</f>
        <v>0</v>
      </c>
      <c r="J1286" s="92"/>
      <c r="K1286" s="13"/>
      <c r="L1286" s="93" t="s">
        <v>0</v>
      </c>
      <c r="M1286" s="94" t="s">
        <v>23</v>
      </c>
      <c r="N1286" s="95"/>
      <c r="O1286" s="96">
        <f>N1286*G1286</f>
        <v>0</v>
      </c>
      <c r="P1286" s="96">
        <v>1.2E-4</v>
      </c>
      <c r="Q1286" s="96">
        <f>P1286*G1286</f>
        <v>2.8404000000000003E-3</v>
      </c>
      <c r="R1286" s="96">
        <v>0</v>
      </c>
      <c r="S1286" s="97">
        <f>R1286*G1286</f>
        <v>0</v>
      </c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Q1286" s="98" t="s">
        <v>228</v>
      </c>
      <c r="AS1286" s="98" t="s">
        <v>92</v>
      </c>
      <c r="AT1286" s="98" t="s">
        <v>73</v>
      </c>
      <c r="AX1286" s="7" t="s">
        <v>89</v>
      </c>
      <c r="BD1286" s="99">
        <f>IF(M1286="základná",I1286,0)</f>
        <v>0</v>
      </c>
      <c r="BE1286" s="99">
        <f>IF(M1286="znížená",I1286,0)</f>
        <v>0</v>
      </c>
      <c r="BF1286" s="99">
        <f>IF(M1286="zákl. prenesená",I1286,0)</f>
        <v>0</v>
      </c>
      <c r="BG1286" s="99">
        <f>IF(M1286="zníž. prenesená",I1286,0)</f>
        <v>0</v>
      </c>
      <c r="BH1286" s="99">
        <f>IF(M1286="nulová",I1286,0)</f>
        <v>0</v>
      </c>
      <c r="BI1286" s="7" t="s">
        <v>73</v>
      </c>
      <c r="BJ1286" s="100">
        <f>ROUND(H1286*G1286,3)</f>
        <v>0</v>
      </c>
      <c r="BK1286" s="7" t="s">
        <v>228</v>
      </c>
      <c r="BL1286" s="98" t="s">
        <v>1937</v>
      </c>
    </row>
    <row r="1287" spans="1:64" s="102" customFormat="1" x14ac:dyDescent="0.2">
      <c r="A1287" s="101"/>
      <c r="C1287" s="103" t="s">
        <v>102</v>
      </c>
      <c r="D1287" s="104" t="s">
        <v>0</v>
      </c>
      <c r="E1287" s="105" t="s">
        <v>1004</v>
      </c>
      <c r="G1287" s="104" t="s">
        <v>0</v>
      </c>
      <c r="K1287" s="101"/>
      <c r="L1287" s="106"/>
      <c r="M1287" s="107"/>
      <c r="N1287" s="107"/>
      <c r="O1287" s="107"/>
      <c r="P1287" s="107"/>
      <c r="Q1287" s="107"/>
      <c r="R1287" s="107"/>
      <c r="S1287" s="108"/>
      <c r="AS1287" s="104" t="s">
        <v>102</v>
      </c>
      <c r="AT1287" s="104" t="s">
        <v>73</v>
      </c>
      <c r="AU1287" s="102" t="s">
        <v>51</v>
      </c>
      <c r="AV1287" s="102" t="s">
        <v>16</v>
      </c>
      <c r="AW1287" s="102" t="s">
        <v>47</v>
      </c>
      <c r="AX1287" s="104" t="s">
        <v>89</v>
      </c>
    </row>
    <row r="1288" spans="1:64" s="110" customFormat="1" x14ac:dyDescent="0.2">
      <c r="A1288" s="109"/>
      <c r="C1288" s="103" t="s">
        <v>102</v>
      </c>
      <c r="D1288" s="111" t="s">
        <v>0</v>
      </c>
      <c r="E1288" s="112" t="s">
        <v>603</v>
      </c>
      <c r="G1288" s="113">
        <v>15.22</v>
      </c>
      <c r="K1288" s="109"/>
      <c r="L1288" s="114"/>
      <c r="M1288" s="115"/>
      <c r="N1288" s="115"/>
      <c r="O1288" s="115"/>
      <c r="P1288" s="115"/>
      <c r="Q1288" s="115"/>
      <c r="R1288" s="115"/>
      <c r="S1288" s="116"/>
      <c r="AS1288" s="111" t="s">
        <v>102</v>
      </c>
      <c r="AT1288" s="111" t="s">
        <v>73</v>
      </c>
      <c r="AU1288" s="110" t="s">
        <v>73</v>
      </c>
      <c r="AV1288" s="110" t="s">
        <v>16</v>
      </c>
      <c r="AW1288" s="110" t="s">
        <v>47</v>
      </c>
      <c r="AX1288" s="111" t="s">
        <v>89</v>
      </c>
    </row>
    <row r="1289" spans="1:64" s="110" customFormat="1" x14ac:dyDescent="0.2">
      <c r="A1289" s="109"/>
      <c r="C1289" s="103" t="s">
        <v>102</v>
      </c>
      <c r="D1289" s="111" t="s">
        <v>0</v>
      </c>
      <c r="E1289" s="112" t="s">
        <v>605</v>
      </c>
      <c r="G1289" s="113">
        <v>8.4499999999999993</v>
      </c>
      <c r="K1289" s="109"/>
      <c r="L1289" s="114"/>
      <c r="M1289" s="115"/>
      <c r="N1289" s="115"/>
      <c r="O1289" s="115"/>
      <c r="P1289" s="115"/>
      <c r="Q1289" s="115"/>
      <c r="R1289" s="115"/>
      <c r="S1289" s="116"/>
      <c r="AS1289" s="111" t="s">
        <v>102</v>
      </c>
      <c r="AT1289" s="111" t="s">
        <v>73</v>
      </c>
      <c r="AU1289" s="110" t="s">
        <v>73</v>
      </c>
      <c r="AV1289" s="110" t="s">
        <v>16</v>
      </c>
      <c r="AW1289" s="110" t="s">
        <v>47</v>
      </c>
      <c r="AX1289" s="111" t="s">
        <v>89</v>
      </c>
    </row>
    <row r="1290" spans="1:64" s="118" customFormat="1" x14ac:dyDescent="0.2">
      <c r="A1290" s="117"/>
      <c r="C1290" s="103" t="s">
        <v>102</v>
      </c>
      <c r="D1290" s="119" t="s">
        <v>0</v>
      </c>
      <c r="E1290" s="120" t="s">
        <v>109</v>
      </c>
      <c r="G1290" s="121">
        <v>23.67</v>
      </c>
      <c r="K1290" s="117"/>
      <c r="L1290" s="122"/>
      <c r="M1290" s="123"/>
      <c r="N1290" s="123"/>
      <c r="O1290" s="123"/>
      <c r="P1290" s="123"/>
      <c r="Q1290" s="123"/>
      <c r="R1290" s="123"/>
      <c r="S1290" s="124"/>
      <c r="AS1290" s="119" t="s">
        <v>102</v>
      </c>
      <c r="AT1290" s="119" t="s">
        <v>73</v>
      </c>
      <c r="AU1290" s="118" t="s">
        <v>96</v>
      </c>
      <c r="AV1290" s="118" t="s">
        <v>16</v>
      </c>
      <c r="AW1290" s="118" t="s">
        <v>51</v>
      </c>
      <c r="AX1290" s="119" t="s">
        <v>89</v>
      </c>
    </row>
    <row r="1291" spans="1:64" s="16" customFormat="1" ht="36" x14ac:dyDescent="0.2">
      <c r="A1291" s="13"/>
      <c r="B1291" s="87" t="s">
        <v>1938</v>
      </c>
      <c r="C1291" s="87" t="s">
        <v>92</v>
      </c>
      <c r="D1291" s="88" t="s">
        <v>1939</v>
      </c>
      <c r="E1291" s="89" t="s">
        <v>1940</v>
      </c>
      <c r="F1291" s="90" t="s">
        <v>95</v>
      </c>
      <c r="G1291" s="91">
        <v>29.6</v>
      </c>
      <c r="H1291" s="1"/>
      <c r="I1291" s="91">
        <f>ROUND(H1291*G1291,3)</f>
        <v>0</v>
      </c>
      <c r="J1291" s="92"/>
      <c r="K1291" s="13"/>
      <c r="L1291" s="93" t="s">
        <v>0</v>
      </c>
      <c r="M1291" s="94" t="s">
        <v>23</v>
      </c>
      <c r="N1291" s="95"/>
      <c r="O1291" s="96">
        <f>N1291*G1291</f>
        <v>0</v>
      </c>
      <c r="P1291" s="96">
        <v>3.0000000000000001E-5</v>
      </c>
      <c r="Q1291" s="96">
        <f>P1291*G1291</f>
        <v>8.8800000000000012E-4</v>
      </c>
      <c r="R1291" s="96">
        <v>0</v>
      </c>
      <c r="S1291" s="97">
        <f>R1291*G1291</f>
        <v>0</v>
      </c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Q1291" s="98" t="s">
        <v>228</v>
      </c>
      <c r="AS1291" s="98" t="s">
        <v>92</v>
      </c>
      <c r="AT1291" s="98" t="s">
        <v>73</v>
      </c>
      <c r="AX1291" s="7" t="s">
        <v>89</v>
      </c>
      <c r="BD1291" s="99">
        <f>IF(M1291="základná",I1291,0)</f>
        <v>0</v>
      </c>
      <c r="BE1291" s="99">
        <f>IF(M1291="znížená",I1291,0)</f>
        <v>0</v>
      </c>
      <c r="BF1291" s="99">
        <f>IF(M1291="zákl. prenesená",I1291,0)</f>
        <v>0</v>
      </c>
      <c r="BG1291" s="99">
        <f>IF(M1291="zníž. prenesená",I1291,0)</f>
        <v>0</v>
      </c>
      <c r="BH1291" s="99">
        <f>IF(M1291="nulová",I1291,0)</f>
        <v>0</v>
      </c>
      <c r="BI1291" s="7" t="s">
        <v>73</v>
      </c>
      <c r="BJ1291" s="100">
        <f>ROUND(H1291*G1291,3)</f>
        <v>0</v>
      </c>
      <c r="BK1291" s="7" t="s">
        <v>228</v>
      </c>
      <c r="BL1291" s="98" t="s">
        <v>1941</v>
      </c>
    </row>
    <row r="1292" spans="1:64" s="102" customFormat="1" x14ac:dyDescent="0.2">
      <c r="A1292" s="101"/>
      <c r="C1292" s="103" t="s">
        <v>102</v>
      </c>
      <c r="D1292" s="104" t="s">
        <v>0</v>
      </c>
      <c r="E1292" s="105" t="s">
        <v>1004</v>
      </c>
      <c r="G1292" s="104" t="s">
        <v>0</v>
      </c>
      <c r="K1292" s="101"/>
      <c r="L1292" s="106"/>
      <c r="M1292" s="107"/>
      <c r="N1292" s="107"/>
      <c r="O1292" s="107"/>
      <c r="P1292" s="107"/>
      <c r="Q1292" s="107"/>
      <c r="R1292" s="107"/>
      <c r="S1292" s="108"/>
      <c r="AS1292" s="104" t="s">
        <v>102</v>
      </c>
      <c r="AT1292" s="104" t="s">
        <v>73</v>
      </c>
      <c r="AU1292" s="102" t="s">
        <v>51</v>
      </c>
      <c r="AV1292" s="102" t="s">
        <v>16</v>
      </c>
      <c r="AW1292" s="102" t="s">
        <v>47</v>
      </c>
      <c r="AX1292" s="104" t="s">
        <v>89</v>
      </c>
    </row>
    <row r="1293" spans="1:64" s="102" customFormat="1" x14ac:dyDescent="0.2">
      <c r="A1293" s="101"/>
      <c r="C1293" s="103" t="s">
        <v>102</v>
      </c>
      <c r="D1293" s="104" t="s">
        <v>0</v>
      </c>
      <c r="E1293" s="105" t="s">
        <v>703</v>
      </c>
      <c r="G1293" s="104" t="s">
        <v>0</v>
      </c>
      <c r="K1293" s="101"/>
      <c r="L1293" s="106"/>
      <c r="M1293" s="107"/>
      <c r="N1293" s="107"/>
      <c r="O1293" s="107"/>
      <c r="P1293" s="107"/>
      <c r="Q1293" s="107"/>
      <c r="R1293" s="107"/>
      <c r="S1293" s="108"/>
      <c r="AS1293" s="104" t="s">
        <v>102</v>
      </c>
      <c r="AT1293" s="104" t="s">
        <v>73</v>
      </c>
      <c r="AU1293" s="102" t="s">
        <v>51</v>
      </c>
      <c r="AV1293" s="102" t="s">
        <v>16</v>
      </c>
      <c r="AW1293" s="102" t="s">
        <v>47</v>
      </c>
      <c r="AX1293" s="104" t="s">
        <v>89</v>
      </c>
    </row>
    <row r="1294" spans="1:64" s="110" customFormat="1" x14ac:dyDescent="0.2">
      <c r="A1294" s="109"/>
      <c r="C1294" s="103" t="s">
        <v>102</v>
      </c>
      <c r="D1294" s="111" t="s">
        <v>0</v>
      </c>
      <c r="E1294" s="112" t="s">
        <v>1942</v>
      </c>
      <c r="G1294" s="113">
        <v>18</v>
      </c>
      <c r="K1294" s="109"/>
      <c r="L1294" s="114"/>
      <c r="M1294" s="115"/>
      <c r="N1294" s="115"/>
      <c r="O1294" s="115"/>
      <c r="P1294" s="115"/>
      <c r="Q1294" s="115"/>
      <c r="R1294" s="115"/>
      <c r="S1294" s="116"/>
      <c r="AS1294" s="111" t="s">
        <v>102</v>
      </c>
      <c r="AT1294" s="111" t="s">
        <v>73</v>
      </c>
      <c r="AU1294" s="110" t="s">
        <v>73</v>
      </c>
      <c r="AV1294" s="110" t="s">
        <v>16</v>
      </c>
      <c r="AW1294" s="110" t="s">
        <v>47</v>
      </c>
      <c r="AX1294" s="111" t="s">
        <v>89</v>
      </c>
    </row>
    <row r="1295" spans="1:64" s="110" customFormat="1" x14ac:dyDescent="0.2">
      <c r="A1295" s="109"/>
      <c r="C1295" s="103" t="s">
        <v>102</v>
      </c>
      <c r="D1295" s="111" t="s">
        <v>0</v>
      </c>
      <c r="E1295" s="112" t="s">
        <v>1943</v>
      </c>
      <c r="G1295" s="113">
        <v>11.6</v>
      </c>
      <c r="K1295" s="109"/>
      <c r="L1295" s="114"/>
      <c r="M1295" s="115"/>
      <c r="N1295" s="115"/>
      <c r="O1295" s="115"/>
      <c r="P1295" s="115"/>
      <c r="Q1295" s="115"/>
      <c r="R1295" s="115"/>
      <c r="S1295" s="116"/>
      <c r="AS1295" s="111" t="s">
        <v>102</v>
      </c>
      <c r="AT1295" s="111" t="s">
        <v>73</v>
      </c>
      <c r="AU1295" s="110" t="s">
        <v>73</v>
      </c>
      <c r="AV1295" s="110" t="s">
        <v>16</v>
      </c>
      <c r="AW1295" s="110" t="s">
        <v>47</v>
      </c>
      <c r="AX1295" s="111" t="s">
        <v>89</v>
      </c>
    </row>
    <row r="1296" spans="1:64" s="118" customFormat="1" x14ac:dyDescent="0.2">
      <c r="A1296" s="117"/>
      <c r="C1296" s="103" t="s">
        <v>102</v>
      </c>
      <c r="D1296" s="119" t="s">
        <v>0</v>
      </c>
      <c r="E1296" s="120" t="s">
        <v>109</v>
      </c>
      <c r="G1296" s="121">
        <v>29.6</v>
      </c>
      <c r="K1296" s="117"/>
      <c r="L1296" s="122"/>
      <c r="M1296" s="123"/>
      <c r="N1296" s="123"/>
      <c r="O1296" s="123"/>
      <c r="P1296" s="123"/>
      <c r="Q1296" s="123"/>
      <c r="R1296" s="123"/>
      <c r="S1296" s="124"/>
      <c r="AS1296" s="119" t="s">
        <v>102</v>
      </c>
      <c r="AT1296" s="119" t="s">
        <v>73</v>
      </c>
      <c r="AU1296" s="118" t="s">
        <v>96</v>
      </c>
      <c r="AV1296" s="118" t="s">
        <v>16</v>
      </c>
      <c r="AW1296" s="118" t="s">
        <v>51</v>
      </c>
      <c r="AX1296" s="119" t="s">
        <v>89</v>
      </c>
    </row>
    <row r="1297" spans="1:64" s="16" customFormat="1" ht="24" x14ac:dyDescent="0.2">
      <c r="A1297" s="13"/>
      <c r="B1297" s="87" t="s">
        <v>1944</v>
      </c>
      <c r="C1297" s="87" t="s">
        <v>92</v>
      </c>
      <c r="D1297" s="88" t="s">
        <v>1945</v>
      </c>
      <c r="E1297" s="89" t="s">
        <v>1946</v>
      </c>
      <c r="F1297" s="90" t="s">
        <v>121</v>
      </c>
      <c r="G1297" s="91">
        <v>530.62300000000005</v>
      </c>
      <c r="H1297" s="1"/>
      <c r="I1297" s="91">
        <f>ROUND(H1297*G1297,3)</f>
        <v>0</v>
      </c>
      <c r="J1297" s="92"/>
      <c r="K1297" s="13"/>
      <c r="L1297" s="93" t="s">
        <v>0</v>
      </c>
      <c r="M1297" s="94" t="s">
        <v>23</v>
      </c>
      <c r="N1297" s="95"/>
      <c r="O1297" s="96">
        <f>N1297*G1297</f>
        <v>0</v>
      </c>
      <c r="P1297" s="96">
        <v>5.0000000000000001E-4</v>
      </c>
      <c r="Q1297" s="96">
        <f>P1297*G1297</f>
        <v>0.26531150000000003</v>
      </c>
      <c r="R1297" s="96">
        <v>0</v>
      </c>
      <c r="S1297" s="97">
        <f>R1297*G1297</f>
        <v>0</v>
      </c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Q1297" s="98" t="s">
        <v>228</v>
      </c>
      <c r="AS1297" s="98" t="s">
        <v>92</v>
      </c>
      <c r="AT1297" s="98" t="s">
        <v>73</v>
      </c>
      <c r="AX1297" s="7" t="s">
        <v>89</v>
      </c>
      <c r="BD1297" s="99">
        <f>IF(M1297="základná",I1297,0)</f>
        <v>0</v>
      </c>
      <c r="BE1297" s="99">
        <f>IF(M1297="znížená",I1297,0)</f>
        <v>0</v>
      </c>
      <c r="BF1297" s="99">
        <f>IF(M1297="zákl. prenesená",I1297,0)</f>
        <v>0</v>
      </c>
      <c r="BG1297" s="99">
        <f>IF(M1297="zníž. prenesená",I1297,0)</f>
        <v>0</v>
      </c>
      <c r="BH1297" s="99">
        <f>IF(M1297="nulová",I1297,0)</f>
        <v>0</v>
      </c>
      <c r="BI1297" s="7" t="s">
        <v>73</v>
      </c>
      <c r="BJ1297" s="100">
        <f>ROUND(H1297*G1297,3)</f>
        <v>0</v>
      </c>
      <c r="BK1297" s="7" t="s">
        <v>228</v>
      </c>
      <c r="BL1297" s="98" t="s">
        <v>1947</v>
      </c>
    </row>
    <row r="1298" spans="1:64" s="102" customFormat="1" x14ac:dyDescent="0.2">
      <c r="A1298" s="101"/>
      <c r="C1298" s="103" t="s">
        <v>102</v>
      </c>
      <c r="D1298" s="104" t="s">
        <v>0</v>
      </c>
      <c r="E1298" s="105" t="s">
        <v>1008</v>
      </c>
      <c r="G1298" s="104" t="s">
        <v>0</v>
      </c>
      <c r="K1298" s="101"/>
      <c r="L1298" s="106"/>
      <c r="M1298" s="107"/>
      <c r="N1298" s="107"/>
      <c r="O1298" s="107"/>
      <c r="P1298" s="107"/>
      <c r="Q1298" s="107"/>
      <c r="R1298" s="107"/>
      <c r="S1298" s="108"/>
      <c r="AS1298" s="104" t="s">
        <v>102</v>
      </c>
      <c r="AT1298" s="104" t="s">
        <v>73</v>
      </c>
      <c r="AU1298" s="102" t="s">
        <v>51</v>
      </c>
      <c r="AV1298" s="102" t="s">
        <v>16</v>
      </c>
      <c r="AW1298" s="102" t="s">
        <v>47</v>
      </c>
      <c r="AX1298" s="104" t="s">
        <v>89</v>
      </c>
    </row>
    <row r="1299" spans="1:64" s="110" customFormat="1" x14ac:dyDescent="0.2">
      <c r="A1299" s="109"/>
      <c r="C1299" s="103" t="s">
        <v>102</v>
      </c>
      <c r="D1299" s="111" t="s">
        <v>0</v>
      </c>
      <c r="E1299" s="112" t="s">
        <v>1009</v>
      </c>
      <c r="G1299" s="113">
        <v>133.15</v>
      </c>
      <c r="K1299" s="109"/>
      <c r="L1299" s="114"/>
      <c r="M1299" s="115"/>
      <c r="N1299" s="115"/>
      <c r="O1299" s="115"/>
      <c r="P1299" s="115"/>
      <c r="Q1299" s="115"/>
      <c r="R1299" s="115"/>
      <c r="S1299" s="116"/>
      <c r="AS1299" s="111" t="s">
        <v>102</v>
      </c>
      <c r="AT1299" s="111" t="s">
        <v>73</v>
      </c>
      <c r="AU1299" s="110" t="s">
        <v>73</v>
      </c>
      <c r="AV1299" s="110" t="s">
        <v>16</v>
      </c>
      <c r="AW1299" s="110" t="s">
        <v>47</v>
      </c>
      <c r="AX1299" s="111" t="s">
        <v>89</v>
      </c>
    </row>
    <row r="1300" spans="1:64" s="126" customFormat="1" x14ac:dyDescent="0.2">
      <c r="A1300" s="125"/>
      <c r="C1300" s="103" t="s">
        <v>102</v>
      </c>
      <c r="D1300" s="127" t="s">
        <v>0</v>
      </c>
      <c r="E1300" s="128" t="s">
        <v>105</v>
      </c>
      <c r="G1300" s="129">
        <v>133.15</v>
      </c>
      <c r="K1300" s="125"/>
      <c r="L1300" s="130"/>
      <c r="M1300" s="131"/>
      <c r="N1300" s="131"/>
      <c r="O1300" s="131"/>
      <c r="P1300" s="131"/>
      <c r="Q1300" s="131"/>
      <c r="R1300" s="131"/>
      <c r="S1300" s="132"/>
      <c r="AS1300" s="127" t="s">
        <v>102</v>
      </c>
      <c r="AT1300" s="127" t="s">
        <v>73</v>
      </c>
      <c r="AU1300" s="126" t="s">
        <v>106</v>
      </c>
      <c r="AV1300" s="126" t="s">
        <v>16</v>
      </c>
      <c r="AW1300" s="126" t="s">
        <v>47</v>
      </c>
      <c r="AX1300" s="127" t="s">
        <v>89</v>
      </c>
    </row>
    <row r="1301" spans="1:64" s="102" customFormat="1" x14ac:dyDescent="0.2">
      <c r="A1301" s="101"/>
      <c r="C1301" s="103" t="s">
        <v>102</v>
      </c>
      <c r="D1301" s="104" t="s">
        <v>0</v>
      </c>
      <c r="E1301" s="105" t="s">
        <v>1010</v>
      </c>
      <c r="G1301" s="104" t="s">
        <v>0</v>
      </c>
      <c r="K1301" s="101"/>
      <c r="L1301" s="106"/>
      <c r="M1301" s="107"/>
      <c r="N1301" s="107"/>
      <c r="O1301" s="107"/>
      <c r="P1301" s="107"/>
      <c r="Q1301" s="107"/>
      <c r="R1301" s="107"/>
      <c r="S1301" s="108"/>
      <c r="AS1301" s="104" t="s">
        <v>102</v>
      </c>
      <c r="AT1301" s="104" t="s">
        <v>73</v>
      </c>
      <c r="AU1301" s="102" t="s">
        <v>51</v>
      </c>
      <c r="AV1301" s="102" t="s">
        <v>16</v>
      </c>
      <c r="AW1301" s="102" t="s">
        <v>47</v>
      </c>
      <c r="AX1301" s="104" t="s">
        <v>89</v>
      </c>
    </row>
    <row r="1302" spans="1:64" s="110" customFormat="1" x14ac:dyDescent="0.2">
      <c r="A1302" s="109"/>
      <c r="C1302" s="103" t="s">
        <v>102</v>
      </c>
      <c r="D1302" s="111" t="s">
        <v>0</v>
      </c>
      <c r="E1302" s="112" t="s">
        <v>1948</v>
      </c>
      <c r="G1302" s="113">
        <v>38.39</v>
      </c>
      <c r="K1302" s="109"/>
      <c r="L1302" s="114"/>
      <c r="M1302" s="115"/>
      <c r="N1302" s="115"/>
      <c r="O1302" s="115"/>
      <c r="P1302" s="115"/>
      <c r="Q1302" s="115"/>
      <c r="R1302" s="115"/>
      <c r="S1302" s="116"/>
      <c r="AS1302" s="111" t="s">
        <v>102</v>
      </c>
      <c r="AT1302" s="111" t="s">
        <v>73</v>
      </c>
      <c r="AU1302" s="110" t="s">
        <v>73</v>
      </c>
      <c r="AV1302" s="110" t="s">
        <v>16</v>
      </c>
      <c r="AW1302" s="110" t="s">
        <v>47</v>
      </c>
      <c r="AX1302" s="111" t="s">
        <v>89</v>
      </c>
    </row>
    <row r="1303" spans="1:64" s="110" customFormat="1" x14ac:dyDescent="0.2">
      <c r="A1303" s="109"/>
      <c r="C1303" s="103" t="s">
        <v>102</v>
      </c>
      <c r="D1303" s="111" t="s">
        <v>0</v>
      </c>
      <c r="E1303" s="112" t="s">
        <v>1949</v>
      </c>
      <c r="G1303" s="113">
        <v>22.66</v>
      </c>
      <c r="K1303" s="109"/>
      <c r="L1303" s="114"/>
      <c r="M1303" s="115"/>
      <c r="N1303" s="115"/>
      <c r="O1303" s="115"/>
      <c r="P1303" s="115"/>
      <c r="Q1303" s="115"/>
      <c r="R1303" s="115"/>
      <c r="S1303" s="116"/>
      <c r="AS1303" s="111" t="s">
        <v>102</v>
      </c>
      <c r="AT1303" s="111" t="s">
        <v>73</v>
      </c>
      <c r="AU1303" s="110" t="s">
        <v>73</v>
      </c>
      <c r="AV1303" s="110" t="s">
        <v>16</v>
      </c>
      <c r="AW1303" s="110" t="s">
        <v>47</v>
      </c>
      <c r="AX1303" s="111" t="s">
        <v>89</v>
      </c>
    </row>
    <row r="1304" spans="1:64" s="110" customFormat="1" x14ac:dyDescent="0.2">
      <c r="A1304" s="109"/>
      <c r="C1304" s="103" t="s">
        <v>102</v>
      </c>
      <c r="D1304" s="111" t="s">
        <v>0</v>
      </c>
      <c r="E1304" s="112" t="s">
        <v>1013</v>
      </c>
      <c r="G1304" s="113">
        <v>35.479999999999997</v>
      </c>
      <c r="K1304" s="109"/>
      <c r="L1304" s="114"/>
      <c r="M1304" s="115"/>
      <c r="N1304" s="115"/>
      <c r="O1304" s="115"/>
      <c r="P1304" s="115"/>
      <c r="Q1304" s="115"/>
      <c r="R1304" s="115"/>
      <c r="S1304" s="116"/>
      <c r="AS1304" s="111" t="s">
        <v>102</v>
      </c>
      <c r="AT1304" s="111" t="s">
        <v>73</v>
      </c>
      <c r="AU1304" s="110" t="s">
        <v>73</v>
      </c>
      <c r="AV1304" s="110" t="s">
        <v>16</v>
      </c>
      <c r="AW1304" s="110" t="s">
        <v>47</v>
      </c>
      <c r="AX1304" s="111" t="s">
        <v>89</v>
      </c>
    </row>
    <row r="1305" spans="1:64" s="110" customFormat="1" x14ac:dyDescent="0.2">
      <c r="A1305" s="109"/>
      <c r="C1305" s="103" t="s">
        <v>102</v>
      </c>
      <c r="D1305" s="111" t="s">
        <v>0</v>
      </c>
      <c r="E1305" s="112" t="s">
        <v>1014</v>
      </c>
      <c r="G1305" s="113">
        <v>36.74</v>
      </c>
      <c r="K1305" s="109"/>
      <c r="L1305" s="114"/>
      <c r="M1305" s="115"/>
      <c r="N1305" s="115"/>
      <c r="O1305" s="115"/>
      <c r="P1305" s="115"/>
      <c r="Q1305" s="115"/>
      <c r="R1305" s="115"/>
      <c r="S1305" s="116"/>
      <c r="AS1305" s="111" t="s">
        <v>102</v>
      </c>
      <c r="AT1305" s="111" t="s">
        <v>73</v>
      </c>
      <c r="AU1305" s="110" t="s">
        <v>73</v>
      </c>
      <c r="AV1305" s="110" t="s">
        <v>16</v>
      </c>
      <c r="AW1305" s="110" t="s">
        <v>47</v>
      </c>
      <c r="AX1305" s="111" t="s">
        <v>89</v>
      </c>
    </row>
    <row r="1306" spans="1:64" s="110" customFormat="1" x14ac:dyDescent="0.2">
      <c r="A1306" s="109"/>
      <c r="C1306" s="103" t="s">
        <v>102</v>
      </c>
      <c r="D1306" s="111" t="s">
        <v>0</v>
      </c>
      <c r="E1306" s="112" t="s">
        <v>1015</v>
      </c>
      <c r="G1306" s="113">
        <v>25.62</v>
      </c>
      <c r="K1306" s="109"/>
      <c r="L1306" s="114"/>
      <c r="M1306" s="115"/>
      <c r="N1306" s="115"/>
      <c r="O1306" s="115"/>
      <c r="P1306" s="115"/>
      <c r="Q1306" s="115"/>
      <c r="R1306" s="115"/>
      <c r="S1306" s="116"/>
      <c r="AS1306" s="111" t="s">
        <v>102</v>
      </c>
      <c r="AT1306" s="111" t="s">
        <v>73</v>
      </c>
      <c r="AU1306" s="110" t="s">
        <v>73</v>
      </c>
      <c r="AV1306" s="110" t="s">
        <v>16</v>
      </c>
      <c r="AW1306" s="110" t="s">
        <v>47</v>
      </c>
      <c r="AX1306" s="111" t="s">
        <v>89</v>
      </c>
    </row>
    <row r="1307" spans="1:64" s="110" customFormat="1" x14ac:dyDescent="0.2">
      <c r="A1307" s="109"/>
      <c r="C1307" s="103" t="s">
        <v>102</v>
      </c>
      <c r="D1307" s="111" t="s">
        <v>0</v>
      </c>
      <c r="E1307" s="112" t="s">
        <v>1016</v>
      </c>
      <c r="G1307" s="113">
        <v>2.09</v>
      </c>
      <c r="K1307" s="109"/>
      <c r="L1307" s="114"/>
      <c r="M1307" s="115"/>
      <c r="N1307" s="115"/>
      <c r="O1307" s="115"/>
      <c r="P1307" s="115"/>
      <c r="Q1307" s="115"/>
      <c r="R1307" s="115"/>
      <c r="S1307" s="116"/>
      <c r="AS1307" s="111" t="s">
        <v>102</v>
      </c>
      <c r="AT1307" s="111" t="s">
        <v>73</v>
      </c>
      <c r="AU1307" s="110" t="s">
        <v>73</v>
      </c>
      <c r="AV1307" s="110" t="s">
        <v>16</v>
      </c>
      <c r="AW1307" s="110" t="s">
        <v>47</v>
      </c>
      <c r="AX1307" s="111" t="s">
        <v>89</v>
      </c>
    </row>
    <row r="1308" spans="1:64" s="110" customFormat="1" x14ac:dyDescent="0.2">
      <c r="A1308" s="109"/>
      <c r="C1308" s="103" t="s">
        <v>102</v>
      </c>
      <c r="D1308" s="111" t="s">
        <v>0</v>
      </c>
      <c r="E1308" s="112" t="s">
        <v>1017</v>
      </c>
      <c r="G1308" s="113">
        <v>15.42</v>
      </c>
      <c r="K1308" s="109"/>
      <c r="L1308" s="114"/>
      <c r="M1308" s="115"/>
      <c r="N1308" s="115"/>
      <c r="O1308" s="115"/>
      <c r="P1308" s="115"/>
      <c r="Q1308" s="115"/>
      <c r="R1308" s="115"/>
      <c r="S1308" s="116"/>
      <c r="AS1308" s="111" t="s">
        <v>102</v>
      </c>
      <c r="AT1308" s="111" t="s">
        <v>73</v>
      </c>
      <c r="AU1308" s="110" t="s">
        <v>73</v>
      </c>
      <c r="AV1308" s="110" t="s">
        <v>16</v>
      </c>
      <c r="AW1308" s="110" t="s">
        <v>47</v>
      </c>
      <c r="AX1308" s="111" t="s">
        <v>89</v>
      </c>
    </row>
    <row r="1309" spans="1:64" s="110" customFormat="1" x14ac:dyDescent="0.2">
      <c r="A1309" s="109"/>
      <c r="C1309" s="103" t="s">
        <v>102</v>
      </c>
      <c r="D1309" s="111" t="s">
        <v>0</v>
      </c>
      <c r="E1309" s="112" t="s">
        <v>1018</v>
      </c>
      <c r="G1309" s="113">
        <v>12.92</v>
      </c>
      <c r="K1309" s="109"/>
      <c r="L1309" s="114"/>
      <c r="M1309" s="115"/>
      <c r="N1309" s="115"/>
      <c r="O1309" s="115"/>
      <c r="P1309" s="115"/>
      <c r="Q1309" s="115"/>
      <c r="R1309" s="115"/>
      <c r="S1309" s="116"/>
      <c r="AS1309" s="111" t="s">
        <v>102</v>
      </c>
      <c r="AT1309" s="111" t="s">
        <v>73</v>
      </c>
      <c r="AU1309" s="110" t="s">
        <v>73</v>
      </c>
      <c r="AV1309" s="110" t="s">
        <v>16</v>
      </c>
      <c r="AW1309" s="110" t="s">
        <v>47</v>
      </c>
      <c r="AX1309" s="111" t="s">
        <v>89</v>
      </c>
    </row>
    <row r="1310" spans="1:64" s="110" customFormat="1" x14ac:dyDescent="0.2">
      <c r="A1310" s="109"/>
      <c r="C1310" s="103" t="s">
        <v>102</v>
      </c>
      <c r="D1310" s="111" t="s">
        <v>0</v>
      </c>
      <c r="E1310" s="112" t="s">
        <v>1019</v>
      </c>
      <c r="G1310" s="113">
        <v>19.579999999999998</v>
      </c>
      <c r="K1310" s="109"/>
      <c r="L1310" s="114"/>
      <c r="M1310" s="115"/>
      <c r="N1310" s="115"/>
      <c r="O1310" s="115"/>
      <c r="P1310" s="115"/>
      <c r="Q1310" s="115"/>
      <c r="R1310" s="115"/>
      <c r="S1310" s="116"/>
      <c r="AS1310" s="111" t="s">
        <v>102</v>
      </c>
      <c r="AT1310" s="111" t="s">
        <v>73</v>
      </c>
      <c r="AU1310" s="110" t="s">
        <v>73</v>
      </c>
      <c r="AV1310" s="110" t="s">
        <v>16</v>
      </c>
      <c r="AW1310" s="110" t="s">
        <v>47</v>
      </c>
      <c r="AX1310" s="111" t="s">
        <v>89</v>
      </c>
    </row>
    <row r="1311" spans="1:64" s="110" customFormat="1" x14ac:dyDescent="0.2">
      <c r="A1311" s="109"/>
      <c r="C1311" s="103" t="s">
        <v>102</v>
      </c>
      <c r="D1311" s="111" t="s">
        <v>0</v>
      </c>
      <c r="E1311" s="112" t="s">
        <v>1020</v>
      </c>
      <c r="G1311" s="113">
        <v>6.05</v>
      </c>
      <c r="K1311" s="109"/>
      <c r="L1311" s="114"/>
      <c r="M1311" s="115"/>
      <c r="N1311" s="115"/>
      <c r="O1311" s="115"/>
      <c r="P1311" s="115"/>
      <c r="Q1311" s="115"/>
      <c r="R1311" s="115"/>
      <c r="S1311" s="116"/>
      <c r="AS1311" s="111" t="s">
        <v>102</v>
      </c>
      <c r="AT1311" s="111" t="s">
        <v>73</v>
      </c>
      <c r="AU1311" s="110" t="s">
        <v>73</v>
      </c>
      <c r="AV1311" s="110" t="s">
        <v>16</v>
      </c>
      <c r="AW1311" s="110" t="s">
        <v>47</v>
      </c>
      <c r="AX1311" s="111" t="s">
        <v>89</v>
      </c>
    </row>
    <row r="1312" spans="1:64" s="126" customFormat="1" x14ac:dyDescent="0.2">
      <c r="A1312" s="125"/>
      <c r="C1312" s="103" t="s">
        <v>102</v>
      </c>
      <c r="D1312" s="127" t="s">
        <v>0</v>
      </c>
      <c r="E1312" s="128" t="s">
        <v>105</v>
      </c>
      <c r="G1312" s="129">
        <v>214.95</v>
      </c>
      <c r="K1312" s="125"/>
      <c r="L1312" s="130"/>
      <c r="M1312" s="131"/>
      <c r="N1312" s="131"/>
      <c r="O1312" s="131"/>
      <c r="P1312" s="131"/>
      <c r="Q1312" s="131"/>
      <c r="R1312" s="131"/>
      <c r="S1312" s="132"/>
      <c r="AS1312" s="127" t="s">
        <v>102</v>
      </c>
      <c r="AT1312" s="127" t="s">
        <v>73</v>
      </c>
      <c r="AU1312" s="126" t="s">
        <v>106</v>
      </c>
      <c r="AV1312" s="126" t="s">
        <v>16</v>
      </c>
      <c r="AW1312" s="126" t="s">
        <v>47</v>
      </c>
      <c r="AX1312" s="127" t="s">
        <v>89</v>
      </c>
    </row>
    <row r="1313" spans="1:64" s="102" customFormat="1" x14ac:dyDescent="0.2">
      <c r="A1313" s="101"/>
      <c r="C1313" s="103" t="s">
        <v>102</v>
      </c>
      <c r="D1313" s="104" t="s">
        <v>0</v>
      </c>
      <c r="E1313" s="105" t="s">
        <v>1021</v>
      </c>
      <c r="G1313" s="104" t="s">
        <v>0</v>
      </c>
      <c r="K1313" s="101"/>
      <c r="L1313" s="106"/>
      <c r="M1313" s="107"/>
      <c r="N1313" s="107"/>
      <c r="O1313" s="107"/>
      <c r="P1313" s="107"/>
      <c r="Q1313" s="107"/>
      <c r="R1313" s="107"/>
      <c r="S1313" s="108"/>
      <c r="AS1313" s="104" t="s">
        <v>102</v>
      </c>
      <c r="AT1313" s="104" t="s">
        <v>73</v>
      </c>
      <c r="AU1313" s="102" t="s">
        <v>51</v>
      </c>
      <c r="AV1313" s="102" t="s">
        <v>16</v>
      </c>
      <c r="AW1313" s="102" t="s">
        <v>47</v>
      </c>
      <c r="AX1313" s="104" t="s">
        <v>89</v>
      </c>
    </row>
    <row r="1314" spans="1:64" s="110" customFormat="1" x14ac:dyDescent="0.2">
      <c r="A1314" s="109"/>
      <c r="C1314" s="103" t="s">
        <v>102</v>
      </c>
      <c r="D1314" s="111" t="s">
        <v>0</v>
      </c>
      <c r="E1314" s="112" t="s">
        <v>1022</v>
      </c>
      <c r="G1314" s="113">
        <v>47.24</v>
      </c>
      <c r="K1314" s="109"/>
      <c r="L1314" s="114"/>
      <c r="M1314" s="115"/>
      <c r="N1314" s="115"/>
      <c r="O1314" s="115"/>
      <c r="P1314" s="115"/>
      <c r="Q1314" s="115"/>
      <c r="R1314" s="115"/>
      <c r="S1314" s="116"/>
      <c r="AS1314" s="111" t="s">
        <v>102</v>
      </c>
      <c r="AT1314" s="111" t="s">
        <v>73</v>
      </c>
      <c r="AU1314" s="110" t="s">
        <v>73</v>
      </c>
      <c r="AV1314" s="110" t="s">
        <v>16</v>
      </c>
      <c r="AW1314" s="110" t="s">
        <v>47</v>
      </c>
      <c r="AX1314" s="111" t="s">
        <v>89</v>
      </c>
    </row>
    <row r="1315" spans="1:64" s="110" customFormat="1" x14ac:dyDescent="0.2">
      <c r="A1315" s="109"/>
      <c r="C1315" s="103" t="s">
        <v>102</v>
      </c>
      <c r="D1315" s="111" t="s">
        <v>0</v>
      </c>
      <c r="E1315" s="112" t="s">
        <v>1023</v>
      </c>
      <c r="G1315" s="113">
        <v>17.79</v>
      </c>
      <c r="K1315" s="109"/>
      <c r="L1315" s="114"/>
      <c r="M1315" s="115"/>
      <c r="N1315" s="115"/>
      <c r="O1315" s="115"/>
      <c r="P1315" s="115"/>
      <c r="Q1315" s="115"/>
      <c r="R1315" s="115"/>
      <c r="S1315" s="116"/>
      <c r="AS1315" s="111" t="s">
        <v>102</v>
      </c>
      <c r="AT1315" s="111" t="s">
        <v>73</v>
      </c>
      <c r="AU1315" s="110" t="s">
        <v>73</v>
      </c>
      <c r="AV1315" s="110" t="s">
        <v>16</v>
      </c>
      <c r="AW1315" s="110" t="s">
        <v>47</v>
      </c>
      <c r="AX1315" s="111" t="s">
        <v>89</v>
      </c>
    </row>
    <row r="1316" spans="1:64" s="110" customFormat="1" x14ac:dyDescent="0.2">
      <c r="A1316" s="109"/>
      <c r="C1316" s="103" t="s">
        <v>102</v>
      </c>
      <c r="D1316" s="111" t="s">
        <v>0</v>
      </c>
      <c r="E1316" s="112" t="s">
        <v>1024</v>
      </c>
      <c r="G1316" s="113">
        <v>20.05</v>
      </c>
      <c r="K1316" s="109"/>
      <c r="L1316" s="114"/>
      <c r="M1316" s="115"/>
      <c r="N1316" s="115"/>
      <c r="O1316" s="115"/>
      <c r="P1316" s="115"/>
      <c r="Q1316" s="115"/>
      <c r="R1316" s="115"/>
      <c r="S1316" s="116"/>
      <c r="AS1316" s="111" t="s">
        <v>102</v>
      </c>
      <c r="AT1316" s="111" t="s">
        <v>73</v>
      </c>
      <c r="AU1316" s="110" t="s">
        <v>73</v>
      </c>
      <c r="AV1316" s="110" t="s">
        <v>16</v>
      </c>
      <c r="AW1316" s="110" t="s">
        <v>47</v>
      </c>
      <c r="AX1316" s="111" t="s">
        <v>89</v>
      </c>
    </row>
    <row r="1317" spans="1:64" s="110" customFormat="1" x14ac:dyDescent="0.2">
      <c r="A1317" s="109"/>
      <c r="C1317" s="103" t="s">
        <v>102</v>
      </c>
      <c r="D1317" s="111" t="s">
        <v>0</v>
      </c>
      <c r="E1317" s="112" t="s">
        <v>1025</v>
      </c>
      <c r="G1317" s="113">
        <v>17.91</v>
      </c>
      <c r="K1317" s="109"/>
      <c r="L1317" s="114"/>
      <c r="M1317" s="115"/>
      <c r="N1317" s="115"/>
      <c r="O1317" s="115"/>
      <c r="P1317" s="115"/>
      <c r="Q1317" s="115"/>
      <c r="R1317" s="115"/>
      <c r="S1317" s="116"/>
      <c r="AS1317" s="111" t="s">
        <v>102</v>
      </c>
      <c r="AT1317" s="111" t="s">
        <v>73</v>
      </c>
      <c r="AU1317" s="110" t="s">
        <v>73</v>
      </c>
      <c r="AV1317" s="110" t="s">
        <v>16</v>
      </c>
      <c r="AW1317" s="110" t="s">
        <v>47</v>
      </c>
      <c r="AX1317" s="111" t="s">
        <v>89</v>
      </c>
    </row>
    <row r="1318" spans="1:64" s="110" customFormat="1" x14ac:dyDescent="0.2">
      <c r="A1318" s="109"/>
      <c r="C1318" s="103" t="s">
        <v>102</v>
      </c>
      <c r="D1318" s="111" t="s">
        <v>0</v>
      </c>
      <c r="E1318" s="112" t="s">
        <v>1950</v>
      </c>
      <c r="G1318" s="113">
        <v>78</v>
      </c>
      <c r="K1318" s="109"/>
      <c r="L1318" s="114"/>
      <c r="M1318" s="115"/>
      <c r="N1318" s="115"/>
      <c r="O1318" s="115"/>
      <c r="P1318" s="115"/>
      <c r="Q1318" s="115"/>
      <c r="R1318" s="115"/>
      <c r="S1318" s="116"/>
      <c r="AS1318" s="111" t="s">
        <v>102</v>
      </c>
      <c r="AT1318" s="111" t="s">
        <v>73</v>
      </c>
      <c r="AU1318" s="110" t="s">
        <v>73</v>
      </c>
      <c r="AV1318" s="110" t="s">
        <v>16</v>
      </c>
      <c r="AW1318" s="110" t="s">
        <v>47</v>
      </c>
      <c r="AX1318" s="111" t="s">
        <v>89</v>
      </c>
    </row>
    <row r="1319" spans="1:64" s="110" customFormat="1" x14ac:dyDescent="0.2">
      <c r="A1319" s="109"/>
      <c r="C1319" s="103" t="s">
        <v>102</v>
      </c>
      <c r="D1319" s="111" t="s">
        <v>0</v>
      </c>
      <c r="E1319" s="112" t="s">
        <v>980</v>
      </c>
      <c r="G1319" s="113">
        <v>1.5329999999999999</v>
      </c>
      <c r="K1319" s="109"/>
      <c r="L1319" s="114"/>
      <c r="M1319" s="115"/>
      <c r="N1319" s="115"/>
      <c r="O1319" s="115"/>
      <c r="P1319" s="115"/>
      <c r="Q1319" s="115"/>
      <c r="R1319" s="115"/>
      <c r="S1319" s="116"/>
      <c r="AS1319" s="111" t="s">
        <v>102</v>
      </c>
      <c r="AT1319" s="111" t="s">
        <v>73</v>
      </c>
      <c r="AU1319" s="110" t="s">
        <v>73</v>
      </c>
      <c r="AV1319" s="110" t="s">
        <v>16</v>
      </c>
      <c r="AW1319" s="110" t="s">
        <v>47</v>
      </c>
      <c r="AX1319" s="111" t="s">
        <v>89</v>
      </c>
    </row>
    <row r="1320" spans="1:64" s="126" customFormat="1" x14ac:dyDescent="0.2">
      <c r="A1320" s="125"/>
      <c r="C1320" s="103" t="s">
        <v>102</v>
      </c>
      <c r="D1320" s="127" t="s">
        <v>0</v>
      </c>
      <c r="E1320" s="128" t="s">
        <v>105</v>
      </c>
      <c r="G1320" s="129">
        <v>182.523</v>
      </c>
      <c r="K1320" s="125"/>
      <c r="L1320" s="130"/>
      <c r="M1320" s="131"/>
      <c r="N1320" s="131"/>
      <c r="O1320" s="131"/>
      <c r="P1320" s="131"/>
      <c r="Q1320" s="131"/>
      <c r="R1320" s="131"/>
      <c r="S1320" s="132"/>
      <c r="AS1320" s="127" t="s">
        <v>102</v>
      </c>
      <c r="AT1320" s="127" t="s">
        <v>73</v>
      </c>
      <c r="AU1320" s="126" t="s">
        <v>106</v>
      </c>
      <c r="AV1320" s="126" t="s">
        <v>16</v>
      </c>
      <c r="AW1320" s="126" t="s">
        <v>47</v>
      </c>
      <c r="AX1320" s="127" t="s">
        <v>89</v>
      </c>
    </row>
    <row r="1321" spans="1:64" s="118" customFormat="1" x14ac:dyDescent="0.2">
      <c r="A1321" s="117"/>
      <c r="C1321" s="103" t="s">
        <v>102</v>
      </c>
      <c r="D1321" s="119" t="s">
        <v>0</v>
      </c>
      <c r="E1321" s="120" t="s">
        <v>109</v>
      </c>
      <c r="G1321" s="121">
        <v>530.62300000000016</v>
      </c>
      <c r="K1321" s="117"/>
      <c r="L1321" s="122"/>
      <c r="M1321" s="123"/>
      <c r="N1321" s="123"/>
      <c r="O1321" s="123"/>
      <c r="P1321" s="123"/>
      <c r="Q1321" s="123"/>
      <c r="R1321" s="123"/>
      <c r="S1321" s="124"/>
      <c r="AS1321" s="119" t="s">
        <v>102</v>
      </c>
      <c r="AT1321" s="119" t="s">
        <v>73</v>
      </c>
      <c r="AU1321" s="118" t="s">
        <v>96</v>
      </c>
      <c r="AV1321" s="118" t="s">
        <v>16</v>
      </c>
      <c r="AW1321" s="118" t="s">
        <v>51</v>
      </c>
      <c r="AX1321" s="119" t="s">
        <v>89</v>
      </c>
    </row>
    <row r="1322" spans="1:64" s="16" customFormat="1" ht="24" x14ac:dyDescent="0.2">
      <c r="A1322" s="13"/>
      <c r="B1322" s="133" t="s">
        <v>1951</v>
      </c>
      <c r="C1322" s="133" t="s">
        <v>786</v>
      </c>
      <c r="D1322" s="134" t="s">
        <v>1952</v>
      </c>
      <c r="E1322" s="135" t="s">
        <v>1953</v>
      </c>
      <c r="F1322" s="136" t="s">
        <v>121</v>
      </c>
      <c r="G1322" s="137">
        <v>582.00800000000004</v>
      </c>
      <c r="H1322" s="1"/>
      <c r="I1322" s="137">
        <f>ROUND(H1322*G1322,3)</f>
        <v>0</v>
      </c>
      <c r="J1322" s="138"/>
      <c r="K1322" s="139"/>
      <c r="L1322" s="140" t="s">
        <v>0</v>
      </c>
      <c r="M1322" s="141" t="s">
        <v>23</v>
      </c>
      <c r="N1322" s="95"/>
      <c r="O1322" s="96">
        <f>N1322*G1322</f>
        <v>0</v>
      </c>
      <c r="P1322" s="96">
        <v>1.15E-3</v>
      </c>
      <c r="Q1322" s="96">
        <f>P1322*G1322</f>
        <v>0.66930920000000005</v>
      </c>
      <c r="R1322" s="96">
        <v>0</v>
      </c>
      <c r="S1322" s="97">
        <f>R1322*G1322</f>
        <v>0</v>
      </c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Q1322" s="98" t="s">
        <v>365</v>
      </c>
      <c r="AS1322" s="98" t="s">
        <v>786</v>
      </c>
      <c r="AT1322" s="98" t="s">
        <v>73</v>
      </c>
      <c r="AX1322" s="7" t="s">
        <v>89</v>
      </c>
      <c r="BD1322" s="99">
        <f>IF(M1322="základná",I1322,0)</f>
        <v>0</v>
      </c>
      <c r="BE1322" s="99">
        <f>IF(M1322="znížená",I1322,0)</f>
        <v>0</v>
      </c>
      <c r="BF1322" s="99">
        <f>IF(M1322="zákl. prenesená",I1322,0)</f>
        <v>0</v>
      </c>
      <c r="BG1322" s="99">
        <f>IF(M1322="zníž. prenesená",I1322,0)</f>
        <v>0</v>
      </c>
      <c r="BH1322" s="99">
        <f>IF(M1322="nulová",I1322,0)</f>
        <v>0</v>
      </c>
      <c r="BI1322" s="7" t="s">
        <v>73</v>
      </c>
      <c r="BJ1322" s="100">
        <f>ROUND(H1322*G1322,3)</f>
        <v>0</v>
      </c>
      <c r="BK1322" s="7" t="s">
        <v>228</v>
      </c>
      <c r="BL1322" s="98" t="s">
        <v>1954</v>
      </c>
    </row>
    <row r="1323" spans="1:64" s="110" customFormat="1" x14ac:dyDescent="0.2">
      <c r="A1323" s="109"/>
      <c r="C1323" s="103" t="s">
        <v>102</v>
      </c>
      <c r="E1323" s="112" t="s">
        <v>1955</v>
      </c>
      <c r="G1323" s="113">
        <v>582.00800000000004</v>
      </c>
      <c r="K1323" s="109"/>
      <c r="L1323" s="114"/>
      <c r="M1323" s="115"/>
      <c r="N1323" s="115"/>
      <c r="O1323" s="115"/>
      <c r="P1323" s="115"/>
      <c r="Q1323" s="115"/>
      <c r="R1323" s="115"/>
      <c r="S1323" s="116"/>
      <c r="AS1323" s="111" t="s">
        <v>102</v>
      </c>
      <c r="AT1323" s="111" t="s">
        <v>73</v>
      </c>
      <c r="AU1323" s="110" t="s">
        <v>73</v>
      </c>
      <c r="AV1323" s="110" t="s">
        <v>2</v>
      </c>
      <c r="AW1323" s="110" t="s">
        <v>51</v>
      </c>
      <c r="AX1323" s="111" t="s">
        <v>89</v>
      </c>
    </row>
    <row r="1324" spans="1:64" s="16" customFormat="1" ht="24" x14ac:dyDescent="0.2">
      <c r="A1324" s="13"/>
      <c r="B1324" s="87" t="s">
        <v>1956</v>
      </c>
      <c r="C1324" s="87" t="s">
        <v>92</v>
      </c>
      <c r="D1324" s="88" t="s">
        <v>1957</v>
      </c>
      <c r="E1324" s="89" t="s">
        <v>1958</v>
      </c>
      <c r="F1324" s="90" t="s">
        <v>121</v>
      </c>
      <c r="G1324" s="91">
        <v>560.02</v>
      </c>
      <c r="H1324" s="1"/>
      <c r="I1324" s="91">
        <f>ROUND(H1324*G1324,3)</f>
        <v>0</v>
      </c>
      <c r="J1324" s="92"/>
      <c r="K1324" s="13"/>
      <c r="L1324" s="93" t="s">
        <v>0</v>
      </c>
      <c r="M1324" s="94" t="s">
        <v>23</v>
      </c>
      <c r="N1324" s="95"/>
      <c r="O1324" s="96">
        <f>N1324*G1324</f>
        <v>0</v>
      </c>
      <c r="P1324" s="96">
        <v>0</v>
      </c>
      <c r="Q1324" s="96">
        <f>P1324*G1324</f>
        <v>0</v>
      </c>
      <c r="R1324" s="96">
        <v>0</v>
      </c>
      <c r="S1324" s="97">
        <f>R1324*G1324</f>
        <v>0</v>
      </c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Q1324" s="98" t="s">
        <v>228</v>
      </c>
      <c r="AS1324" s="98" t="s">
        <v>92</v>
      </c>
      <c r="AT1324" s="98" t="s">
        <v>73</v>
      </c>
      <c r="AX1324" s="7" t="s">
        <v>89</v>
      </c>
      <c r="BD1324" s="99">
        <f>IF(M1324="základná",I1324,0)</f>
        <v>0</v>
      </c>
      <c r="BE1324" s="99">
        <f>IF(M1324="znížená",I1324,0)</f>
        <v>0</v>
      </c>
      <c r="BF1324" s="99">
        <f>IF(M1324="zákl. prenesená",I1324,0)</f>
        <v>0</v>
      </c>
      <c r="BG1324" s="99">
        <f>IF(M1324="zníž. prenesená",I1324,0)</f>
        <v>0</v>
      </c>
      <c r="BH1324" s="99">
        <f>IF(M1324="nulová",I1324,0)</f>
        <v>0</v>
      </c>
      <c r="BI1324" s="7" t="s">
        <v>73</v>
      </c>
      <c r="BJ1324" s="100">
        <f>ROUND(H1324*G1324,3)</f>
        <v>0</v>
      </c>
      <c r="BK1324" s="7" t="s">
        <v>228</v>
      </c>
      <c r="BL1324" s="98" t="s">
        <v>1959</v>
      </c>
    </row>
    <row r="1325" spans="1:64" s="110" customFormat="1" x14ac:dyDescent="0.2">
      <c r="A1325" s="109"/>
      <c r="C1325" s="103" t="s">
        <v>102</v>
      </c>
      <c r="D1325" s="111" t="s">
        <v>0</v>
      </c>
      <c r="E1325" s="112" t="s">
        <v>1960</v>
      </c>
      <c r="G1325" s="113">
        <v>560.02</v>
      </c>
      <c r="K1325" s="109"/>
      <c r="L1325" s="114"/>
      <c r="M1325" s="115"/>
      <c r="N1325" s="115"/>
      <c r="O1325" s="115"/>
      <c r="P1325" s="115"/>
      <c r="Q1325" s="115"/>
      <c r="R1325" s="115"/>
      <c r="S1325" s="116"/>
      <c r="AS1325" s="111" t="s">
        <v>102</v>
      </c>
      <c r="AT1325" s="111" t="s">
        <v>73</v>
      </c>
      <c r="AU1325" s="110" t="s">
        <v>73</v>
      </c>
      <c r="AV1325" s="110" t="s">
        <v>16</v>
      </c>
      <c r="AW1325" s="110" t="s">
        <v>51</v>
      </c>
      <c r="AX1325" s="111" t="s">
        <v>89</v>
      </c>
    </row>
    <row r="1326" spans="1:64" s="16" customFormat="1" ht="24" x14ac:dyDescent="0.2">
      <c r="A1326" s="13"/>
      <c r="B1326" s="87" t="s">
        <v>1961</v>
      </c>
      <c r="C1326" s="87" t="s">
        <v>92</v>
      </c>
      <c r="D1326" s="88" t="s">
        <v>1962</v>
      </c>
      <c r="E1326" s="89" t="s">
        <v>1963</v>
      </c>
      <c r="F1326" s="90" t="s">
        <v>121</v>
      </c>
      <c r="G1326" s="91">
        <v>560.02</v>
      </c>
      <c r="H1326" s="1"/>
      <c r="I1326" s="91">
        <f>ROUND(H1326*G1326,3)</f>
        <v>0</v>
      </c>
      <c r="J1326" s="92"/>
      <c r="K1326" s="13"/>
      <c r="L1326" s="93" t="s">
        <v>0</v>
      </c>
      <c r="M1326" s="94" t="s">
        <v>23</v>
      </c>
      <c r="N1326" s="95"/>
      <c r="O1326" s="96">
        <f>N1326*G1326</f>
        <v>0</v>
      </c>
      <c r="P1326" s="96">
        <v>8.0000000000000007E-5</v>
      </c>
      <c r="Q1326" s="96">
        <f>P1326*G1326</f>
        <v>4.4801600000000004E-2</v>
      </c>
      <c r="R1326" s="96">
        <v>0</v>
      </c>
      <c r="S1326" s="97">
        <f>R1326*G1326</f>
        <v>0</v>
      </c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Q1326" s="98" t="s">
        <v>228</v>
      </c>
      <c r="AS1326" s="98" t="s">
        <v>92</v>
      </c>
      <c r="AT1326" s="98" t="s">
        <v>73</v>
      </c>
      <c r="AX1326" s="7" t="s">
        <v>89</v>
      </c>
      <c r="BD1326" s="99">
        <f>IF(M1326="základná",I1326,0)</f>
        <v>0</v>
      </c>
      <c r="BE1326" s="99">
        <f>IF(M1326="znížená",I1326,0)</f>
        <v>0</v>
      </c>
      <c r="BF1326" s="99">
        <f>IF(M1326="zákl. prenesená",I1326,0)</f>
        <v>0</v>
      </c>
      <c r="BG1326" s="99">
        <f>IF(M1326="zníž. prenesená",I1326,0)</f>
        <v>0</v>
      </c>
      <c r="BH1326" s="99">
        <f>IF(M1326="nulová",I1326,0)</f>
        <v>0</v>
      </c>
      <c r="BI1326" s="7" t="s">
        <v>73</v>
      </c>
      <c r="BJ1326" s="100">
        <f>ROUND(H1326*G1326,3)</f>
        <v>0</v>
      </c>
      <c r="BK1326" s="7" t="s">
        <v>228</v>
      </c>
      <c r="BL1326" s="98" t="s">
        <v>1964</v>
      </c>
    </row>
    <row r="1327" spans="1:64" s="102" customFormat="1" x14ac:dyDescent="0.2">
      <c r="A1327" s="101"/>
      <c r="C1327" s="103" t="s">
        <v>102</v>
      </c>
      <c r="D1327" s="104" t="s">
        <v>0</v>
      </c>
      <c r="E1327" s="105" t="s">
        <v>1008</v>
      </c>
      <c r="G1327" s="104" t="s">
        <v>0</v>
      </c>
      <c r="K1327" s="101"/>
      <c r="L1327" s="106"/>
      <c r="M1327" s="107"/>
      <c r="N1327" s="107"/>
      <c r="O1327" s="107"/>
      <c r="P1327" s="107"/>
      <c r="Q1327" s="107"/>
      <c r="R1327" s="107"/>
      <c r="S1327" s="108"/>
      <c r="AS1327" s="104" t="s">
        <v>102</v>
      </c>
      <c r="AT1327" s="104" t="s">
        <v>73</v>
      </c>
      <c r="AU1327" s="102" t="s">
        <v>51</v>
      </c>
      <c r="AV1327" s="102" t="s">
        <v>16</v>
      </c>
      <c r="AW1327" s="102" t="s">
        <v>47</v>
      </c>
      <c r="AX1327" s="104" t="s">
        <v>89</v>
      </c>
    </row>
    <row r="1328" spans="1:64" s="110" customFormat="1" x14ac:dyDescent="0.2">
      <c r="A1328" s="109"/>
      <c r="C1328" s="103" t="s">
        <v>102</v>
      </c>
      <c r="D1328" s="111" t="s">
        <v>0</v>
      </c>
      <c r="E1328" s="112" t="s">
        <v>1009</v>
      </c>
      <c r="G1328" s="113">
        <v>133.15</v>
      </c>
      <c r="K1328" s="109"/>
      <c r="L1328" s="114"/>
      <c r="M1328" s="115"/>
      <c r="N1328" s="115"/>
      <c r="O1328" s="115"/>
      <c r="P1328" s="115"/>
      <c r="Q1328" s="115"/>
      <c r="R1328" s="115"/>
      <c r="S1328" s="116"/>
      <c r="AS1328" s="111" t="s">
        <v>102</v>
      </c>
      <c r="AT1328" s="111" t="s">
        <v>73</v>
      </c>
      <c r="AU1328" s="110" t="s">
        <v>73</v>
      </c>
      <c r="AV1328" s="110" t="s">
        <v>16</v>
      </c>
      <c r="AW1328" s="110" t="s">
        <v>47</v>
      </c>
      <c r="AX1328" s="111" t="s">
        <v>89</v>
      </c>
    </row>
    <row r="1329" spans="1:50" s="126" customFormat="1" x14ac:dyDescent="0.2">
      <c r="A1329" s="125"/>
      <c r="C1329" s="103" t="s">
        <v>102</v>
      </c>
      <c r="D1329" s="127" t="s">
        <v>0</v>
      </c>
      <c r="E1329" s="128" t="s">
        <v>105</v>
      </c>
      <c r="G1329" s="129">
        <v>133.15</v>
      </c>
      <c r="K1329" s="125"/>
      <c r="L1329" s="130"/>
      <c r="M1329" s="131"/>
      <c r="N1329" s="131"/>
      <c r="O1329" s="131"/>
      <c r="P1329" s="131"/>
      <c r="Q1329" s="131"/>
      <c r="R1329" s="131"/>
      <c r="S1329" s="132"/>
      <c r="AS1329" s="127" t="s">
        <v>102</v>
      </c>
      <c r="AT1329" s="127" t="s">
        <v>73</v>
      </c>
      <c r="AU1329" s="126" t="s">
        <v>106</v>
      </c>
      <c r="AV1329" s="126" t="s">
        <v>16</v>
      </c>
      <c r="AW1329" s="126" t="s">
        <v>47</v>
      </c>
      <c r="AX1329" s="127" t="s">
        <v>89</v>
      </c>
    </row>
    <row r="1330" spans="1:50" s="102" customFormat="1" x14ac:dyDescent="0.2">
      <c r="A1330" s="101"/>
      <c r="C1330" s="103" t="s">
        <v>102</v>
      </c>
      <c r="D1330" s="104" t="s">
        <v>0</v>
      </c>
      <c r="E1330" s="105" t="s">
        <v>1010</v>
      </c>
      <c r="G1330" s="104" t="s">
        <v>0</v>
      </c>
      <c r="K1330" s="101"/>
      <c r="L1330" s="106"/>
      <c r="M1330" s="107"/>
      <c r="N1330" s="107"/>
      <c r="O1330" s="107"/>
      <c r="P1330" s="107"/>
      <c r="Q1330" s="107"/>
      <c r="R1330" s="107"/>
      <c r="S1330" s="108"/>
      <c r="AS1330" s="104" t="s">
        <v>102</v>
      </c>
      <c r="AT1330" s="104" t="s">
        <v>73</v>
      </c>
      <c r="AU1330" s="102" t="s">
        <v>51</v>
      </c>
      <c r="AV1330" s="102" t="s">
        <v>16</v>
      </c>
      <c r="AW1330" s="102" t="s">
        <v>47</v>
      </c>
      <c r="AX1330" s="104" t="s">
        <v>89</v>
      </c>
    </row>
    <row r="1331" spans="1:50" s="110" customFormat="1" x14ac:dyDescent="0.2">
      <c r="A1331" s="109"/>
      <c r="C1331" s="103" t="s">
        <v>102</v>
      </c>
      <c r="D1331" s="111" t="s">
        <v>0</v>
      </c>
      <c r="E1331" s="112" t="s">
        <v>1011</v>
      </c>
      <c r="G1331" s="113">
        <v>40.25</v>
      </c>
      <c r="K1331" s="109"/>
      <c r="L1331" s="114"/>
      <c r="M1331" s="115"/>
      <c r="N1331" s="115"/>
      <c r="O1331" s="115"/>
      <c r="P1331" s="115"/>
      <c r="Q1331" s="115"/>
      <c r="R1331" s="115"/>
      <c r="S1331" s="116"/>
      <c r="AS1331" s="111" t="s">
        <v>102</v>
      </c>
      <c r="AT1331" s="111" t="s">
        <v>73</v>
      </c>
      <c r="AU1331" s="110" t="s">
        <v>73</v>
      </c>
      <c r="AV1331" s="110" t="s">
        <v>16</v>
      </c>
      <c r="AW1331" s="110" t="s">
        <v>47</v>
      </c>
      <c r="AX1331" s="111" t="s">
        <v>89</v>
      </c>
    </row>
    <row r="1332" spans="1:50" s="110" customFormat="1" x14ac:dyDescent="0.2">
      <c r="A1332" s="109"/>
      <c r="C1332" s="103" t="s">
        <v>102</v>
      </c>
      <c r="D1332" s="111" t="s">
        <v>0</v>
      </c>
      <c r="E1332" s="112" t="s">
        <v>1012</v>
      </c>
      <c r="G1332" s="113">
        <v>24.44</v>
      </c>
      <c r="K1332" s="109"/>
      <c r="L1332" s="114"/>
      <c r="M1332" s="115"/>
      <c r="N1332" s="115"/>
      <c r="O1332" s="115"/>
      <c r="P1332" s="115"/>
      <c r="Q1332" s="115"/>
      <c r="R1332" s="115"/>
      <c r="S1332" s="116"/>
      <c r="AS1332" s="111" t="s">
        <v>102</v>
      </c>
      <c r="AT1332" s="111" t="s">
        <v>73</v>
      </c>
      <c r="AU1332" s="110" t="s">
        <v>73</v>
      </c>
      <c r="AV1332" s="110" t="s">
        <v>16</v>
      </c>
      <c r="AW1332" s="110" t="s">
        <v>47</v>
      </c>
      <c r="AX1332" s="111" t="s">
        <v>89</v>
      </c>
    </row>
    <row r="1333" spans="1:50" s="110" customFormat="1" x14ac:dyDescent="0.2">
      <c r="A1333" s="109"/>
      <c r="C1333" s="103" t="s">
        <v>102</v>
      </c>
      <c r="D1333" s="111" t="s">
        <v>0</v>
      </c>
      <c r="E1333" s="112" t="s">
        <v>1013</v>
      </c>
      <c r="G1333" s="113">
        <v>35.479999999999997</v>
      </c>
      <c r="K1333" s="109"/>
      <c r="L1333" s="114"/>
      <c r="M1333" s="115"/>
      <c r="N1333" s="115"/>
      <c r="O1333" s="115"/>
      <c r="P1333" s="115"/>
      <c r="Q1333" s="115"/>
      <c r="R1333" s="115"/>
      <c r="S1333" s="116"/>
      <c r="AS1333" s="111" t="s">
        <v>102</v>
      </c>
      <c r="AT1333" s="111" t="s">
        <v>73</v>
      </c>
      <c r="AU1333" s="110" t="s">
        <v>73</v>
      </c>
      <c r="AV1333" s="110" t="s">
        <v>16</v>
      </c>
      <c r="AW1333" s="110" t="s">
        <v>47</v>
      </c>
      <c r="AX1333" s="111" t="s">
        <v>89</v>
      </c>
    </row>
    <row r="1334" spans="1:50" s="110" customFormat="1" x14ac:dyDescent="0.2">
      <c r="A1334" s="109"/>
      <c r="C1334" s="103" t="s">
        <v>102</v>
      </c>
      <c r="D1334" s="111" t="s">
        <v>0</v>
      </c>
      <c r="E1334" s="112" t="s">
        <v>1014</v>
      </c>
      <c r="G1334" s="113">
        <v>36.74</v>
      </c>
      <c r="K1334" s="109"/>
      <c r="L1334" s="114"/>
      <c r="M1334" s="115"/>
      <c r="N1334" s="115"/>
      <c r="O1334" s="115"/>
      <c r="P1334" s="115"/>
      <c r="Q1334" s="115"/>
      <c r="R1334" s="115"/>
      <c r="S1334" s="116"/>
      <c r="AS1334" s="111" t="s">
        <v>102</v>
      </c>
      <c r="AT1334" s="111" t="s">
        <v>73</v>
      </c>
      <c r="AU1334" s="110" t="s">
        <v>73</v>
      </c>
      <c r="AV1334" s="110" t="s">
        <v>16</v>
      </c>
      <c r="AW1334" s="110" t="s">
        <v>47</v>
      </c>
      <c r="AX1334" s="111" t="s">
        <v>89</v>
      </c>
    </row>
    <row r="1335" spans="1:50" s="110" customFormat="1" x14ac:dyDescent="0.2">
      <c r="A1335" s="109"/>
      <c r="C1335" s="103" t="s">
        <v>102</v>
      </c>
      <c r="D1335" s="111" t="s">
        <v>0</v>
      </c>
      <c r="E1335" s="112" t="s">
        <v>1015</v>
      </c>
      <c r="G1335" s="113">
        <v>25.62</v>
      </c>
      <c r="K1335" s="109"/>
      <c r="L1335" s="114"/>
      <c r="M1335" s="115"/>
      <c r="N1335" s="115"/>
      <c r="O1335" s="115"/>
      <c r="P1335" s="115"/>
      <c r="Q1335" s="115"/>
      <c r="R1335" s="115"/>
      <c r="S1335" s="116"/>
      <c r="AS1335" s="111" t="s">
        <v>102</v>
      </c>
      <c r="AT1335" s="111" t="s">
        <v>73</v>
      </c>
      <c r="AU1335" s="110" t="s">
        <v>73</v>
      </c>
      <c r="AV1335" s="110" t="s">
        <v>16</v>
      </c>
      <c r="AW1335" s="110" t="s">
        <v>47</v>
      </c>
      <c r="AX1335" s="111" t="s">
        <v>89</v>
      </c>
    </row>
    <row r="1336" spans="1:50" s="110" customFormat="1" x14ac:dyDescent="0.2">
      <c r="A1336" s="109"/>
      <c r="C1336" s="103" t="s">
        <v>102</v>
      </c>
      <c r="D1336" s="111" t="s">
        <v>0</v>
      </c>
      <c r="E1336" s="112" t="s">
        <v>1016</v>
      </c>
      <c r="G1336" s="113">
        <v>2.09</v>
      </c>
      <c r="K1336" s="109"/>
      <c r="L1336" s="114"/>
      <c r="M1336" s="115"/>
      <c r="N1336" s="115"/>
      <c r="O1336" s="115"/>
      <c r="P1336" s="115"/>
      <c r="Q1336" s="115"/>
      <c r="R1336" s="115"/>
      <c r="S1336" s="116"/>
      <c r="AS1336" s="111" t="s">
        <v>102</v>
      </c>
      <c r="AT1336" s="111" t="s">
        <v>73</v>
      </c>
      <c r="AU1336" s="110" t="s">
        <v>73</v>
      </c>
      <c r="AV1336" s="110" t="s">
        <v>16</v>
      </c>
      <c r="AW1336" s="110" t="s">
        <v>47</v>
      </c>
      <c r="AX1336" s="111" t="s">
        <v>89</v>
      </c>
    </row>
    <row r="1337" spans="1:50" s="110" customFormat="1" x14ac:dyDescent="0.2">
      <c r="A1337" s="109"/>
      <c r="C1337" s="103" t="s">
        <v>102</v>
      </c>
      <c r="D1337" s="111" t="s">
        <v>0</v>
      </c>
      <c r="E1337" s="112" t="s">
        <v>1017</v>
      </c>
      <c r="G1337" s="113">
        <v>15.42</v>
      </c>
      <c r="K1337" s="109"/>
      <c r="L1337" s="114"/>
      <c r="M1337" s="115"/>
      <c r="N1337" s="115"/>
      <c r="O1337" s="115"/>
      <c r="P1337" s="115"/>
      <c r="Q1337" s="115"/>
      <c r="R1337" s="115"/>
      <c r="S1337" s="116"/>
      <c r="AS1337" s="111" t="s">
        <v>102</v>
      </c>
      <c r="AT1337" s="111" t="s">
        <v>73</v>
      </c>
      <c r="AU1337" s="110" t="s">
        <v>73</v>
      </c>
      <c r="AV1337" s="110" t="s">
        <v>16</v>
      </c>
      <c r="AW1337" s="110" t="s">
        <v>47</v>
      </c>
      <c r="AX1337" s="111" t="s">
        <v>89</v>
      </c>
    </row>
    <row r="1338" spans="1:50" s="110" customFormat="1" x14ac:dyDescent="0.2">
      <c r="A1338" s="109"/>
      <c r="C1338" s="103" t="s">
        <v>102</v>
      </c>
      <c r="D1338" s="111" t="s">
        <v>0</v>
      </c>
      <c r="E1338" s="112" t="s">
        <v>1018</v>
      </c>
      <c r="G1338" s="113">
        <v>12.92</v>
      </c>
      <c r="K1338" s="109"/>
      <c r="L1338" s="114"/>
      <c r="M1338" s="115"/>
      <c r="N1338" s="115"/>
      <c r="O1338" s="115"/>
      <c r="P1338" s="115"/>
      <c r="Q1338" s="115"/>
      <c r="R1338" s="115"/>
      <c r="S1338" s="116"/>
      <c r="AS1338" s="111" t="s">
        <v>102</v>
      </c>
      <c r="AT1338" s="111" t="s">
        <v>73</v>
      </c>
      <c r="AU1338" s="110" t="s">
        <v>73</v>
      </c>
      <c r="AV1338" s="110" t="s">
        <v>16</v>
      </c>
      <c r="AW1338" s="110" t="s">
        <v>47</v>
      </c>
      <c r="AX1338" s="111" t="s">
        <v>89</v>
      </c>
    </row>
    <row r="1339" spans="1:50" s="126" customFormat="1" x14ac:dyDescent="0.2">
      <c r="A1339" s="125"/>
      <c r="C1339" s="103" t="s">
        <v>102</v>
      </c>
      <c r="D1339" s="127" t="s">
        <v>0</v>
      </c>
      <c r="E1339" s="128" t="s">
        <v>105</v>
      </c>
      <c r="G1339" s="129">
        <v>192.95999999999998</v>
      </c>
      <c r="K1339" s="125"/>
      <c r="L1339" s="130"/>
      <c r="M1339" s="131"/>
      <c r="N1339" s="131"/>
      <c r="O1339" s="131"/>
      <c r="P1339" s="131"/>
      <c r="Q1339" s="131"/>
      <c r="R1339" s="131"/>
      <c r="S1339" s="132"/>
      <c r="AS1339" s="127" t="s">
        <v>102</v>
      </c>
      <c r="AT1339" s="127" t="s">
        <v>73</v>
      </c>
      <c r="AU1339" s="126" t="s">
        <v>106</v>
      </c>
      <c r="AV1339" s="126" t="s">
        <v>16</v>
      </c>
      <c r="AW1339" s="126" t="s">
        <v>47</v>
      </c>
      <c r="AX1339" s="127" t="s">
        <v>89</v>
      </c>
    </row>
    <row r="1340" spans="1:50" s="102" customFormat="1" x14ac:dyDescent="0.2">
      <c r="A1340" s="101"/>
      <c r="C1340" s="103" t="s">
        <v>102</v>
      </c>
      <c r="D1340" s="104" t="s">
        <v>0</v>
      </c>
      <c r="E1340" s="105" t="s">
        <v>1021</v>
      </c>
      <c r="G1340" s="104" t="s">
        <v>0</v>
      </c>
      <c r="K1340" s="101"/>
      <c r="L1340" s="106"/>
      <c r="M1340" s="107"/>
      <c r="N1340" s="107"/>
      <c r="O1340" s="107"/>
      <c r="P1340" s="107"/>
      <c r="Q1340" s="107"/>
      <c r="R1340" s="107"/>
      <c r="S1340" s="108"/>
      <c r="AS1340" s="104" t="s">
        <v>102</v>
      </c>
      <c r="AT1340" s="104" t="s">
        <v>73</v>
      </c>
      <c r="AU1340" s="102" t="s">
        <v>51</v>
      </c>
      <c r="AV1340" s="102" t="s">
        <v>16</v>
      </c>
      <c r="AW1340" s="102" t="s">
        <v>47</v>
      </c>
      <c r="AX1340" s="104" t="s">
        <v>89</v>
      </c>
    </row>
    <row r="1341" spans="1:50" s="110" customFormat="1" x14ac:dyDescent="0.2">
      <c r="A1341" s="109"/>
      <c r="C1341" s="103" t="s">
        <v>102</v>
      </c>
      <c r="D1341" s="111" t="s">
        <v>0</v>
      </c>
      <c r="E1341" s="112" t="s">
        <v>1022</v>
      </c>
      <c r="G1341" s="113">
        <v>47.24</v>
      </c>
      <c r="K1341" s="109"/>
      <c r="L1341" s="114"/>
      <c r="M1341" s="115"/>
      <c r="N1341" s="115"/>
      <c r="O1341" s="115"/>
      <c r="P1341" s="115"/>
      <c r="Q1341" s="115"/>
      <c r="R1341" s="115"/>
      <c r="S1341" s="116"/>
      <c r="AS1341" s="111" t="s">
        <v>102</v>
      </c>
      <c r="AT1341" s="111" t="s">
        <v>73</v>
      </c>
      <c r="AU1341" s="110" t="s">
        <v>73</v>
      </c>
      <c r="AV1341" s="110" t="s">
        <v>16</v>
      </c>
      <c r="AW1341" s="110" t="s">
        <v>47</v>
      </c>
      <c r="AX1341" s="111" t="s">
        <v>89</v>
      </c>
    </row>
    <row r="1342" spans="1:50" s="110" customFormat="1" x14ac:dyDescent="0.2">
      <c r="A1342" s="109"/>
      <c r="C1342" s="103" t="s">
        <v>102</v>
      </c>
      <c r="D1342" s="111" t="s">
        <v>0</v>
      </c>
      <c r="E1342" s="112" t="s">
        <v>1023</v>
      </c>
      <c r="G1342" s="113">
        <v>17.79</v>
      </c>
      <c r="K1342" s="109"/>
      <c r="L1342" s="114"/>
      <c r="M1342" s="115"/>
      <c r="N1342" s="115"/>
      <c r="O1342" s="115"/>
      <c r="P1342" s="115"/>
      <c r="Q1342" s="115"/>
      <c r="R1342" s="115"/>
      <c r="S1342" s="116"/>
      <c r="AS1342" s="111" t="s">
        <v>102</v>
      </c>
      <c r="AT1342" s="111" t="s">
        <v>73</v>
      </c>
      <c r="AU1342" s="110" t="s">
        <v>73</v>
      </c>
      <c r="AV1342" s="110" t="s">
        <v>16</v>
      </c>
      <c r="AW1342" s="110" t="s">
        <v>47</v>
      </c>
      <c r="AX1342" s="111" t="s">
        <v>89</v>
      </c>
    </row>
    <row r="1343" spans="1:50" s="110" customFormat="1" x14ac:dyDescent="0.2">
      <c r="A1343" s="109"/>
      <c r="C1343" s="103" t="s">
        <v>102</v>
      </c>
      <c r="D1343" s="111" t="s">
        <v>0</v>
      </c>
      <c r="E1343" s="112" t="s">
        <v>1024</v>
      </c>
      <c r="G1343" s="113">
        <v>20.05</v>
      </c>
      <c r="K1343" s="109"/>
      <c r="L1343" s="114"/>
      <c r="M1343" s="115"/>
      <c r="N1343" s="115"/>
      <c r="O1343" s="115"/>
      <c r="P1343" s="115"/>
      <c r="Q1343" s="115"/>
      <c r="R1343" s="115"/>
      <c r="S1343" s="116"/>
      <c r="AS1343" s="111" t="s">
        <v>102</v>
      </c>
      <c r="AT1343" s="111" t="s">
        <v>73</v>
      </c>
      <c r="AU1343" s="110" t="s">
        <v>73</v>
      </c>
      <c r="AV1343" s="110" t="s">
        <v>16</v>
      </c>
      <c r="AW1343" s="110" t="s">
        <v>47</v>
      </c>
      <c r="AX1343" s="111" t="s">
        <v>89</v>
      </c>
    </row>
    <row r="1344" spans="1:50" s="110" customFormat="1" x14ac:dyDescent="0.2">
      <c r="A1344" s="109"/>
      <c r="C1344" s="103" t="s">
        <v>102</v>
      </c>
      <c r="D1344" s="111" t="s">
        <v>0</v>
      </c>
      <c r="E1344" s="112" t="s">
        <v>1025</v>
      </c>
      <c r="G1344" s="113">
        <v>17.91</v>
      </c>
      <c r="K1344" s="109"/>
      <c r="L1344" s="114"/>
      <c r="M1344" s="115"/>
      <c r="N1344" s="115"/>
      <c r="O1344" s="115"/>
      <c r="P1344" s="115"/>
      <c r="Q1344" s="115"/>
      <c r="R1344" s="115"/>
      <c r="S1344" s="116"/>
      <c r="AS1344" s="111" t="s">
        <v>102</v>
      </c>
      <c r="AT1344" s="111" t="s">
        <v>73</v>
      </c>
      <c r="AU1344" s="110" t="s">
        <v>73</v>
      </c>
      <c r="AV1344" s="110" t="s">
        <v>16</v>
      </c>
      <c r="AW1344" s="110" t="s">
        <v>47</v>
      </c>
      <c r="AX1344" s="111" t="s">
        <v>89</v>
      </c>
    </row>
    <row r="1345" spans="1:50" s="126" customFormat="1" x14ac:dyDescent="0.2">
      <c r="A1345" s="125"/>
      <c r="C1345" s="103" t="s">
        <v>102</v>
      </c>
      <c r="D1345" s="127" t="s">
        <v>0</v>
      </c>
      <c r="E1345" s="128" t="s">
        <v>105</v>
      </c>
      <c r="G1345" s="129">
        <v>102.99</v>
      </c>
      <c r="K1345" s="125"/>
      <c r="L1345" s="130"/>
      <c r="M1345" s="131"/>
      <c r="N1345" s="131"/>
      <c r="O1345" s="131"/>
      <c r="P1345" s="131"/>
      <c r="Q1345" s="131"/>
      <c r="R1345" s="131"/>
      <c r="S1345" s="132"/>
      <c r="AS1345" s="127" t="s">
        <v>102</v>
      </c>
      <c r="AT1345" s="127" t="s">
        <v>73</v>
      </c>
      <c r="AU1345" s="126" t="s">
        <v>106</v>
      </c>
      <c r="AV1345" s="126" t="s">
        <v>16</v>
      </c>
      <c r="AW1345" s="126" t="s">
        <v>47</v>
      </c>
      <c r="AX1345" s="127" t="s">
        <v>89</v>
      </c>
    </row>
    <row r="1346" spans="1:50" s="102" customFormat="1" x14ac:dyDescent="0.2">
      <c r="A1346" s="101"/>
      <c r="C1346" s="103" t="s">
        <v>102</v>
      </c>
      <c r="D1346" s="104" t="s">
        <v>0</v>
      </c>
      <c r="E1346" s="105" t="s">
        <v>1026</v>
      </c>
      <c r="G1346" s="104" t="s">
        <v>0</v>
      </c>
      <c r="K1346" s="101"/>
      <c r="L1346" s="106"/>
      <c r="M1346" s="107"/>
      <c r="N1346" s="107"/>
      <c r="O1346" s="107"/>
      <c r="P1346" s="107"/>
      <c r="Q1346" s="107"/>
      <c r="R1346" s="107"/>
      <c r="S1346" s="108"/>
      <c r="AS1346" s="104" t="s">
        <v>102</v>
      </c>
      <c r="AT1346" s="104" t="s">
        <v>73</v>
      </c>
      <c r="AU1346" s="102" t="s">
        <v>51</v>
      </c>
      <c r="AV1346" s="102" t="s">
        <v>16</v>
      </c>
      <c r="AW1346" s="102" t="s">
        <v>47</v>
      </c>
      <c r="AX1346" s="104" t="s">
        <v>89</v>
      </c>
    </row>
    <row r="1347" spans="1:50" s="110" customFormat="1" x14ac:dyDescent="0.2">
      <c r="A1347" s="109"/>
      <c r="C1347" s="103" t="s">
        <v>102</v>
      </c>
      <c r="D1347" s="111" t="s">
        <v>0</v>
      </c>
      <c r="E1347" s="112" t="s">
        <v>1027</v>
      </c>
      <c r="G1347" s="113">
        <v>14.35</v>
      </c>
      <c r="K1347" s="109"/>
      <c r="L1347" s="114"/>
      <c r="M1347" s="115"/>
      <c r="N1347" s="115"/>
      <c r="O1347" s="115"/>
      <c r="P1347" s="115"/>
      <c r="Q1347" s="115"/>
      <c r="R1347" s="115"/>
      <c r="S1347" s="116"/>
      <c r="AS1347" s="111" t="s">
        <v>102</v>
      </c>
      <c r="AT1347" s="111" t="s">
        <v>73</v>
      </c>
      <c r="AU1347" s="110" t="s">
        <v>73</v>
      </c>
      <c r="AV1347" s="110" t="s">
        <v>16</v>
      </c>
      <c r="AW1347" s="110" t="s">
        <v>47</v>
      </c>
      <c r="AX1347" s="111" t="s">
        <v>89</v>
      </c>
    </row>
    <row r="1348" spans="1:50" s="110" customFormat="1" x14ac:dyDescent="0.2">
      <c r="A1348" s="109"/>
      <c r="C1348" s="103" t="s">
        <v>102</v>
      </c>
      <c r="D1348" s="111" t="s">
        <v>0</v>
      </c>
      <c r="E1348" s="112" t="s">
        <v>1028</v>
      </c>
      <c r="G1348" s="113">
        <v>5.17</v>
      </c>
      <c r="K1348" s="109"/>
      <c r="L1348" s="114"/>
      <c r="M1348" s="115"/>
      <c r="N1348" s="115"/>
      <c r="O1348" s="115"/>
      <c r="P1348" s="115"/>
      <c r="Q1348" s="115"/>
      <c r="R1348" s="115"/>
      <c r="S1348" s="116"/>
      <c r="AS1348" s="111" t="s">
        <v>102</v>
      </c>
      <c r="AT1348" s="111" t="s">
        <v>73</v>
      </c>
      <c r="AU1348" s="110" t="s">
        <v>73</v>
      </c>
      <c r="AV1348" s="110" t="s">
        <v>16</v>
      </c>
      <c r="AW1348" s="110" t="s">
        <v>47</v>
      </c>
      <c r="AX1348" s="111" t="s">
        <v>89</v>
      </c>
    </row>
    <row r="1349" spans="1:50" s="126" customFormat="1" x14ac:dyDescent="0.2">
      <c r="A1349" s="125"/>
      <c r="C1349" s="103" t="s">
        <v>102</v>
      </c>
      <c r="D1349" s="127" t="s">
        <v>0</v>
      </c>
      <c r="E1349" s="128" t="s">
        <v>105</v>
      </c>
      <c r="G1349" s="129">
        <v>19.52</v>
      </c>
      <c r="K1349" s="125"/>
      <c r="L1349" s="130"/>
      <c r="M1349" s="131"/>
      <c r="N1349" s="131"/>
      <c r="O1349" s="131"/>
      <c r="P1349" s="131"/>
      <c r="Q1349" s="131"/>
      <c r="R1349" s="131"/>
      <c r="S1349" s="132"/>
      <c r="AS1349" s="127" t="s">
        <v>102</v>
      </c>
      <c r="AT1349" s="127" t="s">
        <v>73</v>
      </c>
      <c r="AU1349" s="126" t="s">
        <v>106</v>
      </c>
      <c r="AV1349" s="126" t="s">
        <v>16</v>
      </c>
      <c r="AW1349" s="126" t="s">
        <v>47</v>
      </c>
      <c r="AX1349" s="127" t="s">
        <v>89</v>
      </c>
    </row>
    <row r="1350" spans="1:50" s="102" customFormat="1" x14ac:dyDescent="0.2">
      <c r="A1350" s="101"/>
      <c r="C1350" s="103" t="s">
        <v>102</v>
      </c>
      <c r="D1350" s="104" t="s">
        <v>0</v>
      </c>
      <c r="E1350" s="105" t="s">
        <v>1029</v>
      </c>
      <c r="G1350" s="104" t="s">
        <v>0</v>
      </c>
      <c r="K1350" s="101"/>
      <c r="L1350" s="106"/>
      <c r="M1350" s="107"/>
      <c r="N1350" s="107"/>
      <c r="O1350" s="107"/>
      <c r="P1350" s="107"/>
      <c r="Q1350" s="107"/>
      <c r="R1350" s="107"/>
      <c r="S1350" s="108"/>
      <c r="AS1350" s="104" t="s">
        <v>102</v>
      </c>
      <c r="AT1350" s="104" t="s">
        <v>73</v>
      </c>
      <c r="AU1350" s="102" t="s">
        <v>51</v>
      </c>
      <c r="AV1350" s="102" t="s">
        <v>16</v>
      </c>
      <c r="AW1350" s="102" t="s">
        <v>47</v>
      </c>
      <c r="AX1350" s="104" t="s">
        <v>89</v>
      </c>
    </row>
    <row r="1351" spans="1:50" s="110" customFormat="1" x14ac:dyDescent="0.2">
      <c r="A1351" s="109"/>
      <c r="C1351" s="103" t="s">
        <v>102</v>
      </c>
      <c r="D1351" s="111" t="s">
        <v>0</v>
      </c>
      <c r="E1351" s="112" t="s">
        <v>1030</v>
      </c>
      <c r="G1351" s="113">
        <v>4.49</v>
      </c>
      <c r="K1351" s="109"/>
      <c r="L1351" s="114"/>
      <c r="M1351" s="115"/>
      <c r="N1351" s="115"/>
      <c r="O1351" s="115"/>
      <c r="P1351" s="115"/>
      <c r="Q1351" s="115"/>
      <c r="R1351" s="115"/>
      <c r="S1351" s="116"/>
      <c r="AS1351" s="111" t="s">
        <v>102</v>
      </c>
      <c r="AT1351" s="111" t="s">
        <v>73</v>
      </c>
      <c r="AU1351" s="110" t="s">
        <v>73</v>
      </c>
      <c r="AV1351" s="110" t="s">
        <v>16</v>
      </c>
      <c r="AW1351" s="110" t="s">
        <v>47</v>
      </c>
      <c r="AX1351" s="111" t="s">
        <v>89</v>
      </c>
    </row>
    <row r="1352" spans="1:50" s="126" customFormat="1" x14ac:dyDescent="0.2">
      <c r="A1352" s="125"/>
      <c r="C1352" s="103" t="s">
        <v>102</v>
      </c>
      <c r="D1352" s="127" t="s">
        <v>0</v>
      </c>
      <c r="E1352" s="128" t="s">
        <v>105</v>
      </c>
      <c r="G1352" s="129">
        <v>4.49</v>
      </c>
      <c r="K1352" s="125"/>
      <c r="L1352" s="130"/>
      <c r="M1352" s="131"/>
      <c r="N1352" s="131"/>
      <c r="O1352" s="131"/>
      <c r="P1352" s="131"/>
      <c r="Q1352" s="131"/>
      <c r="R1352" s="131"/>
      <c r="S1352" s="132"/>
      <c r="AS1352" s="127" t="s">
        <v>102</v>
      </c>
      <c r="AT1352" s="127" t="s">
        <v>73</v>
      </c>
      <c r="AU1352" s="126" t="s">
        <v>106</v>
      </c>
      <c r="AV1352" s="126" t="s">
        <v>16</v>
      </c>
      <c r="AW1352" s="126" t="s">
        <v>47</v>
      </c>
      <c r="AX1352" s="127" t="s">
        <v>89</v>
      </c>
    </row>
    <row r="1353" spans="1:50" s="102" customFormat="1" x14ac:dyDescent="0.2">
      <c r="A1353" s="101"/>
      <c r="C1353" s="103" t="s">
        <v>102</v>
      </c>
      <c r="D1353" s="104" t="s">
        <v>0</v>
      </c>
      <c r="E1353" s="105" t="s">
        <v>1031</v>
      </c>
      <c r="G1353" s="104" t="s">
        <v>0</v>
      </c>
      <c r="K1353" s="101"/>
      <c r="L1353" s="106"/>
      <c r="M1353" s="107"/>
      <c r="N1353" s="107"/>
      <c r="O1353" s="107"/>
      <c r="P1353" s="107"/>
      <c r="Q1353" s="107"/>
      <c r="R1353" s="107"/>
      <c r="S1353" s="108"/>
      <c r="AS1353" s="104" t="s">
        <v>102</v>
      </c>
      <c r="AT1353" s="104" t="s">
        <v>73</v>
      </c>
      <c r="AU1353" s="102" t="s">
        <v>51</v>
      </c>
      <c r="AV1353" s="102" t="s">
        <v>16</v>
      </c>
      <c r="AW1353" s="102" t="s">
        <v>47</v>
      </c>
      <c r="AX1353" s="104" t="s">
        <v>89</v>
      </c>
    </row>
    <row r="1354" spans="1:50" s="110" customFormat="1" x14ac:dyDescent="0.2">
      <c r="A1354" s="109"/>
      <c r="C1354" s="103" t="s">
        <v>102</v>
      </c>
      <c r="D1354" s="111" t="s">
        <v>0</v>
      </c>
      <c r="E1354" s="112" t="s">
        <v>1019</v>
      </c>
      <c r="G1354" s="113">
        <v>19.579999999999998</v>
      </c>
      <c r="K1354" s="109"/>
      <c r="L1354" s="114"/>
      <c r="M1354" s="115"/>
      <c r="N1354" s="115"/>
      <c r="O1354" s="115"/>
      <c r="P1354" s="115"/>
      <c r="Q1354" s="115"/>
      <c r="R1354" s="115"/>
      <c r="S1354" s="116"/>
      <c r="AS1354" s="111" t="s">
        <v>102</v>
      </c>
      <c r="AT1354" s="111" t="s">
        <v>73</v>
      </c>
      <c r="AU1354" s="110" t="s">
        <v>73</v>
      </c>
      <c r="AV1354" s="110" t="s">
        <v>16</v>
      </c>
      <c r="AW1354" s="110" t="s">
        <v>47</v>
      </c>
      <c r="AX1354" s="111" t="s">
        <v>89</v>
      </c>
    </row>
    <row r="1355" spans="1:50" s="110" customFormat="1" x14ac:dyDescent="0.2">
      <c r="A1355" s="109"/>
      <c r="C1355" s="103" t="s">
        <v>102</v>
      </c>
      <c r="D1355" s="111" t="s">
        <v>0</v>
      </c>
      <c r="E1355" s="112" t="s">
        <v>1032</v>
      </c>
      <c r="G1355" s="113">
        <v>11.32</v>
      </c>
      <c r="K1355" s="109"/>
      <c r="L1355" s="114"/>
      <c r="M1355" s="115"/>
      <c r="N1355" s="115"/>
      <c r="O1355" s="115"/>
      <c r="P1355" s="115"/>
      <c r="Q1355" s="115"/>
      <c r="R1355" s="115"/>
      <c r="S1355" s="116"/>
      <c r="AS1355" s="111" t="s">
        <v>102</v>
      </c>
      <c r="AT1355" s="111" t="s">
        <v>73</v>
      </c>
      <c r="AU1355" s="110" t="s">
        <v>73</v>
      </c>
      <c r="AV1355" s="110" t="s">
        <v>16</v>
      </c>
      <c r="AW1355" s="110" t="s">
        <v>47</v>
      </c>
      <c r="AX1355" s="111" t="s">
        <v>89</v>
      </c>
    </row>
    <row r="1356" spans="1:50" s="110" customFormat="1" x14ac:dyDescent="0.2">
      <c r="A1356" s="109"/>
      <c r="C1356" s="103" t="s">
        <v>102</v>
      </c>
      <c r="D1356" s="111" t="s">
        <v>0</v>
      </c>
      <c r="E1356" s="112" t="s">
        <v>1033</v>
      </c>
      <c r="G1356" s="113">
        <v>6.89</v>
      </c>
      <c r="K1356" s="109"/>
      <c r="L1356" s="114"/>
      <c r="M1356" s="115"/>
      <c r="N1356" s="115"/>
      <c r="O1356" s="115"/>
      <c r="P1356" s="115"/>
      <c r="Q1356" s="115"/>
      <c r="R1356" s="115"/>
      <c r="S1356" s="116"/>
      <c r="AS1356" s="111" t="s">
        <v>102</v>
      </c>
      <c r="AT1356" s="111" t="s">
        <v>73</v>
      </c>
      <c r="AU1356" s="110" t="s">
        <v>73</v>
      </c>
      <c r="AV1356" s="110" t="s">
        <v>16</v>
      </c>
      <c r="AW1356" s="110" t="s">
        <v>47</v>
      </c>
      <c r="AX1356" s="111" t="s">
        <v>89</v>
      </c>
    </row>
    <row r="1357" spans="1:50" s="110" customFormat="1" x14ac:dyDescent="0.2">
      <c r="A1357" s="109"/>
      <c r="C1357" s="103" t="s">
        <v>102</v>
      </c>
      <c r="D1357" s="111" t="s">
        <v>0</v>
      </c>
      <c r="E1357" s="112" t="s">
        <v>1003</v>
      </c>
      <c r="G1357" s="113">
        <v>19.48</v>
      </c>
      <c r="K1357" s="109"/>
      <c r="L1357" s="114"/>
      <c r="M1357" s="115"/>
      <c r="N1357" s="115"/>
      <c r="O1357" s="115"/>
      <c r="P1357" s="115"/>
      <c r="Q1357" s="115"/>
      <c r="R1357" s="115"/>
      <c r="S1357" s="116"/>
      <c r="AS1357" s="111" t="s">
        <v>102</v>
      </c>
      <c r="AT1357" s="111" t="s">
        <v>73</v>
      </c>
      <c r="AU1357" s="110" t="s">
        <v>73</v>
      </c>
      <c r="AV1357" s="110" t="s">
        <v>16</v>
      </c>
      <c r="AW1357" s="110" t="s">
        <v>47</v>
      </c>
      <c r="AX1357" s="111" t="s">
        <v>89</v>
      </c>
    </row>
    <row r="1358" spans="1:50" s="110" customFormat="1" x14ac:dyDescent="0.2">
      <c r="A1358" s="109"/>
      <c r="C1358" s="103" t="s">
        <v>102</v>
      </c>
      <c r="D1358" s="111" t="s">
        <v>0</v>
      </c>
      <c r="E1358" s="112" t="s">
        <v>1034</v>
      </c>
      <c r="G1358" s="113">
        <v>5.67</v>
      </c>
      <c r="K1358" s="109"/>
      <c r="L1358" s="114"/>
      <c r="M1358" s="115"/>
      <c r="N1358" s="115"/>
      <c r="O1358" s="115"/>
      <c r="P1358" s="115"/>
      <c r="Q1358" s="115"/>
      <c r="R1358" s="115"/>
      <c r="S1358" s="116"/>
      <c r="AS1358" s="111" t="s">
        <v>102</v>
      </c>
      <c r="AT1358" s="111" t="s">
        <v>73</v>
      </c>
      <c r="AU1358" s="110" t="s">
        <v>73</v>
      </c>
      <c r="AV1358" s="110" t="s">
        <v>16</v>
      </c>
      <c r="AW1358" s="110" t="s">
        <v>47</v>
      </c>
      <c r="AX1358" s="111" t="s">
        <v>89</v>
      </c>
    </row>
    <row r="1359" spans="1:50" s="126" customFormat="1" x14ac:dyDescent="0.2">
      <c r="A1359" s="125"/>
      <c r="C1359" s="103" t="s">
        <v>102</v>
      </c>
      <c r="D1359" s="127" t="s">
        <v>0</v>
      </c>
      <c r="E1359" s="128" t="s">
        <v>105</v>
      </c>
      <c r="G1359" s="129">
        <v>62.94</v>
      </c>
      <c r="K1359" s="125"/>
      <c r="L1359" s="130"/>
      <c r="M1359" s="131"/>
      <c r="N1359" s="131"/>
      <c r="O1359" s="131"/>
      <c r="P1359" s="131"/>
      <c r="Q1359" s="131"/>
      <c r="R1359" s="131"/>
      <c r="S1359" s="132"/>
      <c r="AS1359" s="127" t="s">
        <v>102</v>
      </c>
      <c r="AT1359" s="127" t="s">
        <v>73</v>
      </c>
      <c r="AU1359" s="126" t="s">
        <v>106</v>
      </c>
      <c r="AV1359" s="126" t="s">
        <v>16</v>
      </c>
      <c r="AW1359" s="126" t="s">
        <v>47</v>
      </c>
      <c r="AX1359" s="127" t="s">
        <v>89</v>
      </c>
    </row>
    <row r="1360" spans="1:50" s="102" customFormat="1" x14ac:dyDescent="0.2">
      <c r="A1360" s="101"/>
      <c r="C1360" s="103" t="s">
        <v>102</v>
      </c>
      <c r="D1360" s="104" t="s">
        <v>0</v>
      </c>
      <c r="E1360" s="105" t="s">
        <v>1035</v>
      </c>
      <c r="G1360" s="104" t="s">
        <v>0</v>
      </c>
      <c r="K1360" s="101"/>
      <c r="L1360" s="106"/>
      <c r="M1360" s="107"/>
      <c r="N1360" s="107"/>
      <c r="O1360" s="107"/>
      <c r="P1360" s="107"/>
      <c r="Q1360" s="107"/>
      <c r="R1360" s="107"/>
      <c r="S1360" s="108"/>
      <c r="AS1360" s="104" t="s">
        <v>102</v>
      </c>
      <c r="AT1360" s="104" t="s">
        <v>73</v>
      </c>
      <c r="AU1360" s="102" t="s">
        <v>51</v>
      </c>
      <c r="AV1360" s="102" t="s">
        <v>16</v>
      </c>
      <c r="AW1360" s="102" t="s">
        <v>47</v>
      </c>
      <c r="AX1360" s="104" t="s">
        <v>89</v>
      </c>
    </row>
    <row r="1361" spans="1:64" s="110" customFormat="1" x14ac:dyDescent="0.2">
      <c r="A1361" s="109"/>
      <c r="C1361" s="103" t="s">
        <v>102</v>
      </c>
      <c r="D1361" s="111" t="s">
        <v>0</v>
      </c>
      <c r="E1361" s="112" t="s">
        <v>1036</v>
      </c>
      <c r="G1361" s="113">
        <v>10.51</v>
      </c>
      <c r="K1361" s="109"/>
      <c r="L1361" s="114"/>
      <c r="M1361" s="115"/>
      <c r="N1361" s="115"/>
      <c r="O1361" s="115"/>
      <c r="P1361" s="115"/>
      <c r="Q1361" s="115"/>
      <c r="R1361" s="115"/>
      <c r="S1361" s="116"/>
      <c r="AS1361" s="111" t="s">
        <v>102</v>
      </c>
      <c r="AT1361" s="111" t="s">
        <v>73</v>
      </c>
      <c r="AU1361" s="110" t="s">
        <v>73</v>
      </c>
      <c r="AV1361" s="110" t="s">
        <v>16</v>
      </c>
      <c r="AW1361" s="110" t="s">
        <v>47</v>
      </c>
      <c r="AX1361" s="111" t="s">
        <v>89</v>
      </c>
    </row>
    <row r="1362" spans="1:64" s="110" customFormat="1" x14ac:dyDescent="0.2">
      <c r="A1362" s="109"/>
      <c r="C1362" s="103" t="s">
        <v>102</v>
      </c>
      <c r="D1362" s="111" t="s">
        <v>0</v>
      </c>
      <c r="E1362" s="112" t="s">
        <v>1037</v>
      </c>
      <c r="G1362" s="113">
        <v>2.34</v>
      </c>
      <c r="K1362" s="109"/>
      <c r="L1362" s="114"/>
      <c r="M1362" s="115"/>
      <c r="N1362" s="115"/>
      <c r="O1362" s="115"/>
      <c r="P1362" s="115"/>
      <c r="Q1362" s="115"/>
      <c r="R1362" s="115"/>
      <c r="S1362" s="116"/>
      <c r="AS1362" s="111" t="s">
        <v>102</v>
      </c>
      <c r="AT1362" s="111" t="s">
        <v>73</v>
      </c>
      <c r="AU1362" s="110" t="s">
        <v>73</v>
      </c>
      <c r="AV1362" s="110" t="s">
        <v>16</v>
      </c>
      <c r="AW1362" s="110" t="s">
        <v>47</v>
      </c>
      <c r="AX1362" s="111" t="s">
        <v>89</v>
      </c>
    </row>
    <row r="1363" spans="1:64" s="110" customFormat="1" x14ac:dyDescent="0.2">
      <c r="A1363" s="109"/>
      <c r="C1363" s="103" t="s">
        <v>102</v>
      </c>
      <c r="D1363" s="111" t="s">
        <v>0</v>
      </c>
      <c r="E1363" s="112" t="s">
        <v>1038</v>
      </c>
      <c r="G1363" s="113">
        <v>1.35</v>
      </c>
      <c r="K1363" s="109"/>
      <c r="L1363" s="114"/>
      <c r="M1363" s="115"/>
      <c r="N1363" s="115"/>
      <c r="O1363" s="115"/>
      <c r="P1363" s="115"/>
      <c r="Q1363" s="115"/>
      <c r="R1363" s="115"/>
      <c r="S1363" s="116"/>
      <c r="AS1363" s="111" t="s">
        <v>102</v>
      </c>
      <c r="AT1363" s="111" t="s">
        <v>73</v>
      </c>
      <c r="AU1363" s="110" t="s">
        <v>73</v>
      </c>
      <c r="AV1363" s="110" t="s">
        <v>16</v>
      </c>
      <c r="AW1363" s="110" t="s">
        <v>47</v>
      </c>
      <c r="AX1363" s="111" t="s">
        <v>89</v>
      </c>
    </row>
    <row r="1364" spans="1:64" s="110" customFormat="1" x14ac:dyDescent="0.2">
      <c r="A1364" s="109"/>
      <c r="C1364" s="103" t="s">
        <v>102</v>
      </c>
      <c r="D1364" s="111" t="s">
        <v>0</v>
      </c>
      <c r="E1364" s="112" t="s">
        <v>1039</v>
      </c>
      <c r="G1364" s="113">
        <v>1.31</v>
      </c>
      <c r="K1364" s="109"/>
      <c r="L1364" s="114"/>
      <c r="M1364" s="115"/>
      <c r="N1364" s="115"/>
      <c r="O1364" s="115"/>
      <c r="P1364" s="115"/>
      <c r="Q1364" s="115"/>
      <c r="R1364" s="115"/>
      <c r="S1364" s="116"/>
      <c r="AS1364" s="111" t="s">
        <v>102</v>
      </c>
      <c r="AT1364" s="111" t="s">
        <v>73</v>
      </c>
      <c r="AU1364" s="110" t="s">
        <v>73</v>
      </c>
      <c r="AV1364" s="110" t="s">
        <v>16</v>
      </c>
      <c r="AW1364" s="110" t="s">
        <v>47</v>
      </c>
      <c r="AX1364" s="111" t="s">
        <v>89</v>
      </c>
    </row>
    <row r="1365" spans="1:64" s="110" customFormat="1" x14ac:dyDescent="0.2">
      <c r="A1365" s="109"/>
      <c r="C1365" s="103" t="s">
        <v>102</v>
      </c>
      <c r="D1365" s="111" t="s">
        <v>0</v>
      </c>
      <c r="E1365" s="112" t="s">
        <v>1040</v>
      </c>
      <c r="G1365" s="113">
        <v>1.35</v>
      </c>
      <c r="K1365" s="109"/>
      <c r="L1365" s="114"/>
      <c r="M1365" s="115"/>
      <c r="N1365" s="115"/>
      <c r="O1365" s="115"/>
      <c r="P1365" s="115"/>
      <c r="Q1365" s="115"/>
      <c r="R1365" s="115"/>
      <c r="S1365" s="116"/>
      <c r="AS1365" s="111" t="s">
        <v>102</v>
      </c>
      <c r="AT1365" s="111" t="s">
        <v>73</v>
      </c>
      <c r="AU1365" s="110" t="s">
        <v>73</v>
      </c>
      <c r="AV1365" s="110" t="s">
        <v>16</v>
      </c>
      <c r="AW1365" s="110" t="s">
        <v>47</v>
      </c>
      <c r="AX1365" s="111" t="s">
        <v>89</v>
      </c>
    </row>
    <row r="1366" spans="1:64" s="110" customFormat="1" x14ac:dyDescent="0.2">
      <c r="A1366" s="109"/>
      <c r="C1366" s="103" t="s">
        <v>102</v>
      </c>
      <c r="D1366" s="111" t="s">
        <v>0</v>
      </c>
      <c r="E1366" s="112" t="s">
        <v>1041</v>
      </c>
      <c r="G1366" s="113">
        <v>6.82</v>
      </c>
      <c r="K1366" s="109"/>
      <c r="L1366" s="114"/>
      <c r="M1366" s="115"/>
      <c r="N1366" s="115"/>
      <c r="O1366" s="115"/>
      <c r="P1366" s="115"/>
      <c r="Q1366" s="115"/>
      <c r="R1366" s="115"/>
      <c r="S1366" s="116"/>
      <c r="AS1366" s="111" t="s">
        <v>102</v>
      </c>
      <c r="AT1366" s="111" t="s">
        <v>73</v>
      </c>
      <c r="AU1366" s="110" t="s">
        <v>73</v>
      </c>
      <c r="AV1366" s="110" t="s">
        <v>16</v>
      </c>
      <c r="AW1366" s="110" t="s">
        <v>47</v>
      </c>
      <c r="AX1366" s="111" t="s">
        <v>89</v>
      </c>
    </row>
    <row r="1367" spans="1:64" s="110" customFormat="1" x14ac:dyDescent="0.2">
      <c r="A1367" s="109"/>
      <c r="C1367" s="103" t="s">
        <v>102</v>
      </c>
      <c r="D1367" s="111" t="s">
        <v>0</v>
      </c>
      <c r="E1367" s="112" t="s">
        <v>1042</v>
      </c>
      <c r="G1367" s="113">
        <v>8.48</v>
      </c>
      <c r="K1367" s="109"/>
      <c r="L1367" s="114"/>
      <c r="M1367" s="115"/>
      <c r="N1367" s="115"/>
      <c r="O1367" s="115"/>
      <c r="P1367" s="115"/>
      <c r="Q1367" s="115"/>
      <c r="R1367" s="115"/>
      <c r="S1367" s="116"/>
      <c r="AS1367" s="111" t="s">
        <v>102</v>
      </c>
      <c r="AT1367" s="111" t="s">
        <v>73</v>
      </c>
      <c r="AU1367" s="110" t="s">
        <v>73</v>
      </c>
      <c r="AV1367" s="110" t="s">
        <v>16</v>
      </c>
      <c r="AW1367" s="110" t="s">
        <v>47</v>
      </c>
      <c r="AX1367" s="111" t="s">
        <v>89</v>
      </c>
    </row>
    <row r="1368" spans="1:64" s="110" customFormat="1" x14ac:dyDescent="0.2">
      <c r="A1368" s="109"/>
      <c r="C1368" s="103" t="s">
        <v>102</v>
      </c>
      <c r="D1368" s="111" t="s">
        <v>0</v>
      </c>
      <c r="E1368" s="112" t="s">
        <v>1043</v>
      </c>
      <c r="G1368" s="113">
        <v>1.19</v>
      </c>
      <c r="K1368" s="109"/>
      <c r="L1368" s="114"/>
      <c r="M1368" s="115"/>
      <c r="N1368" s="115"/>
      <c r="O1368" s="115"/>
      <c r="P1368" s="115"/>
      <c r="Q1368" s="115"/>
      <c r="R1368" s="115"/>
      <c r="S1368" s="116"/>
      <c r="AS1368" s="111" t="s">
        <v>102</v>
      </c>
      <c r="AT1368" s="111" t="s">
        <v>73</v>
      </c>
      <c r="AU1368" s="110" t="s">
        <v>73</v>
      </c>
      <c r="AV1368" s="110" t="s">
        <v>16</v>
      </c>
      <c r="AW1368" s="110" t="s">
        <v>47</v>
      </c>
      <c r="AX1368" s="111" t="s">
        <v>89</v>
      </c>
    </row>
    <row r="1369" spans="1:64" s="110" customFormat="1" x14ac:dyDescent="0.2">
      <c r="A1369" s="109"/>
      <c r="C1369" s="103" t="s">
        <v>102</v>
      </c>
      <c r="D1369" s="111" t="s">
        <v>0</v>
      </c>
      <c r="E1369" s="112" t="s">
        <v>1044</v>
      </c>
      <c r="G1369" s="113">
        <v>1.23</v>
      </c>
      <c r="K1369" s="109"/>
      <c r="L1369" s="114"/>
      <c r="M1369" s="115"/>
      <c r="N1369" s="115"/>
      <c r="O1369" s="115"/>
      <c r="P1369" s="115"/>
      <c r="Q1369" s="115"/>
      <c r="R1369" s="115"/>
      <c r="S1369" s="116"/>
      <c r="AS1369" s="111" t="s">
        <v>102</v>
      </c>
      <c r="AT1369" s="111" t="s">
        <v>73</v>
      </c>
      <c r="AU1369" s="110" t="s">
        <v>73</v>
      </c>
      <c r="AV1369" s="110" t="s">
        <v>16</v>
      </c>
      <c r="AW1369" s="110" t="s">
        <v>47</v>
      </c>
      <c r="AX1369" s="111" t="s">
        <v>89</v>
      </c>
    </row>
    <row r="1370" spans="1:64" s="110" customFormat="1" x14ac:dyDescent="0.2">
      <c r="A1370" s="109"/>
      <c r="C1370" s="103" t="s">
        <v>102</v>
      </c>
      <c r="D1370" s="111" t="s">
        <v>0</v>
      </c>
      <c r="E1370" s="112" t="s">
        <v>1045</v>
      </c>
      <c r="G1370" s="113">
        <v>2</v>
      </c>
      <c r="K1370" s="109"/>
      <c r="L1370" s="114"/>
      <c r="M1370" s="115"/>
      <c r="N1370" s="115"/>
      <c r="O1370" s="115"/>
      <c r="P1370" s="115"/>
      <c r="Q1370" s="115"/>
      <c r="R1370" s="115"/>
      <c r="S1370" s="116"/>
      <c r="AS1370" s="111" t="s">
        <v>102</v>
      </c>
      <c r="AT1370" s="111" t="s">
        <v>73</v>
      </c>
      <c r="AU1370" s="110" t="s">
        <v>73</v>
      </c>
      <c r="AV1370" s="110" t="s">
        <v>16</v>
      </c>
      <c r="AW1370" s="110" t="s">
        <v>47</v>
      </c>
      <c r="AX1370" s="111" t="s">
        <v>89</v>
      </c>
    </row>
    <row r="1371" spans="1:64" s="110" customFormat="1" x14ac:dyDescent="0.2">
      <c r="A1371" s="109"/>
      <c r="C1371" s="103" t="s">
        <v>102</v>
      </c>
      <c r="D1371" s="111" t="s">
        <v>0</v>
      </c>
      <c r="E1371" s="112" t="s">
        <v>1046</v>
      </c>
      <c r="G1371" s="113">
        <v>1.1200000000000001</v>
      </c>
      <c r="K1371" s="109"/>
      <c r="L1371" s="114"/>
      <c r="M1371" s="115"/>
      <c r="N1371" s="115"/>
      <c r="O1371" s="115"/>
      <c r="P1371" s="115"/>
      <c r="Q1371" s="115"/>
      <c r="R1371" s="115"/>
      <c r="S1371" s="116"/>
      <c r="AS1371" s="111" t="s">
        <v>102</v>
      </c>
      <c r="AT1371" s="111" t="s">
        <v>73</v>
      </c>
      <c r="AU1371" s="110" t="s">
        <v>73</v>
      </c>
      <c r="AV1371" s="110" t="s">
        <v>16</v>
      </c>
      <c r="AW1371" s="110" t="s">
        <v>47</v>
      </c>
      <c r="AX1371" s="111" t="s">
        <v>89</v>
      </c>
    </row>
    <row r="1372" spans="1:64" s="110" customFormat="1" x14ac:dyDescent="0.2">
      <c r="A1372" s="109"/>
      <c r="C1372" s="103" t="s">
        <v>102</v>
      </c>
      <c r="D1372" s="111" t="s">
        <v>0</v>
      </c>
      <c r="E1372" s="112" t="s">
        <v>1047</v>
      </c>
      <c r="G1372" s="113">
        <v>3.22</v>
      </c>
      <c r="K1372" s="109"/>
      <c r="L1372" s="114"/>
      <c r="M1372" s="115"/>
      <c r="N1372" s="115"/>
      <c r="O1372" s="115"/>
      <c r="P1372" s="115"/>
      <c r="Q1372" s="115"/>
      <c r="R1372" s="115"/>
      <c r="S1372" s="116"/>
      <c r="AS1372" s="111" t="s">
        <v>102</v>
      </c>
      <c r="AT1372" s="111" t="s">
        <v>73</v>
      </c>
      <c r="AU1372" s="110" t="s">
        <v>73</v>
      </c>
      <c r="AV1372" s="110" t="s">
        <v>16</v>
      </c>
      <c r="AW1372" s="110" t="s">
        <v>47</v>
      </c>
      <c r="AX1372" s="111" t="s">
        <v>89</v>
      </c>
    </row>
    <row r="1373" spans="1:64" s="110" customFormat="1" x14ac:dyDescent="0.2">
      <c r="A1373" s="109"/>
      <c r="C1373" s="103" t="s">
        <v>102</v>
      </c>
      <c r="D1373" s="111" t="s">
        <v>0</v>
      </c>
      <c r="E1373" s="112" t="s">
        <v>1048</v>
      </c>
      <c r="G1373" s="113">
        <v>3.05</v>
      </c>
      <c r="K1373" s="109"/>
      <c r="L1373" s="114"/>
      <c r="M1373" s="115"/>
      <c r="N1373" s="115"/>
      <c r="O1373" s="115"/>
      <c r="P1373" s="115"/>
      <c r="Q1373" s="115"/>
      <c r="R1373" s="115"/>
      <c r="S1373" s="116"/>
      <c r="AS1373" s="111" t="s">
        <v>102</v>
      </c>
      <c r="AT1373" s="111" t="s">
        <v>73</v>
      </c>
      <c r="AU1373" s="110" t="s">
        <v>73</v>
      </c>
      <c r="AV1373" s="110" t="s">
        <v>16</v>
      </c>
      <c r="AW1373" s="110" t="s">
        <v>47</v>
      </c>
      <c r="AX1373" s="111" t="s">
        <v>89</v>
      </c>
    </row>
    <row r="1374" spans="1:64" s="126" customFormat="1" x14ac:dyDescent="0.2">
      <c r="A1374" s="125"/>
      <c r="C1374" s="103" t="s">
        <v>102</v>
      </c>
      <c r="D1374" s="127" t="s">
        <v>0</v>
      </c>
      <c r="E1374" s="128" t="s">
        <v>105</v>
      </c>
      <c r="G1374" s="129">
        <v>43.969999999999985</v>
      </c>
      <c r="K1374" s="125"/>
      <c r="L1374" s="130"/>
      <c r="M1374" s="131"/>
      <c r="N1374" s="131"/>
      <c r="O1374" s="131"/>
      <c r="P1374" s="131"/>
      <c r="Q1374" s="131"/>
      <c r="R1374" s="131"/>
      <c r="S1374" s="132"/>
      <c r="AS1374" s="127" t="s">
        <v>102</v>
      </c>
      <c r="AT1374" s="127" t="s">
        <v>73</v>
      </c>
      <c r="AU1374" s="126" t="s">
        <v>106</v>
      </c>
      <c r="AV1374" s="126" t="s">
        <v>16</v>
      </c>
      <c r="AW1374" s="126" t="s">
        <v>47</v>
      </c>
      <c r="AX1374" s="127" t="s">
        <v>89</v>
      </c>
    </row>
    <row r="1375" spans="1:64" s="118" customFormat="1" x14ac:dyDescent="0.2">
      <c r="A1375" s="117"/>
      <c r="C1375" s="103" t="s">
        <v>102</v>
      </c>
      <c r="D1375" s="119" t="s">
        <v>0</v>
      </c>
      <c r="E1375" s="120" t="s">
        <v>109</v>
      </c>
      <c r="G1375" s="121">
        <v>560.02000000000021</v>
      </c>
      <c r="K1375" s="117"/>
      <c r="L1375" s="122"/>
      <c r="M1375" s="123"/>
      <c r="N1375" s="123"/>
      <c r="O1375" s="123"/>
      <c r="P1375" s="123"/>
      <c r="Q1375" s="123"/>
      <c r="R1375" s="123"/>
      <c r="S1375" s="124"/>
      <c r="AS1375" s="119" t="s">
        <v>102</v>
      </c>
      <c r="AT1375" s="119" t="s">
        <v>73</v>
      </c>
      <c r="AU1375" s="118" t="s">
        <v>96</v>
      </c>
      <c r="AV1375" s="118" t="s">
        <v>16</v>
      </c>
      <c r="AW1375" s="118" t="s">
        <v>51</v>
      </c>
      <c r="AX1375" s="119" t="s">
        <v>89</v>
      </c>
    </row>
    <row r="1376" spans="1:64" s="16" customFormat="1" ht="24" x14ac:dyDescent="0.2">
      <c r="A1376" s="13"/>
      <c r="B1376" s="87" t="s">
        <v>1965</v>
      </c>
      <c r="C1376" s="87" t="s">
        <v>92</v>
      </c>
      <c r="D1376" s="88" t="s">
        <v>1966</v>
      </c>
      <c r="E1376" s="89" t="s">
        <v>1967</v>
      </c>
      <c r="F1376" s="90" t="s">
        <v>1146</v>
      </c>
      <c r="G1376" s="142">
        <v>195.18799999999999</v>
      </c>
      <c r="H1376" s="1"/>
      <c r="I1376" s="91">
        <f>ROUND(H1376*G1376,3)</f>
        <v>0</v>
      </c>
      <c r="J1376" s="92"/>
      <c r="K1376" s="13"/>
      <c r="L1376" s="93" t="s">
        <v>0</v>
      </c>
      <c r="M1376" s="94" t="s">
        <v>23</v>
      </c>
      <c r="N1376" s="95"/>
      <c r="O1376" s="96">
        <f>N1376*G1376</f>
        <v>0</v>
      </c>
      <c r="P1376" s="96">
        <v>0</v>
      </c>
      <c r="Q1376" s="96">
        <f>P1376*G1376</f>
        <v>0</v>
      </c>
      <c r="R1376" s="96">
        <v>0</v>
      </c>
      <c r="S1376" s="97">
        <f>R1376*G1376</f>
        <v>0</v>
      </c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Q1376" s="98" t="s">
        <v>228</v>
      </c>
      <c r="AS1376" s="98" t="s">
        <v>92</v>
      </c>
      <c r="AT1376" s="98" t="s">
        <v>73</v>
      </c>
      <c r="AX1376" s="7" t="s">
        <v>89</v>
      </c>
      <c r="BD1376" s="99">
        <f>IF(M1376="základná",I1376,0)</f>
        <v>0</v>
      </c>
      <c r="BE1376" s="99">
        <f>IF(M1376="znížená",I1376,0)</f>
        <v>0</v>
      </c>
      <c r="BF1376" s="99">
        <f>IF(M1376="zákl. prenesená",I1376,0)</f>
        <v>0</v>
      </c>
      <c r="BG1376" s="99">
        <f>IF(M1376="zníž. prenesená",I1376,0)</f>
        <v>0</v>
      </c>
      <c r="BH1376" s="99">
        <f>IF(M1376="nulová",I1376,0)</f>
        <v>0</v>
      </c>
      <c r="BI1376" s="7" t="s">
        <v>73</v>
      </c>
      <c r="BJ1376" s="100">
        <f>ROUND(H1376*G1376,3)</f>
        <v>0</v>
      </c>
      <c r="BK1376" s="7" t="s">
        <v>228</v>
      </c>
      <c r="BL1376" s="98" t="s">
        <v>1968</v>
      </c>
    </row>
    <row r="1377" spans="1:64" s="16" customFormat="1" ht="24" x14ac:dyDescent="0.2">
      <c r="A1377" s="13"/>
      <c r="B1377" s="87" t="s">
        <v>1969</v>
      </c>
      <c r="C1377" s="87" t="s">
        <v>92</v>
      </c>
      <c r="D1377" s="88" t="s">
        <v>1970</v>
      </c>
      <c r="E1377" s="89" t="s">
        <v>1971</v>
      </c>
      <c r="F1377" s="90" t="s">
        <v>1146</v>
      </c>
      <c r="G1377" s="142">
        <v>195.18799999999999</v>
      </c>
      <c r="H1377" s="1"/>
      <c r="I1377" s="91">
        <f>ROUND(H1377*G1377,3)</f>
        <v>0</v>
      </c>
      <c r="J1377" s="92"/>
      <c r="K1377" s="13"/>
      <c r="L1377" s="93" t="s">
        <v>0</v>
      </c>
      <c r="M1377" s="94" t="s">
        <v>23</v>
      </c>
      <c r="N1377" s="95"/>
      <c r="O1377" s="96">
        <f>N1377*G1377</f>
        <v>0</v>
      </c>
      <c r="P1377" s="96">
        <v>0</v>
      </c>
      <c r="Q1377" s="96">
        <f>P1377*G1377</f>
        <v>0</v>
      </c>
      <c r="R1377" s="96">
        <v>0</v>
      </c>
      <c r="S1377" s="97">
        <f>R1377*G1377</f>
        <v>0</v>
      </c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Q1377" s="98" t="s">
        <v>228</v>
      </c>
      <c r="AS1377" s="98" t="s">
        <v>92</v>
      </c>
      <c r="AT1377" s="98" t="s">
        <v>73</v>
      </c>
      <c r="AX1377" s="7" t="s">
        <v>89</v>
      </c>
      <c r="BD1377" s="99">
        <f>IF(M1377="základná",I1377,0)</f>
        <v>0</v>
      </c>
      <c r="BE1377" s="99">
        <f>IF(M1377="znížená",I1377,0)</f>
        <v>0</v>
      </c>
      <c r="BF1377" s="99">
        <f>IF(M1377="zákl. prenesená",I1377,0)</f>
        <v>0</v>
      </c>
      <c r="BG1377" s="99">
        <f>IF(M1377="zníž. prenesená",I1377,0)</f>
        <v>0</v>
      </c>
      <c r="BH1377" s="99">
        <f>IF(M1377="nulová",I1377,0)</f>
        <v>0</v>
      </c>
      <c r="BI1377" s="7" t="s">
        <v>73</v>
      </c>
      <c r="BJ1377" s="100">
        <f>ROUND(H1377*G1377,3)</f>
        <v>0</v>
      </c>
      <c r="BK1377" s="7" t="s">
        <v>228</v>
      </c>
      <c r="BL1377" s="98" t="s">
        <v>1972</v>
      </c>
    </row>
    <row r="1378" spans="1:64" s="75" customFormat="1" ht="12.75" x14ac:dyDescent="0.2">
      <c r="A1378" s="74"/>
      <c r="C1378" s="76" t="s">
        <v>46</v>
      </c>
      <c r="D1378" s="85" t="s">
        <v>1973</v>
      </c>
      <c r="E1378" s="85" t="s">
        <v>1974</v>
      </c>
      <c r="I1378" s="86">
        <f>BJ1378</f>
        <v>0</v>
      </c>
      <c r="K1378" s="74"/>
      <c r="L1378" s="79"/>
      <c r="M1378" s="80"/>
      <c r="N1378" s="80"/>
      <c r="O1378" s="81">
        <f>SUM(O1379:O1450)</f>
        <v>0</v>
      </c>
      <c r="P1378" s="80"/>
      <c r="Q1378" s="81">
        <f>SUM(Q1379:Q1450)</f>
        <v>2.6892749999999999</v>
      </c>
      <c r="R1378" s="80"/>
      <c r="S1378" s="82">
        <f>SUM(S1379:S1450)</f>
        <v>0</v>
      </c>
      <c r="AQ1378" s="76" t="s">
        <v>73</v>
      </c>
      <c r="AS1378" s="83" t="s">
        <v>46</v>
      </c>
      <c r="AT1378" s="83" t="s">
        <v>51</v>
      </c>
      <c r="AX1378" s="76" t="s">
        <v>89</v>
      </c>
      <c r="BJ1378" s="84">
        <f>SUM(BJ1379:BJ1450)</f>
        <v>0</v>
      </c>
    </row>
    <row r="1379" spans="1:64" s="16" customFormat="1" ht="24" x14ac:dyDescent="0.2">
      <c r="A1379" s="13"/>
      <c r="B1379" s="87" t="s">
        <v>1975</v>
      </c>
      <c r="C1379" s="87" t="s">
        <v>92</v>
      </c>
      <c r="D1379" s="88" t="s">
        <v>1976</v>
      </c>
      <c r="E1379" s="89" t="s">
        <v>1977</v>
      </c>
      <c r="F1379" s="90" t="s">
        <v>121</v>
      </c>
      <c r="G1379" s="91">
        <v>172.5</v>
      </c>
      <c r="H1379" s="1"/>
      <c r="I1379" s="91">
        <f>ROUND(H1379*G1379,3)</f>
        <v>0</v>
      </c>
      <c r="J1379" s="92"/>
      <c r="K1379" s="13"/>
      <c r="L1379" s="93" t="s">
        <v>0</v>
      </c>
      <c r="M1379" s="94" t="s">
        <v>23</v>
      </c>
      <c r="N1379" s="95"/>
      <c r="O1379" s="96">
        <f>N1379*G1379</f>
        <v>0</v>
      </c>
      <c r="P1379" s="96">
        <v>3.3500000000000001E-3</v>
      </c>
      <c r="Q1379" s="96">
        <f>P1379*G1379</f>
        <v>0.57787500000000003</v>
      </c>
      <c r="R1379" s="96">
        <v>0</v>
      </c>
      <c r="S1379" s="97">
        <f>R1379*G1379</f>
        <v>0</v>
      </c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Q1379" s="98" t="s">
        <v>228</v>
      </c>
      <c r="AS1379" s="98" t="s">
        <v>92</v>
      </c>
      <c r="AT1379" s="98" t="s">
        <v>73</v>
      </c>
      <c r="AX1379" s="7" t="s">
        <v>89</v>
      </c>
      <c r="BD1379" s="99">
        <f>IF(M1379="základná",I1379,0)</f>
        <v>0</v>
      </c>
      <c r="BE1379" s="99">
        <f>IF(M1379="znížená",I1379,0)</f>
        <v>0</v>
      </c>
      <c r="BF1379" s="99">
        <f>IF(M1379="zákl. prenesená",I1379,0)</f>
        <v>0</v>
      </c>
      <c r="BG1379" s="99">
        <f>IF(M1379="zníž. prenesená",I1379,0)</f>
        <v>0</v>
      </c>
      <c r="BH1379" s="99">
        <f>IF(M1379="nulová",I1379,0)</f>
        <v>0</v>
      </c>
      <c r="BI1379" s="7" t="s">
        <v>73</v>
      </c>
      <c r="BJ1379" s="100">
        <f>ROUND(H1379*G1379,3)</f>
        <v>0</v>
      </c>
      <c r="BK1379" s="7" t="s">
        <v>228</v>
      </c>
      <c r="BL1379" s="98" t="s">
        <v>1978</v>
      </c>
    </row>
    <row r="1380" spans="1:64" s="102" customFormat="1" x14ac:dyDescent="0.2">
      <c r="A1380" s="101"/>
      <c r="C1380" s="103" t="s">
        <v>102</v>
      </c>
      <c r="D1380" s="104" t="s">
        <v>0</v>
      </c>
      <c r="E1380" s="105" t="s">
        <v>912</v>
      </c>
      <c r="G1380" s="104" t="s">
        <v>0</v>
      </c>
      <c r="K1380" s="101"/>
      <c r="L1380" s="106"/>
      <c r="M1380" s="107"/>
      <c r="N1380" s="107"/>
      <c r="O1380" s="107"/>
      <c r="P1380" s="107"/>
      <c r="Q1380" s="107"/>
      <c r="R1380" s="107"/>
      <c r="S1380" s="108"/>
      <c r="AS1380" s="104" t="s">
        <v>102</v>
      </c>
      <c r="AT1380" s="104" t="s">
        <v>73</v>
      </c>
      <c r="AU1380" s="102" t="s">
        <v>51</v>
      </c>
      <c r="AV1380" s="102" t="s">
        <v>16</v>
      </c>
      <c r="AW1380" s="102" t="s">
        <v>47</v>
      </c>
      <c r="AX1380" s="104" t="s">
        <v>89</v>
      </c>
    </row>
    <row r="1381" spans="1:64" s="102" customFormat="1" x14ac:dyDescent="0.2">
      <c r="A1381" s="101"/>
      <c r="C1381" s="103" t="s">
        <v>102</v>
      </c>
      <c r="D1381" s="104" t="s">
        <v>0</v>
      </c>
      <c r="E1381" s="105" t="s">
        <v>703</v>
      </c>
      <c r="G1381" s="104" t="s">
        <v>0</v>
      </c>
      <c r="K1381" s="101"/>
      <c r="L1381" s="106"/>
      <c r="M1381" s="107"/>
      <c r="N1381" s="107"/>
      <c r="O1381" s="107"/>
      <c r="P1381" s="107"/>
      <c r="Q1381" s="107"/>
      <c r="R1381" s="107"/>
      <c r="S1381" s="108"/>
      <c r="AS1381" s="104" t="s">
        <v>102</v>
      </c>
      <c r="AT1381" s="104" t="s">
        <v>73</v>
      </c>
      <c r="AU1381" s="102" t="s">
        <v>51</v>
      </c>
      <c r="AV1381" s="102" t="s">
        <v>16</v>
      </c>
      <c r="AW1381" s="102" t="s">
        <v>47</v>
      </c>
      <c r="AX1381" s="104" t="s">
        <v>89</v>
      </c>
    </row>
    <row r="1382" spans="1:64" s="102" customFormat="1" x14ac:dyDescent="0.2">
      <c r="A1382" s="101"/>
      <c r="C1382" s="103" t="s">
        <v>102</v>
      </c>
      <c r="D1382" s="104" t="s">
        <v>0</v>
      </c>
      <c r="E1382" s="105" t="s">
        <v>913</v>
      </c>
      <c r="G1382" s="104" t="s">
        <v>0</v>
      </c>
      <c r="K1382" s="101"/>
      <c r="L1382" s="106"/>
      <c r="M1382" s="107"/>
      <c r="N1382" s="107"/>
      <c r="O1382" s="107"/>
      <c r="P1382" s="107"/>
      <c r="Q1382" s="107"/>
      <c r="R1382" s="107"/>
      <c r="S1382" s="108"/>
      <c r="AS1382" s="104" t="s">
        <v>102</v>
      </c>
      <c r="AT1382" s="104" t="s">
        <v>73</v>
      </c>
      <c r="AU1382" s="102" t="s">
        <v>51</v>
      </c>
      <c r="AV1382" s="102" t="s">
        <v>16</v>
      </c>
      <c r="AW1382" s="102" t="s">
        <v>47</v>
      </c>
      <c r="AX1382" s="104" t="s">
        <v>89</v>
      </c>
    </row>
    <row r="1383" spans="1:64" s="110" customFormat="1" x14ac:dyDescent="0.2">
      <c r="A1383" s="109"/>
      <c r="C1383" s="103" t="s">
        <v>102</v>
      </c>
      <c r="D1383" s="111" t="s">
        <v>0</v>
      </c>
      <c r="E1383" s="112" t="s">
        <v>914</v>
      </c>
      <c r="G1383" s="113">
        <v>4.55</v>
      </c>
      <c r="K1383" s="109"/>
      <c r="L1383" s="114"/>
      <c r="M1383" s="115"/>
      <c r="N1383" s="115"/>
      <c r="O1383" s="115"/>
      <c r="P1383" s="115"/>
      <c r="Q1383" s="115"/>
      <c r="R1383" s="115"/>
      <c r="S1383" s="116"/>
      <c r="AS1383" s="111" t="s">
        <v>102</v>
      </c>
      <c r="AT1383" s="111" t="s">
        <v>73</v>
      </c>
      <c r="AU1383" s="110" t="s">
        <v>73</v>
      </c>
      <c r="AV1383" s="110" t="s">
        <v>16</v>
      </c>
      <c r="AW1383" s="110" t="s">
        <v>47</v>
      </c>
      <c r="AX1383" s="111" t="s">
        <v>89</v>
      </c>
    </row>
    <row r="1384" spans="1:64" s="102" customFormat="1" x14ac:dyDescent="0.2">
      <c r="A1384" s="101"/>
      <c r="C1384" s="103" t="s">
        <v>102</v>
      </c>
      <c r="D1384" s="104" t="s">
        <v>0</v>
      </c>
      <c r="E1384" s="105" t="s">
        <v>830</v>
      </c>
      <c r="G1384" s="104" t="s">
        <v>0</v>
      </c>
      <c r="K1384" s="101"/>
      <c r="L1384" s="106"/>
      <c r="M1384" s="107"/>
      <c r="N1384" s="107"/>
      <c r="O1384" s="107"/>
      <c r="P1384" s="107"/>
      <c r="Q1384" s="107"/>
      <c r="R1384" s="107"/>
      <c r="S1384" s="108"/>
      <c r="AS1384" s="104" t="s">
        <v>102</v>
      </c>
      <c r="AT1384" s="104" t="s">
        <v>73</v>
      </c>
      <c r="AU1384" s="102" t="s">
        <v>51</v>
      </c>
      <c r="AV1384" s="102" t="s">
        <v>16</v>
      </c>
      <c r="AW1384" s="102" t="s">
        <v>47</v>
      </c>
      <c r="AX1384" s="104" t="s">
        <v>89</v>
      </c>
    </row>
    <row r="1385" spans="1:64" s="110" customFormat="1" x14ac:dyDescent="0.2">
      <c r="A1385" s="109"/>
      <c r="C1385" s="103" t="s">
        <v>102</v>
      </c>
      <c r="D1385" s="111" t="s">
        <v>0</v>
      </c>
      <c r="E1385" s="112" t="s">
        <v>915</v>
      </c>
      <c r="G1385" s="113">
        <v>7.02</v>
      </c>
      <c r="K1385" s="109"/>
      <c r="L1385" s="114"/>
      <c r="M1385" s="115"/>
      <c r="N1385" s="115"/>
      <c r="O1385" s="115"/>
      <c r="P1385" s="115"/>
      <c r="Q1385" s="115"/>
      <c r="R1385" s="115"/>
      <c r="S1385" s="116"/>
      <c r="AS1385" s="111" t="s">
        <v>102</v>
      </c>
      <c r="AT1385" s="111" t="s">
        <v>73</v>
      </c>
      <c r="AU1385" s="110" t="s">
        <v>73</v>
      </c>
      <c r="AV1385" s="110" t="s">
        <v>16</v>
      </c>
      <c r="AW1385" s="110" t="s">
        <v>47</v>
      </c>
      <c r="AX1385" s="111" t="s">
        <v>89</v>
      </c>
    </row>
    <row r="1386" spans="1:64" s="102" customFormat="1" x14ac:dyDescent="0.2">
      <c r="A1386" s="101"/>
      <c r="C1386" s="103" t="s">
        <v>102</v>
      </c>
      <c r="D1386" s="104" t="s">
        <v>0</v>
      </c>
      <c r="E1386" s="105" t="s">
        <v>832</v>
      </c>
      <c r="G1386" s="104" t="s">
        <v>0</v>
      </c>
      <c r="K1386" s="101"/>
      <c r="L1386" s="106"/>
      <c r="M1386" s="107"/>
      <c r="N1386" s="107"/>
      <c r="O1386" s="107"/>
      <c r="P1386" s="107"/>
      <c r="Q1386" s="107"/>
      <c r="R1386" s="107"/>
      <c r="S1386" s="108"/>
      <c r="AS1386" s="104" t="s">
        <v>102</v>
      </c>
      <c r="AT1386" s="104" t="s">
        <v>73</v>
      </c>
      <c r="AU1386" s="102" t="s">
        <v>51</v>
      </c>
      <c r="AV1386" s="102" t="s">
        <v>16</v>
      </c>
      <c r="AW1386" s="102" t="s">
        <v>47</v>
      </c>
      <c r="AX1386" s="104" t="s">
        <v>89</v>
      </c>
    </row>
    <row r="1387" spans="1:64" s="110" customFormat="1" x14ac:dyDescent="0.2">
      <c r="A1387" s="109"/>
      <c r="C1387" s="103" t="s">
        <v>102</v>
      </c>
      <c r="D1387" s="111" t="s">
        <v>0</v>
      </c>
      <c r="E1387" s="112" t="s">
        <v>916</v>
      </c>
      <c r="G1387" s="113">
        <v>7.7380000000000004</v>
      </c>
      <c r="K1387" s="109"/>
      <c r="L1387" s="114"/>
      <c r="M1387" s="115"/>
      <c r="N1387" s="115"/>
      <c r="O1387" s="115"/>
      <c r="P1387" s="115"/>
      <c r="Q1387" s="115"/>
      <c r="R1387" s="115"/>
      <c r="S1387" s="116"/>
      <c r="AS1387" s="111" t="s">
        <v>102</v>
      </c>
      <c r="AT1387" s="111" t="s">
        <v>73</v>
      </c>
      <c r="AU1387" s="110" t="s">
        <v>73</v>
      </c>
      <c r="AV1387" s="110" t="s">
        <v>16</v>
      </c>
      <c r="AW1387" s="110" t="s">
        <v>47</v>
      </c>
      <c r="AX1387" s="111" t="s">
        <v>89</v>
      </c>
    </row>
    <row r="1388" spans="1:64" s="102" customFormat="1" x14ac:dyDescent="0.2">
      <c r="A1388" s="101"/>
      <c r="C1388" s="103" t="s">
        <v>102</v>
      </c>
      <c r="D1388" s="104" t="s">
        <v>0</v>
      </c>
      <c r="E1388" s="105" t="s">
        <v>917</v>
      </c>
      <c r="G1388" s="104" t="s">
        <v>0</v>
      </c>
      <c r="K1388" s="101"/>
      <c r="L1388" s="106"/>
      <c r="M1388" s="107"/>
      <c r="N1388" s="107"/>
      <c r="O1388" s="107"/>
      <c r="P1388" s="107"/>
      <c r="Q1388" s="107"/>
      <c r="R1388" s="107"/>
      <c r="S1388" s="108"/>
      <c r="AS1388" s="104" t="s">
        <v>102</v>
      </c>
      <c r="AT1388" s="104" t="s">
        <v>73</v>
      </c>
      <c r="AU1388" s="102" t="s">
        <v>51</v>
      </c>
      <c r="AV1388" s="102" t="s">
        <v>16</v>
      </c>
      <c r="AW1388" s="102" t="s">
        <v>47</v>
      </c>
      <c r="AX1388" s="104" t="s">
        <v>89</v>
      </c>
    </row>
    <row r="1389" spans="1:64" s="110" customFormat="1" x14ac:dyDescent="0.2">
      <c r="A1389" s="109"/>
      <c r="C1389" s="103" t="s">
        <v>102</v>
      </c>
      <c r="D1389" s="111" t="s">
        <v>0</v>
      </c>
      <c r="E1389" s="112" t="s">
        <v>918</v>
      </c>
      <c r="G1389" s="113">
        <v>14.355</v>
      </c>
      <c r="K1389" s="109"/>
      <c r="L1389" s="114"/>
      <c r="M1389" s="115"/>
      <c r="N1389" s="115"/>
      <c r="O1389" s="115"/>
      <c r="P1389" s="115"/>
      <c r="Q1389" s="115"/>
      <c r="R1389" s="115"/>
      <c r="S1389" s="116"/>
      <c r="AS1389" s="111" t="s">
        <v>102</v>
      </c>
      <c r="AT1389" s="111" t="s">
        <v>73</v>
      </c>
      <c r="AU1389" s="110" t="s">
        <v>73</v>
      </c>
      <c r="AV1389" s="110" t="s">
        <v>16</v>
      </c>
      <c r="AW1389" s="110" t="s">
        <v>47</v>
      </c>
      <c r="AX1389" s="111" t="s">
        <v>89</v>
      </c>
    </row>
    <row r="1390" spans="1:64" s="102" customFormat="1" x14ac:dyDescent="0.2">
      <c r="A1390" s="101"/>
      <c r="C1390" s="103" t="s">
        <v>102</v>
      </c>
      <c r="D1390" s="104" t="s">
        <v>0</v>
      </c>
      <c r="E1390" s="105" t="s">
        <v>919</v>
      </c>
      <c r="G1390" s="104" t="s">
        <v>0</v>
      </c>
      <c r="K1390" s="101"/>
      <c r="L1390" s="106"/>
      <c r="M1390" s="107"/>
      <c r="N1390" s="107"/>
      <c r="O1390" s="107"/>
      <c r="P1390" s="107"/>
      <c r="Q1390" s="107"/>
      <c r="R1390" s="107"/>
      <c r="S1390" s="108"/>
      <c r="AS1390" s="104" t="s">
        <v>102</v>
      </c>
      <c r="AT1390" s="104" t="s">
        <v>73</v>
      </c>
      <c r="AU1390" s="102" t="s">
        <v>51</v>
      </c>
      <c r="AV1390" s="102" t="s">
        <v>16</v>
      </c>
      <c r="AW1390" s="102" t="s">
        <v>47</v>
      </c>
      <c r="AX1390" s="104" t="s">
        <v>89</v>
      </c>
    </row>
    <row r="1391" spans="1:64" s="110" customFormat="1" x14ac:dyDescent="0.2">
      <c r="A1391" s="109"/>
      <c r="C1391" s="103" t="s">
        <v>102</v>
      </c>
      <c r="D1391" s="111" t="s">
        <v>0</v>
      </c>
      <c r="E1391" s="112" t="s">
        <v>920</v>
      </c>
      <c r="G1391" s="113">
        <v>9.3729999999999993</v>
      </c>
      <c r="K1391" s="109"/>
      <c r="L1391" s="114"/>
      <c r="M1391" s="115"/>
      <c r="N1391" s="115"/>
      <c r="O1391" s="115"/>
      <c r="P1391" s="115"/>
      <c r="Q1391" s="115"/>
      <c r="R1391" s="115"/>
      <c r="S1391" s="116"/>
      <c r="AS1391" s="111" t="s">
        <v>102</v>
      </c>
      <c r="AT1391" s="111" t="s">
        <v>73</v>
      </c>
      <c r="AU1391" s="110" t="s">
        <v>73</v>
      </c>
      <c r="AV1391" s="110" t="s">
        <v>16</v>
      </c>
      <c r="AW1391" s="110" t="s">
        <v>47</v>
      </c>
      <c r="AX1391" s="111" t="s">
        <v>89</v>
      </c>
    </row>
    <row r="1392" spans="1:64" s="102" customFormat="1" x14ac:dyDescent="0.2">
      <c r="A1392" s="101"/>
      <c r="C1392" s="103" t="s">
        <v>102</v>
      </c>
      <c r="D1392" s="104" t="s">
        <v>0</v>
      </c>
      <c r="E1392" s="105" t="s">
        <v>838</v>
      </c>
      <c r="G1392" s="104" t="s">
        <v>0</v>
      </c>
      <c r="K1392" s="101"/>
      <c r="L1392" s="106"/>
      <c r="M1392" s="107"/>
      <c r="N1392" s="107"/>
      <c r="O1392" s="107"/>
      <c r="P1392" s="107"/>
      <c r="Q1392" s="107"/>
      <c r="R1392" s="107"/>
      <c r="S1392" s="108"/>
      <c r="AS1392" s="104" t="s">
        <v>102</v>
      </c>
      <c r="AT1392" s="104" t="s">
        <v>73</v>
      </c>
      <c r="AU1392" s="102" t="s">
        <v>51</v>
      </c>
      <c r="AV1392" s="102" t="s">
        <v>16</v>
      </c>
      <c r="AW1392" s="102" t="s">
        <v>47</v>
      </c>
      <c r="AX1392" s="104" t="s">
        <v>89</v>
      </c>
    </row>
    <row r="1393" spans="1:50" s="110" customFormat="1" x14ac:dyDescent="0.2">
      <c r="A1393" s="109"/>
      <c r="C1393" s="103" t="s">
        <v>102</v>
      </c>
      <c r="D1393" s="111" t="s">
        <v>0</v>
      </c>
      <c r="E1393" s="112" t="s">
        <v>921</v>
      </c>
      <c r="G1393" s="113">
        <v>2.843</v>
      </c>
      <c r="K1393" s="109"/>
      <c r="L1393" s="114"/>
      <c r="M1393" s="115"/>
      <c r="N1393" s="115"/>
      <c r="O1393" s="115"/>
      <c r="P1393" s="115"/>
      <c r="Q1393" s="115"/>
      <c r="R1393" s="115"/>
      <c r="S1393" s="116"/>
      <c r="AS1393" s="111" t="s">
        <v>102</v>
      </c>
      <c r="AT1393" s="111" t="s">
        <v>73</v>
      </c>
      <c r="AU1393" s="110" t="s">
        <v>73</v>
      </c>
      <c r="AV1393" s="110" t="s">
        <v>16</v>
      </c>
      <c r="AW1393" s="110" t="s">
        <v>47</v>
      </c>
      <c r="AX1393" s="111" t="s">
        <v>89</v>
      </c>
    </row>
    <row r="1394" spans="1:50" s="102" customFormat="1" x14ac:dyDescent="0.2">
      <c r="A1394" s="101"/>
      <c r="C1394" s="103" t="s">
        <v>102</v>
      </c>
      <c r="D1394" s="104" t="s">
        <v>0</v>
      </c>
      <c r="E1394" s="105" t="s">
        <v>840</v>
      </c>
      <c r="G1394" s="104" t="s">
        <v>0</v>
      </c>
      <c r="K1394" s="101"/>
      <c r="L1394" s="106"/>
      <c r="M1394" s="107"/>
      <c r="N1394" s="107"/>
      <c r="O1394" s="107"/>
      <c r="P1394" s="107"/>
      <c r="Q1394" s="107"/>
      <c r="R1394" s="107"/>
      <c r="S1394" s="108"/>
      <c r="AS1394" s="104" t="s">
        <v>102</v>
      </c>
      <c r="AT1394" s="104" t="s">
        <v>73</v>
      </c>
      <c r="AU1394" s="102" t="s">
        <v>51</v>
      </c>
      <c r="AV1394" s="102" t="s">
        <v>16</v>
      </c>
      <c r="AW1394" s="102" t="s">
        <v>47</v>
      </c>
      <c r="AX1394" s="104" t="s">
        <v>89</v>
      </c>
    </row>
    <row r="1395" spans="1:50" s="110" customFormat="1" x14ac:dyDescent="0.2">
      <c r="A1395" s="109"/>
      <c r="C1395" s="103" t="s">
        <v>102</v>
      </c>
      <c r="D1395" s="111" t="s">
        <v>0</v>
      </c>
      <c r="E1395" s="112" t="s">
        <v>922</v>
      </c>
      <c r="G1395" s="113">
        <v>5.0949999999999998</v>
      </c>
      <c r="K1395" s="109"/>
      <c r="L1395" s="114"/>
      <c r="M1395" s="115"/>
      <c r="N1395" s="115"/>
      <c r="O1395" s="115"/>
      <c r="P1395" s="115"/>
      <c r="Q1395" s="115"/>
      <c r="R1395" s="115"/>
      <c r="S1395" s="116"/>
      <c r="AS1395" s="111" t="s">
        <v>102</v>
      </c>
      <c r="AT1395" s="111" t="s">
        <v>73</v>
      </c>
      <c r="AU1395" s="110" t="s">
        <v>73</v>
      </c>
      <c r="AV1395" s="110" t="s">
        <v>16</v>
      </c>
      <c r="AW1395" s="110" t="s">
        <v>47</v>
      </c>
      <c r="AX1395" s="111" t="s">
        <v>89</v>
      </c>
    </row>
    <row r="1396" spans="1:50" s="102" customFormat="1" x14ac:dyDescent="0.2">
      <c r="A1396" s="101"/>
      <c r="C1396" s="103" t="s">
        <v>102</v>
      </c>
      <c r="D1396" s="104" t="s">
        <v>0</v>
      </c>
      <c r="E1396" s="105" t="s">
        <v>824</v>
      </c>
      <c r="G1396" s="104" t="s">
        <v>0</v>
      </c>
      <c r="K1396" s="101"/>
      <c r="L1396" s="106"/>
      <c r="M1396" s="107"/>
      <c r="N1396" s="107"/>
      <c r="O1396" s="107"/>
      <c r="P1396" s="107"/>
      <c r="Q1396" s="107"/>
      <c r="R1396" s="107"/>
      <c r="S1396" s="108"/>
      <c r="AS1396" s="104" t="s">
        <v>102</v>
      </c>
      <c r="AT1396" s="104" t="s">
        <v>73</v>
      </c>
      <c r="AU1396" s="102" t="s">
        <v>51</v>
      </c>
      <c r="AV1396" s="102" t="s">
        <v>16</v>
      </c>
      <c r="AW1396" s="102" t="s">
        <v>47</v>
      </c>
      <c r="AX1396" s="104" t="s">
        <v>89</v>
      </c>
    </row>
    <row r="1397" spans="1:50" s="110" customFormat="1" x14ac:dyDescent="0.2">
      <c r="A1397" s="109"/>
      <c r="C1397" s="103" t="s">
        <v>102</v>
      </c>
      <c r="D1397" s="111" t="s">
        <v>0</v>
      </c>
      <c r="E1397" s="112" t="s">
        <v>825</v>
      </c>
      <c r="G1397" s="113">
        <v>12.813000000000001</v>
      </c>
      <c r="K1397" s="109"/>
      <c r="L1397" s="114"/>
      <c r="M1397" s="115"/>
      <c r="N1397" s="115"/>
      <c r="O1397" s="115"/>
      <c r="P1397" s="115"/>
      <c r="Q1397" s="115"/>
      <c r="R1397" s="115"/>
      <c r="S1397" s="116"/>
      <c r="AS1397" s="111" t="s">
        <v>102</v>
      </c>
      <c r="AT1397" s="111" t="s">
        <v>73</v>
      </c>
      <c r="AU1397" s="110" t="s">
        <v>73</v>
      </c>
      <c r="AV1397" s="110" t="s">
        <v>16</v>
      </c>
      <c r="AW1397" s="110" t="s">
        <v>47</v>
      </c>
      <c r="AX1397" s="111" t="s">
        <v>89</v>
      </c>
    </row>
    <row r="1398" spans="1:50" s="102" customFormat="1" x14ac:dyDescent="0.2">
      <c r="A1398" s="101"/>
      <c r="C1398" s="103" t="s">
        <v>102</v>
      </c>
      <c r="D1398" s="104" t="s">
        <v>0</v>
      </c>
      <c r="E1398" s="105" t="s">
        <v>826</v>
      </c>
      <c r="G1398" s="104" t="s">
        <v>0</v>
      </c>
      <c r="K1398" s="101"/>
      <c r="L1398" s="106"/>
      <c r="M1398" s="107"/>
      <c r="N1398" s="107"/>
      <c r="O1398" s="107"/>
      <c r="P1398" s="107"/>
      <c r="Q1398" s="107"/>
      <c r="R1398" s="107"/>
      <c r="S1398" s="108"/>
      <c r="AS1398" s="104" t="s">
        <v>102</v>
      </c>
      <c r="AT1398" s="104" t="s">
        <v>73</v>
      </c>
      <c r="AU1398" s="102" t="s">
        <v>51</v>
      </c>
      <c r="AV1398" s="102" t="s">
        <v>16</v>
      </c>
      <c r="AW1398" s="102" t="s">
        <v>47</v>
      </c>
      <c r="AX1398" s="104" t="s">
        <v>89</v>
      </c>
    </row>
    <row r="1399" spans="1:50" s="110" customFormat="1" x14ac:dyDescent="0.2">
      <c r="A1399" s="109"/>
      <c r="C1399" s="103" t="s">
        <v>102</v>
      </c>
      <c r="D1399" s="111" t="s">
        <v>0</v>
      </c>
      <c r="E1399" s="112" t="s">
        <v>827</v>
      </c>
      <c r="G1399" s="113">
        <v>7.52</v>
      </c>
      <c r="K1399" s="109"/>
      <c r="L1399" s="114"/>
      <c r="M1399" s="115"/>
      <c r="N1399" s="115"/>
      <c r="O1399" s="115"/>
      <c r="P1399" s="115"/>
      <c r="Q1399" s="115"/>
      <c r="R1399" s="115"/>
      <c r="S1399" s="116"/>
      <c r="AS1399" s="111" t="s">
        <v>102</v>
      </c>
      <c r="AT1399" s="111" t="s">
        <v>73</v>
      </c>
      <c r="AU1399" s="110" t="s">
        <v>73</v>
      </c>
      <c r="AV1399" s="110" t="s">
        <v>16</v>
      </c>
      <c r="AW1399" s="110" t="s">
        <v>47</v>
      </c>
      <c r="AX1399" s="111" t="s">
        <v>89</v>
      </c>
    </row>
    <row r="1400" spans="1:50" s="102" customFormat="1" x14ac:dyDescent="0.2">
      <c r="A1400" s="101"/>
      <c r="C1400" s="103" t="s">
        <v>102</v>
      </c>
      <c r="D1400" s="104" t="s">
        <v>0</v>
      </c>
      <c r="E1400" s="105" t="s">
        <v>828</v>
      </c>
      <c r="G1400" s="104" t="s">
        <v>0</v>
      </c>
      <c r="K1400" s="101"/>
      <c r="L1400" s="106"/>
      <c r="M1400" s="107"/>
      <c r="N1400" s="107"/>
      <c r="O1400" s="107"/>
      <c r="P1400" s="107"/>
      <c r="Q1400" s="107"/>
      <c r="R1400" s="107"/>
      <c r="S1400" s="108"/>
      <c r="AS1400" s="104" t="s">
        <v>102</v>
      </c>
      <c r="AT1400" s="104" t="s">
        <v>73</v>
      </c>
      <c r="AU1400" s="102" t="s">
        <v>51</v>
      </c>
      <c r="AV1400" s="102" t="s">
        <v>16</v>
      </c>
      <c r="AW1400" s="102" t="s">
        <v>47</v>
      </c>
      <c r="AX1400" s="104" t="s">
        <v>89</v>
      </c>
    </row>
    <row r="1401" spans="1:50" s="110" customFormat="1" x14ac:dyDescent="0.2">
      <c r="A1401" s="109"/>
      <c r="C1401" s="103" t="s">
        <v>102</v>
      </c>
      <c r="D1401" s="111" t="s">
        <v>0</v>
      </c>
      <c r="E1401" s="112" t="s">
        <v>829</v>
      </c>
      <c r="G1401" s="113">
        <v>3.51</v>
      </c>
      <c r="K1401" s="109"/>
      <c r="L1401" s="114"/>
      <c r="M1401" s="115"/>
      <c r="N1401" s="115"/>
      <c r="O1401" s="115"/>
      <c r="P1401" s="115"/>
      <c r="Q1401" s="115"/>
      <c r="R1401" s="115"/>
      <c r="S1401" s="116"/>
      <c r="AS1401" s="111" t="s">
        <v>102</v>
      </c>
      <c r="AT1401" s="111" t="s">
        <v>73</v>
      </c>
      <c r="AU1401" s="110" t="s">
        <v>73</v>
      </c>
      <c r="AV1401" s="110" t="s">
        <v>16</v>
      </c>
      <c r="AW1401" s="110" t="s">
        <v>47</v>
      </c>
      <c r="AX1401" s="111" t="s">
        <v>89</v>
      </c>
    </row>
    <row r="1402" spans="1:50" s="102" customFormat="1" x14ac:dyDescent="0.2">
      <c r="A1402" s="101"/>
      <c r="C1402" s="103" t="s">
        <v>102</v>
      </c>
      <c r="D1402" s="104" t="s">
        <v>0</v>
      </c>
      <c r="E1402" s="105" t="s">
        <v>830</v>
      </c>
      <c r="G1402" s="104" t="s">
        <v>0</v>
      </c>
      <c r="K1402" s="101"/>
      <c r="L1402" s="106"/>
      <c r="M1402" s="107"/>
      <c r="N1402" s="107"/>
      <c r="O1402" s="107"/>
      <c r="P1402" s="107"/>
      <c r="Q1402" s="107"/>
      <c r="R1402" s="107"/>
      <c r="S1402" s="108"/>
      <c r="AS1402" s="104" t="s">
        <v>102</v>
      </c>
      <c r="AT1402" s="104" t="s">
        <v>73</v>
      </c>
      <c r="AU1402" s="102" t="s">
        <v>51</v>
      </c>
      <c r="AV1402" s="102" t="s">
        <v>16</v>
      </c>
      <c r="AW1402" s="102" t="s">
        <v>47</v>
      </c>
      <c r="AX1402" s="104" t="s">
        <v>89</v>
      </c>
    </row>
    <row r="1403" spans="1:50" s="110" customFormat="1" x14ac:dyDescent="0.2">
      <c r="A1403" s="109"/>
      <c r="C1403" s="103" t="s">
        <v>102</v>
      </c>
      <c r="D1403" s="111" t="s">
        <v>0</v>
      </c>
      <c r="E1403" s="112" t="s">
        <v>831</v>
      </c>
      <c r="G1403" s="113">
        <v>13.435</v>
      </c>
      <c r="K1403" s="109"/>
      <c r="L1403" s="114"/>
      <c r="M1403" s="115"/>
      <c r="N1403" s="115"/>
      <c r="O1403" s="115"/>
      <c r="P1403" s="115"/>
      <c r="Q1403" s="115"/>
      <c r="R1403" s="115"/>
      <c r="S1403" s="116"/>
      <c r="AS1403" s="111" t="s">
        <v>102</v>
      </c>
      <c r="AT1403" s="111" t="s">
        <v>73</v>
      </c>
      <c r="AU1403" s="110" t="s">
        <v>73</v>
      </c>
      <c r="AV1403" s="110" t="s">
        <v>16</v>
      </c>
      <c r="AW1403" s="110" t="s">
        <v>47</v>
      </c>
      <c r="AX1403" s="111" t="s">
        <v>89</v>
      </c>
    </row>
    <row r="1404" spans="1:50" s="102" customFormat="1" x14ac:dyDescent="0.2">
      <c r="A1404" s="101"/>
      <c r="C1404" s="103" t="s">
        <v>102</v>
      </c>
      <c r="D1404" s="104" t="s">
        <v>0</v>
      </c>
      <c r="E1404" s="105" t="s">
        <v>832</v>
      </c>
      <c r="G1404" s="104" t="s">
        <v>0</v>
      </c>
      <c r="K1404" s="101"/>
      <c r="L1404" s="106"/>
      <c r="M1404" s="107"/>
      <c r="N1404" s="107"/>
      <c r="O1404" s="107"/>
      <c r="P1404" s="107"/>
      <c r="Q1404" s="107"/>
      <c r="R1404" s="107"/>
      <c r="S1404" s="108"/>
      <c r="AS1404" s="104" t="s">
        <v>102</v>
      </c>
      <c r="AT1404" s="104" t="s">
        <v>73</v>
      </c>
      <c r="AU1404" s="102" t="s">
        <v>51</v>
      </c>
      <c r="AV1404" s="102" t="s">
        <v>16</v>
      </c>
      <c r="AW1404" s="102" t="s">
        <v>47</v>
      </c>
      <c r="AX1404" s="104" t="s">
        <v>89</v>
      </c>
    </row>
    <row r="1405" spans="1:50" s="110" customFormat="1" x14ac:dyDescent="0.2">
      <c r="A1405" s="109"/>
      <c r="C1405" s="103" t="s">
        <v>102</v>
      </c>
      <c r="D1405" s="111" t="s">
        <v>0</v>
      </c>
      <c r="E1405" s="112" t="s">
        <v>833</v>
      </c>
      <c r="G1405" s="113">
        <v>17.893000000000001</v>
      </c>
      <c r="K1405" s="109"/>
      <c r="L1405" s="114"/>
      <c r="M1405" s="115"/>
      <c r="N1405" s="115"/>
      <c r="O1405" s="115"/>
      <c r="P1405" s="115"/>
      <c r="Q1405" s="115"/>
      <c r="R1405" s="115"/>
      <c r="S1405" s="116"/>
      <c r="AS1405" s="111" t="s">
        <v>102</v>
      </c>
      <c r="AT1405" s="111" t="s">
        <v>73</v>
      </c>
      <c r="AU1405" s="110" t="s">
        <v>73</v>
      </c>
      <c r="AV1405" s="110" t="s">
        <v>16</v>
      </c>
      <c r="AW1405" s="110" t="s">
        <v>47</v>
      </c>
      <c r="AX1405" s="111" t="s">
        <v>89</v>
      </c>
    </row>
    <row r="1406" spans="1:50" s="102" customFormat="1" x14ac:dyDescent="0.2">
      <c r="A1406" s="101"/>
      <c r="C1406" s="103" t="s">
        <v>102</v>
      </c>
      <c r="D1406" s="104" t="s">
        <v>0</v>
      </c>
      <c r="E1406" s="105" t="s">
        <v>834</v>
      </c>
      <c r="G1406" s="104" t="s">
        <v>0</v>
      </c>
      <c r="K1406" s="101"/>
      <c r="L1406" s="106"/>
      <c r="M1406" s="107"/>
      <c r="N1406" s="107"/>
      <c r="O1406" s="107"/>
      <c r="P1406" s="107"/>
      <c r="Q1406" s="107"/>
      <c r="R1406" s="107"/>
      <c r="S1406" s="108"/>
      <c r="AS1406" s="104" t="s">
        <v>102</v>
      </c>
      <c r="AT1406" s="104" t="s">
        <v>73</v>
      </c>
      <c r="AU1406" s="102" t="s">
        <v>51</v>
      </c>
      <c r="AV1406" s="102" t="s">
        <v>16</v>
      </c>
      <c r="AW1406" s="102" t="s">
        <v>47</v>
      </c>
      <c r="AX1406" s="104" t="s">
        <v>89</v>
      </c>
    </row>
    <row r="1407" spans="1:50" s="110" customFormat="1" x14ac:dyDescent="0.2">
      <c r="A1407" s="109"/>
      <c r="C1407" s="103" t="s">
        <v>102</v>
      </c>
      <c r="D1407" s="111" t="s">
        <v>0</v>
      </c>
      <c r="E1407" s="112" t="s">
        <v>835</v>
      </c>
      <c r="G1407" s="113">
        <v>5.5129999999999999</v>
      </c>
      <c r="K1407" s="109"/>
      <c r="L1407" s="114"/>
      <c r="M1407" s="115"/>
      <c r="N1407" s="115"/>
      <c r="O1407" s="115"/>
      <c r="P1407" s="115"/>
      <c r="Q1407" s="115"/>
      <c r="R1407" s="115"/>
      <c r="S1407" s="116"/>
      <c r="AS1407" s="111" t="s">
        <v>102</v>
      </c>
      <c r="AT1407" s="111" t="s">
        <v>73</v>
      </c>
      <c r="AU1407" s="110" t="s">
        <v>73</v>
      </c>
      <c r="AV1407" s="110" t="s">
        <v>16</v>
      </c>
      <c r="AW1407" s="110" t="s">
        <v>47</v>
      </c>
      <c r="AX1407" s="111" t="s">
        <v>89</v>
      </c>
    </row>
    <row r="1408" spans="1:50" s="102" customFormat="1" x14ac:dyDescent="0.2">
      <c r="A1408" s="101"/>
      <c r="C1408" s="103" t="s">
        <v>102</v>
      </c>
      <c r="D1408" s="104" t="s">
        <v>0</v>
      </c>
      <c r="E1408" s="105" t="s">
        <v>836</v>
      </c>
      <c r="G1408" s="104" t="s">
        <v>0</v>
      </c>
      <c r="K1408" s="101"/>
      <c r="L1408" s="106"/>
      <c r="M1408" s="107"/>
      <c r="N1408" s="107"/>
      <c r="O1408" s="107"/>
      <c r="P1408" s="107"/>
      <c r="Q1408" s="107"/>
      <c r="R1408" s="107"/>
      <c r="S1408" s="108"/>
      <c r="AS1408" s="104" t="s">
        <v>102</v>
      </c>
      <c r="AT1408" s="104" t="s">
        <v>73</v>
      </c>
      <c r="AU1408" s="102" t="s">
        <v>51</v>
      </c>
      <c r="AV1408" s="102" t="s">
        <v>16</v>
      </c>
      <c r="AW1408" s="102" t="s">
        <v>47</v>
      </c>
      <c r="AX1408" s="104" t="s">
        <v>89</v>
      </c>
    </row>
    <row r="1409" spans="1:50" s="110" customFormat="1" x14ac:dyDescent="0.2">
      <c r="A1409" s="109"/>
      <c r="C1409" s="103" t="s">
        <v>102</v>
      </c>
      <c r="D1409" s="111" t="s">
        <v>0</v>
      </c>
      <c r="E1409" s="112" t="s">
        <v>837</v>
      </c>
      <c r="G1409" s="113">
        <v>2.355</v>
      </c>
      <c r="K1409" s="109"/>
      <c r="L1409" s="114"/>
      <c r="M1409" s="115"/>
      <c r="N1409" s="115"/>
      <c r="O1409" s="115"/>
      <c r="P1409" s="115"/>
      <c r="Q1409" s="115"/>
      <c r="R1409" s="115"/>
      <c r="S1409" s="116"/>
      <c r="AS1409" s="111" t="s">
        <v>102</v>
      </c>
      <c r="AT1409" s="111" t="s">
        <v>73</v>
      </c>
      <c r="AU1409" s="110" t="s">
        <v>73</v>
      </c>
      <c r="AV1409" s="110" t="s">
        <v>16</v>
      </c>
      <c r="AW1409" s="110" t="s">
        <v>47</v>
      </c>
      <c r="AX1409" s="111" t="s">
        <v>89</v>
      </c>
    </row>
    <row r="1410" spans="1:50" s="102" customFormat="1" x14ac:dyDescent="0.2">
      <c r="A1410" s="101"/>
      <c r="C1410" s="103" t="s">
        <v>102</v>
      </c>
      <c r="D1410" s="104" t="s">
        <v>0</v>
      </c>
      <c r="E1410" s="105" t="s">
        <v>838</v>
      </c>
      <c r="G1410" s="104" t="s">
        <v>0</v>
      </c>
      <c r="K1410" s="101"/>
      <c r="L1410" s="106"/>
      <c r="M1410" s="107"/>
      <c r="N1410" s="107"/>
      <c r="O1410" s="107"/>
      <c r="P1410" s="107"/>
      <c r="Q1410" s="107"/>
      <c r="R1410" s="107"/>
      <c r="S1410" s="108"/>
      <c r="AS1410" s="104" t="s">
        <v>102</v>
      </c>
      <c r="AT1410" s="104" t="s">
        <v>73</v>
      </c>
      <c r="AU1410" s="102" t="s">
        <v>51</v>
      </c>
      <c r="AV1410" s="102" t="s">
        <v>16</v>
      </c>
      <c r="AW1410" s="102" t="s">
        <v>47</v>
      </c>
      <c r="AX1410" s="104" t="s">
        <v>89</v>
      </c>
    </row>
    <row r="1411" spans="1:50" s="110" customFormat="1" x14ac:dyDescent="0.2">
      <c r="A1411" s="109"/>
      <c r="C1411" s="103" t="s">
        <v>102</v>
      </c>
      <c r="D1411" s="111" t="s">
        <v>0</v>
      </c>
      <c r="E1411" s="112" t="s">
        <v>839</v>
      </c>
      <c r="G1411" s="113">
        <v>6.2</v>
      </c>
      <c r="K1411" s="109"/>
      <c r="L1411" s="114"/>
      <c r="M1411" s="115"/>
      <c r="N1411" s="115"/>
      <c r="O1411" s="115"/>
      <c r="P1411" s="115"/>
      <c r="Q1411" s="115"/>
      <c r="R1411" s="115"/>
      <c r="S1411" s="116"/>
      <c r="AS1411" s="111" t="s">
        <v>102</v>
      </c>
      <c r="AT1411" s="111" t="s">
        <v>73</v>
      </c>
      <c r="AU1411" s="110" t="s">
        <v>73</v>
      </c>
      <c r="AV1411" s="110" t="s">
        <v>16</v>
      </c>
      <c r="AW1411" s="110" t="s">
        <v>47</v>
      </c>
      <c r="AX1411" s="111" t="s">
        <v>89</v>
      </c>
    </row>
    <row r="1412" spans="1:50" s="102" customFormat="1" x14ac:dyDescent="0.2">
      <c r="A1412" s="101"/>
      <c r="C1412" s="103" t="s">
        <v>102</v>
      </c>
      <c r="D1412" s="104" t="s">
        <v>0</v>
      </c>
      <c r="E1412" s="105" t="s">
        <v>840</v>
      </c>
      <c r="G1412" s="104" t="s">
        <v>0</v>
      </c>
      <c r="K1412" s="101"/>
      <c r="L1412" s="106"/>
      <c r="M1412" s="107"/>
      <c r="N1412" s="107"/>
      <c r="O1412" s="107"/>
      <c r="P1412" s="107"/>
      <c r="Q1412" s="107"/>
      <c r="R1412" s="107"/>
      <c r="S1412" s="108"/>
      <c r="AS1412" s="104" t="s">
        <v>102</v>
      </c>
      <c r="AT1412" s="104" t="s">
        <v>73</v>
      </c>
      <c r="AU1412" s="102" t="s">
        <v>51</v>
      </c>
      <c r="AV1412" s="102" t="s">
        <v>16</v>
      </c>
      <c r="AW1412" s="102" t="s">
        <v>47</v>
      </c>
      <c r="AX1412" s="104" t="s">
        <v>89</v>
      </c>
    </row>
    <row r="1413" spans="1:50" s="110" customFormat="1" x14ac:dyDescent="0.2">
      <c r="A1413" s="109"/>
      <c r="C1413" s="103" t="s">
        <v>102</v>
      </c>
      <c r="D1413" s="111" t="s">
        <v>0</v>
      </c>
      <c r="E1413" s="112" t="s">
        <v>841</v>
      </c>
      <c r="G1413" s="113">
        <v>8.2249999999999996</v>
      </c>
      <c r="K1413" s="109"/>
      <c r="L1413" s="114"/>
      <c r="M1413" s="115"/>
      <c r="N1413" s="115"/>
      <c r="O1413" s="115"/>
      <c r="P1413" s="115"/>
      <c r="Q1413" s="115"/>
      <c r="R1413" s="115"/>
      <c r="S1413" s="116"/>
      <c r="AS1413" s="111" t="s">
        <v>102</v>
      </c>
      <c r="AT1413" s="111" t="s">
        <v>73</v>
      </c>
      <c r="AU1413" s="110" t="s">
        <v>73</v>
      </c>
      <c r="AV1413" s="110" t="s">
        <v>16</v>
      </c>
      <c r="AW1413" s="110" t="s">
        <v>47</v>
      </c>
      <c r="AX1413" s="111" t="s">
        <v>89</v>
      </c>
    </row>
    <row r="1414" spans="1:50" s="102" customFormat="1" x14ac:dyDescent="0.2">
      <c r="A1414" s="101"/>
      <c r="C1414" s="103" t="s">
        <v>102</v>
      </c>
      <c r="D1414" s="104" t="s">
        <v>0</v>
      </c>
      <c r="E1414" s="105" t="s">
        <v>1979</v>
      </c>
      <c r="G1414" s="104" t="s">
        <v>0</v>
      </c>
      <c r="K1414" s="101"/>
      <c r="L1414" s="106"/>
      <c r="M1414" s="107"/>
      <c r="N1414" s="107"/>
      <c r="O1414" s="107"/>
      <c r="P1414" s="107"/>
      <c r="Q1414" s="107"/>
      <c r="R1414" s="107"/>
      <c r="S1414" s="108"/>
      <c r="AS1414" s="104" t="s">
        <v>102</v>
      </c>
      <c r="AT1414" s="104" t="s">
        <v>73</v>
      </c>
      <c r="AU1414" s="102" t="s">
        <v>51</v>
      </c>
      <c r="AV1414" s="102" t="s">
        <v>16</v>
      </c>
      <c r="AW1414" s="102" t="s">
        <v>47</v>
      </c>
      <c r="AX1414" s="104" t="s">
        <v>89</v>
      </c>
    </row>
    <row r="1415" spans="1:50" s="102" customFormat="1" x14ac:dyDescent="0.2">
      <c r="A1415" s="101"/>
      <c r="C1415" s="103" t="s">
        <v>102</v>
      </c>
      <c r="D1415" s="104" t="s">
        <v>0</v>
      </c>
      <c r="E1415" s="105" t="s">
        <v>913</v>
      </c>
      <c r="G1415" s="104" t="s">
        <v>0</v>
      </c>
      <c r="K1415" s="101"/>
      <c r="L1415" s="106"/>
      <c r="M1415" s="107"/>
      <c r="N1415" s="107"/>
      <c r="O1415" s="107"/>
      <c r="P1415" s="107"/>
      <c r="Q1415" s="107"/>
      <c r="R1415" s="107"/>
      <c r="S1415" s="108"/>
      <c r="AS1415" s="104" t="s">
        <v>102</v>
      </c>
      <c r="AT1415" s="104" t="s">
        <v>73</v>
      </c>
      <c r="AU1415" s="102" t="s">
        <v>51</v>
      </c>
      <c r="AV1415" s="102" t="s">
        <v>16</v>
      </c>
      <c r="AW1415" s="102" t="s">
        <v>47</v>
      </c>
      <c r="AX1415" s="104" t="s">
        <v>89</v>
      </c>
    </row>
    <row r="1416" spans="1:50" s="110" customFormat="1" x14ac:dyDescent="0.2">
      <c r="A1416" s="109"/>
      <c r="C1416" s="103" t="s">
        <v>102</v>
      </c>
      <c r="D1416" s="111" t="s">
        <v>0</v>
      </c>
      <c r="E1416" s="112" t="s">
        <v>1980</v>
      </c>
      <c r="G1416" s="113">
        <v>12.86</v>
      </c>
      <c r="K1416" s="109"/>
      <c r="L1416" s="114"/>
      <c r="M1416" s="115"/>
      <c r="N1416" s="115"/>
      <c r="O1416" s="115"/>
      <c r="P1416" s="115"/>
      <c r="Q1416" s="115"/>
      <c r="R1416" s="115"/>
      <c r="S1416" s="116"/>
      <c r="AS1416" s="111" t="s">
        <v>102</v>
      </c>
      <c r="AT1416" s="111" t="s">
        <v>73</v>
      </c>
      <c r="AU1416" s="110" t="s">
        <v>73</v>
      </c>
      <c r="AV1416" s="110" t="s">
        <v>16</v>
      </c>
      <c r="AW1416" s="110" t="s">
        <v>47</v>
      </c>
      <c r="AX1416" s="111" t="s">
        <v>89</v>
      </c>
    </row>
    <row r="1417" spans="1:50" s="102" customFormat="1" x14ac:dyDescent="0.2">
      <c r="A1417" s="101"/>
      <c r="C1417" s="103" t="s">
        <v>102</v>
      </c>
      <c r="D1417" s="104" t="s">
        <v>0</v>
      </c>
      <c r="E1417" s="105" t="s">
        <v>826</v>
      </c>
      <c r="G1417" s="104" t="s">
        <v>0</v>
      </c>
      <c r="K1417" s="101"/>
      <c r="L1417" s="106"/>
      <c r="M1417" s="107"/>
      <c r="N1417" s="107"/>
      <c r="O1417" s="107"/>
      <c r="P1417" s="107"/>
      <c r="Q1417" s="107"/>
      <c r="R1417" s="107"/>
      <c r="S1417" s="108"/>
      <c r="AS1417" s="104" t="s">
        <v>102</v>
      </c>
      <c r="AT1417" s="104" t="s">
        <v>73</v>
      </c>
      <c r="AU1417" s="102" t="s">
        <v>51</v>
      </c>
      <c r="AV1417" s="102" t="s">
        <v>16</v>
      </c>
      <c r="AW1417" s="102" t="s">
        <v>47</v>
      </c>
      <c r="AX1417" s="104" t="s">
        <v>89</v>
      </c>
    </row>
    <row r="1418" spans="1:50" s="110" customFormat="1" x14ac:dyDescent="0.2">
      <c r="A1418" s="109"/>
      <c r="C1418" s="103" t="s">
        <v>102</v>
      </c>
      <c r="D1418" s="111" t="s">
        <v>0</v>
      </c>
      <c r="E1418" s="112" t="s">
        <v>1981</v>
      </c>
      <c r="G1418" s="113">
        <v>7.6429999999999998</v>
      </c>
      <c r="K1418" s="109"/>
      <c r="L1418" s="114"/>
      <c r="M1418" s="115"/>
      <c r="N1418" s="115"/>
      <c r="O1418" s="115"/>
      <c r="P1418" s="115"/>
      <c r="Q1418" s="115"/>
      <c r="R1418" s="115"/>
      <c r="S1418" s="116"/>
      <c r="AS1418" s="111" t="s">
        <v>102</v>
      </c>
      <c r="AT1418" s="111" t="s">
        <v>73</v>
      </c>
      <c r="AU1418" s="110" t="s">
        <v>73</v>
      </c>
      <c r="AV1418" s="110" t="s">
        <v>16</v>
      </c>
      <c r="AW1418" s="110" t="s">
        <v>47</v>
      </c>
      <c r="AX1418" s="111" t="s">
        <v>89</v>
      </c>
    </row>
    <row r="1419" spans="1:50" s="102" customFormat="1" x14ac:dyDescent="0.2">
      <c r="A1419" s="101"/>
      <c r="C1419" s="103" t="s">
        <v>102</v>
      </c>
      <c r="D1419" s="104" t="s">
        <v>0</v>
      </c>
      <c r="E1419" s="105" t="s">
        <v>1357</v>
      </c>
      <c r="G1419" s="104" t="s">
        <v>0</v>
      </c>
      <c r="K1419" s="101"/>
      <c r="L1419" s="106"/>
      <c r="M1419" s="107"/>
      <c r="N1419" s="107"/>
      <c r="O1419" s="107"/>
      <c r="P1419" s="107"/>
      <c r="Q1419" s="107"/>
      <c r="R1419" s="107"/>
      <c r="S1419" s="108"/>
      <c r="AS1419" s="104" t="s">
        <v>102</v>
      </c>
      <c r="AT1419" s="104" t="s">
        <v>73</v>
      </c>
      <c r="AU1419" s="102" t="s">
        <v>51</v>
      </c>
      <c r="AV1419" s="102" t="s">
        <v>16</v>
      </c>
      <c r="AW1419" s="102" t="s">
        <v>47</v>
      </c>
      <c r="AX1419" s="104" t="s">
        <v>89</v>
      </c>
    </row>
    <row r="1420" spans="1:50" s="110" customFormat="1" x14ac:dyDescent="0.2">
      <c r="A1420" s="109"/>
      <c r="C1420" s="103" t="s">
        <v>102</v>
      </c>
      <c r="D1420" s="111" t="s">
        <v>0</v>
      </c>
      <c r="E1420" s="112" t="s">
        <v>1982</v>
      </c>
      <c r="G1420" s="113">
        <v>7.12</v>
      </c>
      <c r="K1420" s="109"/>
      <c r="L1420" s="114"/>
      <c r="M1420" s="115"/>
      <c r="N1420" s="115"/>
      <c r="O1420" s="115"/>
      <c r="P1420" s="115"/>
      <c r="Q1420" s="115"/>
      <c r="R1420" s="115"/>
      <c r="S1420" s="116"/>
      <c r="AS1420" s="111" t="s">
        <v>102</v>
      </c>
      <c r="AT1420" s="111" t="s">
        <v>73</v>
      </c>
      <c r="AU1420" s="110" t="s">
        <v>73</v>
      </c>
      <c r="AV1420" s="110" t="s">
        <v>16</v>
      </c>
      <c r="AW1420" s="110" t="s">
        <v>47</v>
      </c>
      <c r="AX1420" s="111" t="s">
        <v>89</v>
      </c>
    </row>
    <row r="1421" spans="1:50" s="102" customFormat="1" x14ac:dyDescent="0.2">
      <c r="A1421" s="101"/>
      <c r="C1421" s="103" t="s">
        <v>102</v>
      </c>
      <c r="D1421" s="104" t="s">
        <v>0</v>
      </c>
      <c r="E1421" s="105" t="s">
        <v>830</v>
      </c>
      <c r="G1421" s="104" t="s">
        <v>0</v>
      </c>
      <c r="K1421" s="101"/>
      <c r="L1421" s="106"/>
      <c r="M1421" s="107"/>
      <c r="N1421" s="107"/>
      <c r="O1421" s="107"/>
      <c r="P1421" s="107"/>
      <c r="Q1421" s="107"/>
      <c r="R1421" s="107"/>
      <c r="S1421" s="108"/>
      <c r="AS1421" s="104" t="s">
        <v>102</v>
      </c>
      <c r="AT1421" s="104" t="s">
        <v>73</v>
      </c>
      <c r="AU1421" s="102" t="s">
        <v>51</v>
      </c>
      <c r="AV1421" s="102" t="s">
        <v>16</v>
      </c>
      <c r="AW1421" s="102" t="s">
        <v>47</v>
      </c>
      <c r="AX1421" s="104" t="s">
        <v>89</v>
      </c>
    </row>
    <row r="1422" spans="1:50" s="110" customFormat="1" x14ac:dyDescent="0.2">
      <c r="A1422" s="109"/>
      <c r="C1422" s="103" t="s">
        <v>102</v>
      </c>
      <c r="D1422" s="111" t="s">
        <v>0</v>
      </c>
      <c r="E1422" s="112" t="s">
        <v>1983</v>
      </c>
      <c r="G1422" s="113">
        <v>7.75</v>
      </c>
      <c r="K1422" s="109"/>
      <c r="L1422" s="114"/>
      <c r="M1422" s="115"/>
      <c r="N1422" s="115"/>
      <c r="O1422" s="115"/>
      <c r="P1422" s="115"/>
      <c r="Q1422" s="115"/>
      <c r="R1422" s="115"/>
      <c r="S1422" s="116"/>
      <c r="AS1422" s="111" t="s">
        <v>102</v>
      </c>
      <c r="AT1422" s="111" t="s">
        <v>73</v>
      </c>
      <c r="AU1422" s="110" t="s">
        <v>73</v>
      </c>
      <c r="AV1422" s="110" t="s">
        <v>16</v>
      </c>
      <c r="AW1422" s="110" t="s">
        <v>47</v>
      </c>
      <c r="AX1422" s="111" t="s">
        <v>89</v>
      </c>
    </row>
    <row r="1423" spans="1:50" s="102" customFormat="1" x14ac:dyDescent="0.2">
      <c r="A1423" s="101"/>
      <c r="C1423" s="103" t="s">
        <v>102</v>
      </c>
      <c r="D1423" s="104" t="s">
        <v>0</v>
      </c>
      <c r="E1423" s="105" t="s">
        <v>832</v>
      </c>
      <c r="G1423" s="104" t="s">
        <v>0</v>
      </c>
      <c r="K1423" s="101"/>
      <c r="L1423" s="106"/>
      <c r="M1423" s="107"/>
      <c r="N1423" s="107"/>
      <c r="O1423" s="107"/>
      <c r="P1423" s="107"/>
      <c r="Q1423" s="107"/>
      <c r="R1423" s="107"/>
      <c r="S1423" s="108"/>
      <c r="AS1423" s="104" t="s">
        <v>102</v>
      </c>
      <c r="AT1423" s="104" t="s">
        <v>73</v>
      </c>
      <c r="AU1423" s="102" t="s">
        <v>51</v>
      </c>
      <c r="AV1423" s="102" t="s">
        <v>16</v>
      </c>
      <c r="AW1423" s="102" t="s">
        <v>47</v>
      </c>
      <c r="AX1423" s="104" t="s">
        <v>89</v>
      </c>
    </row>
    <row r="1424" spans="1:50" s="110" customFormat="1" x14ac:dyDescent="0.2">
      <c r="A1424" s="109"/>
      <c r="C1424" s="103" t="s">
        <v>102</v>
      </c>
      <c r="D1424" s="111" t="s">
        <v>0</v>
      </c>
      <c r="E1424" s="112" t="s">
        <v>1984</v>
      </c>
      <c r="G1424" s="113">
        <v>7.8949999999999996</v>
      </c>
      <c r="K1424" s="109"/>
      <c r="L1424" s="114"/>
      <c r="M1424" s="115"/>
      <c r="N1424" s="115"/>
      <c r="O1424" s="115"/>
      <c r="P1424" s="115"/>
      <c r="Q1424" s="115"/>
      <c r="R1424" s="115"/>
      <c r="S1424" s="116"/>
      <c r="AS1424" s="111" t="s">
        <v>102</v>
      </c>
      <c r="AT1424" s="111" t="s">
        <v>73</v>
      </c>
      <c r="AU1424" s="110" t="s">
        <v>73</v>
      </c>
      <c r="AV1424" s="110" t="s">
        <v>16</v>
      </c>
      <c r="AW1424" s="110" t="s">
        <v>47</v>
      </c>
      <c r="AX1424" s="111" t="s">
        <v>89</v>
      </c>
    </row>
    <row r="1425" spans="1:50" s="102" customFormat="1" x14ac:dyDescent="0.2">
      <c r="A1425" s="101"/>
      <c r="C1425" s="103" t="s">
        <v>102</v>
      </c>
      <c r="D1425" s="104" t="s">
        <v>0</v>
      </c>
      <c r="E1425" s="105" t="s">
        <v>1361</v>
      </c>
      <c r="G1425" s="104" t="s">
        <v>0</v>
      </c>
      <c r="K1425" s="101"/>
      <c r="L1425" s="106"/>
      <c r="M1425" s="107"/>
      <c r="N1425" s="107"/>
      <c r="O1425" s="107"/>
      <c r="P1425" s="107"/>
      <c r="Q1425" s="107"/>
      <c r="R1425" s="107"/>
      <c r="S1425" s="108"/>
      <c r="AS1425" s="104" t="s">
        <v>102</v>
      </c>
      <c r="AT1425" s="104" t="s">
        <v>73</v>
      </c>
      <c r="AU1425" s="102" t="s">
        <v>51</v>
      </c>
      <c r="AV1425" s="102" t="s">
        <v>16</v>
      </c>
      <c r="AW1425" s="102" t="s">
        <v>47</v>
      </c>
      <c r="AX1425" s="104" t="s">
        <v>89</v>
      </c>
    </row>
    <row r="1426" spans="1:50" s="110" customFormat="1" x14ac:dyDescent="0.2">
      <c r="A1426" s="109"/>
      <c r="C1426" s="103" t="s">
        <v>102</v>
      </c>
      <c r="D1426" s="111" t="s">
        <v>0</v>
      </c>
      <c r="E1426" s="112" t="s">
        <v>1985</v>
      </c>
      <c r="G1426" s="113">
        <v>3.165</v>
      </c>
      <c r="K1426" s="109"/>
      <c r="L1426" s="114"/>
      <c r="M1426" s="115"/>
      <c r="N1426" s="115"/>
      <c r="O1426" s="115"/>
      <c r="P1426" s="115"/>
      <c r="Q1426" s="115"/>
      <c r="R1426" s="115"/>
      <c r="S1426" s="116"/>
      <c r="AS1426" s="111" t="s">
        <v>102</v>
      </c>
      <c r="AT1426" s="111" t="s">
        <v>73</v>
      </c>
      <c r="AU1426" s="110" t="s">
        <v>73</v>
      </c>
      <c r="AV1426" s="110" t="s">
        <v>16</v>
      </c>
      <c r="AW1426" s="110" t="s">
        <v>47</v>
      </c>
      <c r="AX1426" s="111" t="s">
        <v>89</v>
      </c>
    </row>
    <row r="1427" spans="1:50" s="102" customFormat="1" x14ac:dyDescent="0.2">
      <c r="A1427" s="101"/>
      <c r="C1427" s="103" t="s">
        <v>102</v>
      </c>
      <c r="D1427" s="104" t="s">
        <v>0</v>
      </c>
      <c r="E1427" s="105" t="s">
        <v>919</v>
      </c>
      <c r="G1427" s="104" t="s">
        <v>0</v>
      </c>
      <c r="K1427" s="101"/>
      <c r="L1427" s="106"/>
      <c r="M1427" s="107"/>
      <c r="N1427" s="107"/>
      <c r="O1427" s="107"/>
      <c r="P1427" s="107"/>
      <c r="Q1427" s="107"/>
      <c r="R1427" s="107"/>
      <c r="S1427" s="108"/>
      <c r="AS1427" s="104" t="s">
        <v>102</v>
      </c>
      <c r="AT1427" s="104" t="s">
        <v>73</v>
      </c>
      <c r="AU1427" s="102" t="s">
        <v>51</v>
      </c>
      <c r="AV1427" s="102" t="s">
        <v>16</v>
      </c>
      <c r="AW1427" s="102" t="s">
        <v>47</v>
      </c>
      <c r="AX1427" s="104" t="s">
        <v>89</v>
      </c>
    </row>
    <row r="1428" spans="1:50" s="110" customFormat="1" x14ac:dyDescent="0.2">
      <c r="A1428" s="109"/>
      <c r="C1428" s="103" t="s">
        <v>102</v>
      </c>
      <c r="D1428" s="111" t="s">
        <v>0</v>
      </c>
      <c r="E1428" s="112" t="s">
        <v>1986</v>
      </c>
      <c r="G1428" s="113">
        <v>2.218</v>
      </c>
      <c r="K1428" s="109"/>
      <c r="L1428" s="114"/>
      <c r="M1428" s="115"/>
      <c r="N1428" s="115"/>
      <c r="O1428" s="115"/>
      <c r="P1428" s="115"/>
      <c r="Q1428" s="115"/>
      <c r="R1428" s="115"/>
      <c r="S1428" s="116"/>
      <c r="AS1428" s="111" t="s">
        <v>102</v>
      </c>
      <c r="AT1428" s="111" t="s">
        <v>73</v>
      </c>
      <c r="AU1428" s="110" t="s">
        <v>73</v>
      </c>
      <c r="AV1428" s="110" t="s">
        <v>16</v>
      </c>
      <c r="AW1428" s="110" t="s">
        <v>47</v>
      </c>
      <c r="AX1428" s="111" t="s">
        <v>89</v>
      </c>
    </row>
    <row r="1429" spans="1:50" s="102" customFormat="1" x14ac:dyDescent="0.2">
      <c r="A1429" s="101"/>
      <c r="C1429" s="103" t="s">
        <v>102</v>
      </c>
      <c r="D1429" s="104" t="s">
        <v>0</v>
      </c>
      <c r="E1429" s="105" t="s">
        <v>838</v>
      </c>
      <c r="G1429" s="104" t="s">
        <v>0</v>
      </c>
      <c r="K1429" s="101"/>
      <c r="L1429" s="106"/>
      <c r="M1429" s="107"/>
      <c r="N1429" s="107"/>
      <c r="O1429" s="107"/>
      <c r="P1429" s="107"/>
      <c r="Q1429" s="107"/>
      <c r="R1429" s="107"/>
      <c r="S1429" s="108"/>
      <c r="AS1429" s="104" t="s">
        <v>102</v>
      </c>
      <c r="AT1429" s="104" t="s">
        <v>73</v>
      </c>
      <c r="AU1429" s="102" t="s">
        <v>51</v>
      </c>
      <c r="AV1429" s="102" t="s">
        <v>16</v>
      </c>
      <c r="AW1429" s="102" t="s">
        <v>47</v>
      </c>
      <c r="AX1429" s="104" t="s">
        <v>89</v>
      </c>
    </row>
    <row r="1430" spans="1:50" s="110" customFormat="1" x14ac:dyDescent="0.2">
      <c r="A1430" s="109"/>
      <c r="C1430" s="103" t="s">
        <v>102</v>
      </c>
      <c r="D1430" s="111" t="s">
        <v>0</v>
      </c>
      <c r="E1430" s="112" t="s">
        <v>1987</v>
      </c>
      <c r="G1430" s="113">
        <v>6.5449999999999999</v>
      </c>
      <c r="K1430" s="109"/>
      <c r="L1430" s="114"/>
      <c r="M1430" s="115"/>
      <c r="N1430" s="115"/>
      <c r="O1430" s="115"/>
      <c r="P1430" s="115"/>
      <c r="Q1430" s="115"/>
      <c r="R1430" s="115"/>
      <c r="S1430" s="116"/>
      <c r="AS1430" s="111" t="s">
        <v>102</v>
      </c>
      <c r="AT1430" s="111" t="s">
        <v>73</v>
      </c>
      <c r="AU1430" s="110" t="s">
        <v>73</v>
      </c>
      <c r="AV1430" s="110" t="s">
        <v>16</v>
      </c>
      <c r="AW1430" s="110" t="s">
        <v>47</v>
      </c>
      <c r="AX1430" s="111" t="s">
        <v>89</v>
      </c>
    </row>
    <row r="1431" spans="1:50" s="102" customFormat="1" x14ac:dyDescent="0.2">
      <c r="A1431" s="101"/>
      <c r="C1431" s="103" t="s">
        <v>102</v>
      </c>
      <c r="D1431" s="104" t="s">
        <v>0</v>
      </c>
      <c r="E1431" s="105" t="s">
        <v>840</v>
      </c>
      <c r="G1431" s="104" t="s">
        <v>0</v>
      </c>
      <c r="K1431" s="101"/>
      <c r="L1431" s="106"/>
      <c r="M1431" s="107"/>
      <c r="N1431" s="107"/>
      <c r="O1431" s="107"/>
      <c r="P1431" s="107"/>
      <c r="Q1431" s="107"/>
      <c r="R1431" s="107"/>
      <c r="S1431" s="108"/>
      <c r="AS1431" s="104" t="s">
        <v>102</v>
      </c>
      <c r="AT1431" s="104" t="s">
        <v>73</v>
      </c>
      <c r="AU1431" s="102" t="s">
        <v>51</v>
      </c>
      <c r="AV1431" s="102" t="s">
        <v>16</v>
      </c>
      <c r="AW1431" s="102" t="s">
        <v>47</v>
      </c>
      <c r="AX1431" s="104" t="s">
        <v>89</v>
      </c>
    </row>
    <row r="1432" spans="1:50" s="110" customFormat="1" x14ac:dyDescent="0.2">
      <c r="A1432" s="109"/>
      <c r="C1432" s="103" t="s">
        <v>102</v>
      </c>
      <c r="D1432" s="111" t="s">
        <v>0</v>
      </c>
      <c r="E1432" s="112" t="s">
        <v>1988</v>
      </c>
      <c r="G1432" s="113">
        <v>4.8230000000000004</v>
      </c>
      <c r="K1432" s="109"/>
      <c r="L1432" s="114"/>
      <c r="M1432" s="115"/>
      <c r="N1432" s="115"/>
      <c r="O1432" s="115"/>
      <c r="P1432" s="115"/>
      <c r="Q1432" s="115"/>
      <c r="R1432" s="115"/>
      <c r="S1432" s="116"/>
      <c r="AS1432" s="111" t="s">
        <v>102</v>
      </c>
      <c r="AT1432" s="111" t="s">
        <v>73</v>
      </c>
      <c r="AU1432" s="110" t="s">
        <v>73</v>
      </c>
      <c r="AV1432" s="110" t="s">
        <v>16</v>
      </c>
      <c r="AW1432" s="110" t="s">
        <v>47</v>
      </c>
      <c r="AX1432" s="111" t="s">
        <v>89</v>
      </c>
    </row>
    <row r="1433" spans="1:50" s="102" customFormat="1" x14ac:dyDescent="0.2">
      <c r="A1433" s="101"/>
      <c r="C1433" s="103" t="s">
        <v>102</v>
      </c>
      <c r="D1433" s="104" t="s">
        <v>0</v>
      </c>
      <c r="E1433" s="105" t="s">
        <v>177</v>
      </c>
      <c r="G1433" s="104" t="s">
        <v>0</v>
      </c>
      <c r="K1433" s="101"/>
      <c r="L1433" s="106"/>
      <c r="M1433" s="107"/>
      <c r="N1433" s="107"/>
      <c r="O1433" s="107"/>
      <c r="P1433" s="107"/>
      <c r="Q1433" s="107"/>
      <c r="R1433" s="107"/>
      <c r="S1433" s="108"/>
      <c r="AS1433" s="104" t="s">
        <v>102</v>
      </c>
      <c r="AT1433" s="104" t="s">
        <v>73</v>
      </c>
      <c r="AU1433" s="102" t="s">
        <v>51</v>
      </c>
      <c r="AV1433" s="102" t="s">
        <v>16</v>
      </c>
      <c r="AW1433" s="102" t="s">
        <v>47</v>
      </c>
      <c r="AX1433" s="104" t="s">
        <v>89</v>
      </c>
    </row>
    <row r="1434" spans="1:50" s="102" customFormat="1" x14ac:dyDescent="0.2">
      <c r="A1434" s="101"/>
      <c r="C1434" s="103" t="s">
        <v>102</v>
      </c>
      <c r="D1434" s="104" t="s">
        <v>0</v>
      </c>
      <c r="E1434" s="105" t="s">
        <v>912</v>
      </c>
      <c r="G1434" s="104" t="s">
        <v>0</v>
      </c>
      <c r="K1434" s="101"/>
      <c r="L1434" s="106"/>
      <c r="M1434" s="107"/>
      <c r="N1434" s="107"/>
      <c r="O1434" s="107"/>
      <c r="P1434" s="107"/>
      <c r="Q1434" s="107"/>
      <c r="R1434" s="107"/>
      <c r="S1434" s="108"/>
      <c r="AS1434" s="104" t="s">
        <v>102</v>
      </c>
      <c r="AT1434" s="104" t="s">
        <v>73</v>
      </c>
      <c r="AU1434" s="102" t="s">
        <v>51</v>
      </c>
      <c r="AV1434" s="102" t="s">
        <v>16</v>
      </c>
      <c r="AW1434" s="102" t="s">
        <v>47</v>
      </c>
      <c r="AX1434" s="104" t="s">
        <v>89</v>
      </c>
    </row>
    <row r="1435" spans="1:50" s="110" customFormat="1" x14ac:dyDescent="0.2">
      <c r="A1435" s="109"/>
      <c r="C1435" s="103" t="s">
        <v>102</v>
      </c>
      <c r="D1435" s="111" t="s">
        <v>0</v>
      </c>
      <c r="E1435" s="112" t="s">
        <v>505</v>
      </c>
      <c r="G1435" s="113">
        <v>-5.319</v>
      </c>
      <c r="K1435" s="109"/>
      <c r="L1435" s="114"/>
      <c r="M1435" s="115"/>
      <c r="N1435" s="115"/>
      <c r="O1435" s="115"/>
      <c r="P1435" s="115"/>
      <c r="Q1435" s="115"/>
      <c r="R1435" s="115"/>
      <c r="S1435" s="116"/>
      <c r="AS1435" s="111" t="s">
        <v>102</v>
      </c>
      <c r="AT1435" s="111" t="s">
        <v>73</v>
      </c>
      <c r="AU1435" s="110" t="s">
        <v>73</v>
      </c>
      <c r="AV1435" s="110" t="s">
        <v>16</v>
      </c>
      <c r="AW1435" s="110" t="s">
        <v>47</v>
      </c>
      <c r="AX1435" s="111" t="s">
        <v>89</v>
      </c>
    </row>
    <row r="1436" spans="1:50" s="110" customFormat="1" x14ac:dyDescent="0.2">
      <c r="A1436" s="109"/>
      <c r="C1436" s="103" t="s">
        <v>102</v>
      </c>
      <c r="D1436" s="111" t="s">
        <v>0</v>
      </c>
      <c r="E1436" s="112" t="s">
        <v>509</v>
      </c>
      <c r="G1436" s="113">
        <v>-1.5760000000000001</v>
      </c>
      <c r="K1436" s="109"/>
      <c r="L1436" s="114"/>
      <c r="M1436" s="115"/>
      <c r="N1436" s="115"/>
      <c r="O1436" s="115"/>
      <c r="P1436" s="115"/>
      <c r="Q1436" s="115"/>
      <c r="R1436" s="115"/>
      <c r="S1436" s="116"/>
      <c r="AS1436" s="111" t="s">
        <v>102</v>
      </c>
      <c r="AT1436" s="111" t="s">
        <v>73</v>
      </c>
      <c r="AU1436" s="110" t="s">
        <v>73</v>
      </c>
      <c r="AV1436" s="110" t="s">
        <v>16</v>
      </c>
      <c r="AW1436" s="110" t="s">
        <v>47</v>
      </c>
      <c r="AX1436" s="111" t="s">
        <v>89</v>
      </c>
    </row>
    <row r="1437" spans="1:50" s="102" customFormat="1" x14ac:dyDescent="0.2">
      <c r="A1437" s="101"/>
      <c r="C1437" s="103" t="s">
        <v>102</v>
      </c>
      <c r="D1437" s="104" t="s">
        <v>0</v>
      </c>
      <c r="E1437" s="105" t="s">
        <v>824</v>
      </c>
      <c r="G1437" s="104" t="s">
        <v>0</v>
      </c>
      <c r="K1437" s="101"/>
      <c r="L1437" s="106"/>
      <c r="M1437" s="107"/>
      <c r="N1437" s="107"/>
      <c r="O1437" s="107"/>
      <c r="P1437" s="107"/>
      <c r="Q1437" s="107"/>
      <c r="R1437" s="107"/>
      <c r="S1437" s="108"/>
      <c r="AS1437" s="104" t="s">
        <v>102</v>
      </c>
      <c r="AT1437" s="104" t="s">
        <v>73</v>
      </c>
      <c r="AU1437" s="102" t="s">
        <v>51</v>
      </c>
      <c r="AV1437" s="102" t="s">
        <v>16</v>
      </c>
      <c r="AW1437" s="102" t="s">
        <v>47</v>
      </c>
      <c r="AX1437" s="104" t="s">
        <v>89</v>
      </c>
    </row>
    <row r="1438" spans="1:50" s="110" customFormat="1" x14ac:dyDescent="0.2">
      <c r="A1438" s="109"/>
      <c r="C1438" s="103" t="s">
        <v>102</v>
      </c>
      <c r="D1438" s="111" t="s">
        <v>0</v>
      </c>
      <c r="E1438" s="112" t="s">
        <v>842</v>
      </c>
      <c r="G1438" s="113">
        <v>-3.1520000000000001</v>
      </c>
      <c r="K1438" s="109"/>
      <c r="L1438" s="114"/>
      <c r="M1438" s="115"/>
      <c r="N1438" s="115"/>
      <c r="O1438" s="115"/>
      <c r="P1438" s="115"/>
      <c r="Q1438" s="115"/>
      <c r="R1438" s="115"/>
      <c r="S1438" s="116"/>
      <c r="AS1438" s="111" t="s">
        <v>102</v>
      </c>
      <c r="AT1438" s="111" t="s">
        <v>73</v>
      </c>
      <c r="AU1438" s="110" t="s">
        <v>73</v>
      </c>
      <c r="AV1438" s="110" t="s">
        <v>16</v>
      </c>
      <c r="AW1438" s="110" t="s">
        <v>47</v>
      </c>
      <c r="AX1438" s="111" t="s">
        <v>89</v>
      </c>
    </row>
    <row r="1439" spans="1:50" s="102" customFormat="1" x14ac:dyDescent="0.2">
      <c r="A1439" s="101"/>
      <c r="C1439" s="103" t="s">
        <v>102</v>
      </c>
      <c r="D1439" s="104" t="s">
        <v>0</v>
      </c>
      <c r="E1439" s="105" t="s">
        <v>912</v>
      </c>
      <c r="G1439" s="104" t="s">
        <v>0</v>
      </c>
      <c r="K1439" s="101"/>
      <c r="L1439" s="106"/>
      <c r="M1439" s="107"/>
      <c r="N1439" s="107"/>
      <c r="O1439" s="107"/>
      <c r="P1439" s="107"/>
      <c r="Q1439" s="107"/>
      <c r="R1439" s="107"/>
      <c r="S1439" s="108"/>
      <c r="AS1439" s="104" t="s">
        <v>102</v>
      </c>
      <c r="AT1439" s="104" t="s">
        <v>73</v>
      </c>
      <c r="AU1439" s="102" t="s">
        <v>51</v>
      </c>
      <c r="AV1439" s="102" t="s">
        <v>16</v>
      </c>
      <c r="AW1439" s="102" t="s">
        <v>47</v>
      </c>
      <c r="AX1439" s="104" t="s">
        <v>89</v>
      </c>
    </row>
    <row r="1440" spans="1:50" s="110" customFormat="1" x14ac:dyDescent="0.2">
      <c r="A1440" s="109"/>
      <c r="C1440" s="103" t="s">
        <v>102</v>
      </c>
      <c r="D1440" s="111" t="s">
        <v>0</v>
      </c>
      <c r="E1440" s="112" t="s">
        <v>417</v>
      </c>
      <c r="G1440" s="113">
        <v>-3.5459999999999998</v>
      </c>
      <c r="K1440" s="109"/>
      <c r="L1440" s="114"/>
      <c r="M1440" s="115"/>
      <c r="N1440" s="115"/>
      <c r="O1440" s="115"/>
      <c r="P1440" s="115"/>
      <c r="Q1440" s="115"/>
      <c r="R1440" s="115"/>
      <c r="S1440" s="116"/>
      <c r="AS1440" s="111" t="s">
        <v>102</v>
      </c>
      <c r="AT1440" s="111" t="s">
        <v>73</v>
      </c>
      <c r="AU1440" s="110" t="s">
        <v>73</v>
      </c>
      <c r="AV1440" s="110" t="s">
        <v>16</v>
      </c>
      <c r="AW1440" s="110" t="s">
        <v>47</v>
      </c>
      <c r="AX1440" s="111" t="s">
        <v>89</v>
      </c>
    </row>
    <row r="1441" spans="1:64" s="102" customFormat="1" x14ac:dyDescent="0.2">
      <c r="A1441" s="101"/>
      <c r="C1441" s="103" t="s">
        <v>102</v>
      </c>
      <c r="D1441" s="104" t="s">
        <v>0</v>
      </c>
      <c r="E1441" s="105" t="s">
        <v>824</v>
      </c>
      <c r="G1441" s="104" t="s">
        <v>0</v>
      </c>
      <c r="K1441" s="101"/>
      <c r="L1441" s="106"/>
      <c r="M1441" s="107"/>
      <c r="N1441" s="107"/>
      <c r="O1441" s="107"/>
      <c r="P1441" s="107"/>
      <c r="Q1441" s="107"/>
      <c r="R1441" s="107"/>
      <c r="S1441" s="108"/>
      <c r="AS1441" s="104" t="s">
        <v>102</v>
      </c>
      <c r="AT1441" s="104" t="s">
        <v>73</v>
      </c>
      <c r="AU1441" s="102" t="s">
        <v>51</v>
      </c>
      <c r="AV1441" s="102" t="s">
        <v>16</v>
      </c>
      <c r="AW1441" s="102" t="s">
        <v>47</v>
      </c>
      <c r="AX1441" s="104" t="s">
        <v>89</v>
      </c>
    </row>
    <row r="1442" spans="1:64" s="110" customFormat="1" x14ac:dyDescent="0.2">
      <c r="A1442" s="109"/>
      <c r="C1442" s="103" t="s">
        <v>102</v>
      </c>
      <c r="D1442" s="111" t="s">
        <v>0</v>
      </c>
      <c r="E1442" s="112" t="s">
        <v>843</v>
      </c>
      <c r="G1442" s="113">
        <v>-2.3639999999999999</v>
      </c>
      <c r="K1442" s="109"/>
      <c r="L1442" s="114"/>
      <c r="M1442" s="115"/>
      <c r="N1442" s="115"/>
      <c r="O1442" s="115"/>
      <c r="P1442" s="115"/>
      <c r="Q1442" s="115"/>
      <c r="R1442" s="115"/>
      <c r="S1442" s="116"/>
      <c r="AS1442" s="111" t="s">
        <v>102</v>
      </c>
      <c r="AT1442" s="111" t="s">
        <v>73</v>
      </c>
      <c r="AU1442" s="110" t="s">
        <v>73</v>
      </c>
      <c r="AV1442" s="110" t="s">
        <v>16</v>
      </c>
      <c r="AW1442" s="110" t="s">
        <v>47</v>
      </c>
      <c r="AX1442" s="111" t="s">
        <v>89</v>
      </c>
    </row>
    <row r="1443" spans="1:64" s="118" customFormat="1" x14ac:dyDescent="0.2">
      <c r="A1443" s="117"/>
      <c r="C1443" s="103" t="s">
        <v>102</v>
      </c>
      <c r="D1443" s="119" t="s">
        <v>0</v>
      </c>
      <c r="E1443" s="120" t="s">
        <v>109</v>
      </c>
      <c r="G1443" s="121">
        <v>172.50000000000003</v>
      </c>
      <c r="K1443" s="117"/>
      <c r="L1443" s="122"/>
      <c r="M1443" s="123"/>
      <c r="N1443" s="123"/>
      <c r="O1443" s="123"/>
      <c r="P1443" s="123"/>
      <c r="Q1443" s="123"/>
      <c r="R1443" s="123"/>
      <c r="S1443" s="124"/>
      <c r="AS1443" s="119" t="s">
        <v>102</v>
      </c>
      <c r="AT1443" s="119" t="s">
        <v>73</v>
      </c>
      <c r="AU1443" s="118" t="s">
        <v>96</v>
      </c>
      <c r="AV1443" s="118" t="s">
        <v>16</v>
      </c>
      <c r="AW1443" s="118" t="s">
        <v>51</v>
      </c>
      <c r="AX1443" s="119" t="s">
        <v>89</v>
      </c>
    </row>
    <row r="1444" spans="1:64" s="16" customFormat="1" ht="36" x14ac:dyDescent="0.2">
      <c r="A1444" s="13"/>
      <c r="B1444" s="133" t="s">
        <v>1989</v>
      </c>
      <c r="C1444" s="133" t="s">
        <v>786</v>
      </c>
      <c r="D1444" s="134" t="s">
        <v>1990</v>
      </c>
      <c r="E1444" s="135" t="s">
        <v>1991</v>
      </c>
      <c r="F1444" s="136" t="s">
        <v>121</v>
      </c>
      <c r="G1444" s="137">
        <v>175.95</v>
      </c>
      <c r="H1444" s="1"/>
      <c r="I1444" s="137">
        <f>ROUND(H1444*G1444,3)</f>
        <v>0</v>
      </c>
      <c r="J1444" s="138"/>
      <c r="K1444" s="139"/>
      <c r="L1444" s="140" t="s">
        <v>0</v>
      </c>
      <c r="M1444" s="141" t="s">
        <v>23</v>
      </c>
      <c r="N1444" s="95"/>
      <c r="O1444" s="96">
        <f>N1444*G1444</f>
        <v>0</v>
      </c>
      <c r="P1444" s="96">
        <v>1.2E-2</v>
      </c>
      <c r="Q1444" s="96">
        <f>P1444*G1444</f>
        <v>2.1113999999999997</v>
      </c>
      <c r="R1444" s="96">
        <v>0</v>
      </c>
      <c r="S1444" s="97">
        <f>R1444*G1444</f>
        <v>0</v>
      </c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Q1444" s="98" t="s">
        <v>365</v>
      </c>
      <c r="AS1444" s="98" t="s">
        <v>786</v>
      </c>
      <c r="AT1444" s="98" t="s">
        <v>73</v>
      </c>
      <c r="AX1444" s="7" t="s">
        <v>89</v>
      </c>
      <c r="BD1444" s="99">
        <f>IF(M1444="základná",I1444,0)</f>
        <v>0</v>
      </c>
      <c r="BE1444" s="99">
        <f>IF(M1444="znížená",I1444,0)</f>
        <v>0</v>
      </c>
      <c r="BF1444" s="99">
        <f>IF(M1444="zákl. prenesená",I1444,0)</f>
        <v>0</v>
      </c>
      <c r="BG1444" s="99">
        <f>IF(M1444="zníž. prenesená",I1444,0)</f>
        <v>0</v>
      </c>
      <c r="BH1444" s="99">
        <f>IF(M1444="nulová",I1444,0)</f>
        <v>0</v>
      </c>
      <c r="BI1444" s="7" t="s">
        <v>73</v>
      </c>
      <c r="BJ1444" s="100">
        <f>ROUND(H1444*G1444,3)</f>
        <v>0</v>
      </c>
      <c r="BK1444" s="7" t="s">
        <v>228</v>
      </c>
      <c r="BL1444" s="98" t="s">
        <v>1992</v>
      </c>
    </row>
    <row r="1445" spans="1:64" s="110" customFormat="1" x14ac:dyDescent="0.2">
      <c r="A1445" s="109"/>
      <c r="C1445" s="103" t="s">
        <v>102</v>
      </c>
      <c r="E1445" s="112" t="s">
        <v>1993</v>
      </c>
      <c r="G1445" s="113">
        <v>175.95</v>
      </c>
      <c r="K1445" s="109"/>
      <c r="L1445" s="114"/>
      <c r="M1445" s="115"/>
      <c r="N1445" s="115"/>
      <c r="O1445" s="115"/>
      <c r="P1445" s="115"/>
      <c r="Q1445" s="115"/>
      <c r="R1445" s="115"/>
      <c r="S1445" s="116"/>
      <c r="AS1445" s="111" t="s">
        <v>102</v>
      </c>
      <c r="AT1445" s="111" t="s">
        <v>73</v>
      </c>
      <c r="AU1445" s="110" t="s">
        <v>73</v>
      </c>
      <c r="AV1445" s="110" t="s">
        <v>2</v>
      </c>
      <c r="AW1445" s="110" t="s">
        <v>51</v>
      </c>
      <c r="AX1445" s="111" t="s">
        <v>89</v>
      </c>
    </row>
    <row r="1446" spans="1:64" s="16" customFormat="1" ht="24" x14ac:dyDescent="0.2">
      <c r="A1446" s="13"/>
      <c r="B1446" s="87" t="s">
        <v>1994</v>
      </c>
      <c r="C1446" s="87" t="s">
        <v>92</v>
      </c>
      <c r="D1446" s="88" t="s">
        <v>1995</v>
      </c>
      <c r="E1446" s="89" t="s">
        <v>1996</v>
      </c>
      <c r="F1446" s="90" t="s">
        <v>95</v>
      </c>
      <c r="G1446" s="91">
        <v>621</v>
      </c>
      <c r="H1446" s="1"/>
      <c r="I1446" s="91">
        <f>ROUND(H1446*G1446,3)</f>
        <v>0</v>
      </c>
      <c r="J1446" s="92"/>
      <c r="K1446" s="13"/>
      <c r="L1446" s="93" t="s">
        <v>0</v>
      </c>
      <c r="M1446" s="94" t="s">
        <v>23</v>
      </c>
      <c r="N1446" s="95"/>
      <c r="O1446" s="96">
        <f>N1446*G1446</f>
        <v>0</v>
      </c>
      <c r="P1446" s="96">
        <v>0</v>
      </c>
      <c r="Q1446" s="96">
        <f>P1446*G1446</f>
        <v>0</v>
      </c>
      <c r="R1446" s="96">
        <v>0</v>
      </c>
      <c r="S1446" s="97">
        <f>R1446*G1446</f>
        <v>0</v>
      </c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Q1446" s="98" t="s">
        <v>228</v>
      </c>
      <c r="AS1446" s="98" t="s">
        <v>92</v>
      </c>
      <c r="AT1446" s="98" t="s">
        <v>73</v>
      </c>
      <c r="AX1446" s="7" t="s">
        <v>89</v>
      </c>
      <c r="BD1446" s="99">
        <f>IF(M1446="základná",I1446,0)</f>
        <v>0</v>
      </c>
      <c r="BE1446" s="99">
        <f>IF(M1446="znížená",I1446,0)</f>
        <v>0</v>
      </c>
      <c r="BF1446" s="99">
        <f>IF(M1446="zákl. prenesená",I1446,0)</f>
        <v>0</v>
      </c>
      <c r="BG1446" s="99">
        <f>IF(M1446="zníž. prenesená",I1446,0)</f>
        <v>0</v>
      </c>
      <c r="BH1446" s="99">
        <f>IF(M1446="nulová",I1446,0)</f>
        <v>0</v>
      </c>
      <c r="BI1446" s="7" t="s">
        <v>73</v>
      </c>
      <c r="BJ1446" s="100">
        <f>ROUND(H1446*G1446,3)</f>
        <v>0</v>
      </c>
      <c r="BK1446" s="7" t="s">
        <v>228</v>
      </c>
      <c r="BL1446" s="98" t="s">
        <v>1997</v>
      </c>
    </row>
    <row r="1447" spans="1:64" s="110" customFormat="1" x14ac:dyDescent="0.2">
      <c r="A1447" s="109"/>
      <c r="C1447" s="103" t="s">
        <v>102</v>
      </c>
      <c r="D1447" s="111" t="s">
        <v>0</v>
      </c>
      <c r="E1447" s="112" t="s">
        <v>1998</v>
      </c>
      <c r="G1447" s="113">
        <v>172.5</v>
      </c>
      <c r="K1447" s="109"/>
      <c r="L1447" s="114"/>
      <c r="M1447" s="115"/>
      <c r="N1447" s="115"/>
      <c r="O1447" s="115"/>
      <c r="P1447" s="115"/>
      <c r="Q1447" s="115"/>
      <c r="R1447" s="115"/>
      <c r="S1447" s="116"/>
      <c r="AS1447" s="111" t="s">
        <v>102</v>
      </c>
      <c r="AT1447" s="111" t="s">
        <v>73</v>
      </c>
      <c r="AU1447" s="110" t="s">
        <v>73</v>
      </c>
      <c r="AV1447" s="110" t="s">
        <v>16</v>
      </c>
      <c r="AW1447" s="110" t="s">
        <v>51</v>
      </c>
      <c r="AX1447" s="111" t="s">
        <v>89</v>
      </c>
    </row>
    <row r="1448" spans="1:64" s="110" customFormat="1" x14ac:dyDescent="0.2">
      <c r="A1448" s="109"/>
      <c r="C1448" s="103" t="s">
        <v>102</v>
      </c>
      <c r="E1448" s="112" t="s">
        <v>1999</v>
      </c>
      <c r="G1448" s="113">
        <v>621</v>
      </c>
      <c r="K1448" s="109"/>
      <c r="L1448" s="114"/>
      <c r="M1448" s="115"/>
      <c r="N1448" s="115"/>
      <c r="O1448" s="115"/>
      <c r="P1448" s="115"/>
      <c r="Q1448" s="115"/>
      <c r="R1448" s="115"/>
      <c r="S1448" s="116"/>
      <c r="AS1448" s="111" t="s">
        <v>102</v>
      </c>
      <c r="AT1448" s="111" t="s">
        <v>73</v>
      </c>
      <c r="AU1448" s="110" t="s">
        <v>73</v>
      </c>
      <c r="AV1448" s="110" t="s">
        <v>2</v>
      </c>
      <c r="AW1448" s="110" t="s">
        <v>51</v>
      </c>
      <c r="AX1448" s="111" t="s">
        <v>89</v>
      </c>
    </row>
    <row r="1449" spans="1:64" s="16" customFormat="1" ht="24" x14ac:dyDescent="0.2">
      <c r="A1449" s="13"/>
      <c r="B1449" s="87" t="s">
        <v>2000</v>
      </c>
      <c r="C1449" s="87" t="s">
        <v>92</v>
      </c>
      <c r="D1449" s="88" t="s">
        <v>2001</v>
      </c>
      <c r="E1449" s="89" t="s">
        <v>2002</v>
      </c>
      <c r="F1449" s="90" t="s">
        <v>1146</v>
      </c>
      <c r="G1449" s="142">
        <v>111.096</v>
      </c>
      <c r="H1449" s="1"/>
      <c r="I1449" s="91">
        <f>ROUND(H1449*G1449,3)</f>
        <v>0</v>
      </c>
      <c r="J1449" s="92"/>
      <c r="K1449" s="13"/>
      <c r="L1449" s="93" t="s">
        <v>0</v>
      </c>
      <c r="M1449" s="94" t="s">
        <v>23</v>
      </c>
      <c r="N1449" s="95"/>
      <c r="O1449" s="96">
        <f>N1449*G1449</f>
        <v>0</v>
      </c>
      <c r="P1449" s="96">
        <v>0</v>
      </c>
      <c r="Q1449" s="96">
        <f>P1449*G1449</f>
        <v>0</v>
      </c>
      <c r="R1449" s="96">
        <v>0</v>
      </c>
      <c r="S1449" s="97">
        <f>R1449*G1449</f>
        <v>0</v>
      </c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Q1449" s="98" t="s">
        <v>228</v>
      </c>
      <c r="AS1449" s="98" t="s">
        <v>92</v>
      </c>
      <c r="AT1449" s="98" t="s">
        <v>73</v>
      </c>
      <c r="AX1449" s="7" t="s">
        <v>89</v>
      </c>
      <c r="BD1449" s="99">
        <f>IF(M1449="základná",I1449,0)</f>
        <v>0</v>
      </c>
      <c r="BE1449" s="99">
        <f>IF(M1449="znížená",I1449,0)</f>
        <v>0</v>
      </c>
      <c r="BF1449" s="99">
        <f>IF(M1449="zákl. prenesená",I1449,0)</f>
        <v>0</v>
      </c>
      <c r="BG1449" s="99">
        <f>IF(M1449="zníž. prenesená",I1449,0)</f>
        <v>0</v>
      </c>
      <c r="BH1449" s="99">
        <f>IF(M1449="nulová",I1449,0)</f>
        <v>0</v>
      </c>
      <c r="BI1449" s="7" t="s">
        <v>73</v>
      </c>
      <c r="BJ1449" s="100">
        <f>ROUND(H1449*G1449,3)</f>
        <v>0</v>
      </c>
      <c r="BK1449" s="7" t="s">
        <v>228</v>
      </c>
      <c r="BL1449" s="98" t="s">
        <v>2003</v>
      </c>
    </row>
    <row r="1450" spans="1:64" s="16" customFormat="1" ht="24" x14ac:dyDescent="0.2">
      <c r="A1450" s="13"/>
      <c r="B1450" s="87" t="s">
        <v>2004</v>
      </c>
      <c r="C1450" s="87" t="s">
        <v>92</v>
      </c>
      <c r="D1450" s="88" t="s">
        <v>2005</v>
      </c>
      <c r="E1450" s="89" t="s">
        <v>2006</v>
      </c>
      <c r="F1450" s="90" t="s">
        <v>1146</v>
      </c>
      <c r="G1450" s="142">
        <v>111.096</v>
      </c>
      <c r="H1450" s="1"/>
      <c r="I1450" s="91">
        <f>ROUND(H1450*G1450,3)</f>
        <v>0</v>
      </c>
      <c r="J1450" s="92"/>
      <c r="K1450" s="13"/>
      <c r="L1450" s="93" t="s">
        <v>0</v>
      </c>
      <c r="M1450" s="94" t="s">
        <v>23</v>
      </c>
      <c r="N1450" s="95"/>
      <c r="O1450" s="96">
        <f>N1450*G1450</f>
        <v>0</v>
      </c>
      <c r="P1450" s="96">
        <v>0</v>
      </c>
      <c r="Q1450" s="96">
        <f>P1450*G1450</f>
        <v>0</v>
      </c>
      <c r="R1450" s="96">
        <v>0</v>
      </c>
      <c r="S1450" s="97">
        <f>R1450*G1450</f>
        <v>0</v>
      </c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Q1450" s="98" t="s">
        <v>228</v>
      </c>
      <c r="AS1450" s="98" t="s">
        <v>92</v>
      </c>
      <c r="AT1450" s="98" t="s">
        <v>73</v>
      </c>
      <c r="AX1450" s="7" t="s">
        <v>89</v>
      </c>
      <c r="BD1450" s="99">
        <f>IF(M1450="základná",I1450,0)</f>
        <v>0</v>
      </c>
      <c r="BE1450" s="99">
        <f>IF(M1450="znížená",I1450,0)</f>
        <v>0</v>
      </c>
      <c r="BF1450" s="99">
        <f>IF(M1450="zákl. prenesená",I1450,0)</f>
        <v>0</v>
      </c>
      <c r="BG1450" s="99">
        <f>IF(M1450="zníž. prenesená",I1450,0)</f>
        <v>0</v>
      </c>
      <c r="BH1450" s="99">
        <f>IF(M1450="nulová",I1450,0)</f>
        <v>0</v>
      </c>
      <c r="BI1450" s="7" t="s">
        <v>73</v>
      </c>
      <c r="BJ1450" s="100">
        <f>ROUND(H1450*G1450,3)</f>
        <v>0</v>
      </c>
      <c r="BK1450" s="7" t="s">
        <v>228</v>
      </c>
      <c r="BL1450" s="98" t="s">
        <v>2007</v>
      </c>
    </row>
    <row r="1451" spans="1:64" s="75" customFormat="1" ht="12.75" x14ac:dyDescent="0.2">
      <c r="A1451" s="74"/>
      <c r="C1451" s="76" t="s">
        <v>46</v>
      </c>
      <c r="D1451" s="85" t="s">
        <v>2008</v>
      </c>
      <c r="E1451" s="85" t="s">
        <v>2009</v>
      </c>
      <c r="I1451" s="86">
        <f>BJ1451</f>
        <v>0</v>
      </c>
      <c r="K1451" s="74"/>
      <c r="L1451" s="79"/>
      <c r="M1451" s="80"/>
      <c r="N1451" s="80"/>
      <c r="O1451" s="81">
        <f>SUM(O1452:O1845)</f>
        <v>0</v>
      </c>
      <c r="P1451" s="80"/>
      <c r="Q1451" s="81">
        <f>SUM(Q1452:Q1845)</f>
        <v>0.77531230999999989</v>
      </c>
      <c r="R1451" s="80"/>
      <c r="S1451" s="82">
        <f>SUM(S1452:S1845)</f>
        <v>0</v>
      </c>
      <c r="AQ1451" s="76" t="s">
        <v>73</v>
      </c>
      <c r="AS1451" s="83" t="s">
        <v>46</v>
      </c>
      <c r="AT1451" s="83" t="s">
        <v>51</v>
      </c>
      <c r="AX1451" s="76" t="s">
        <v>89</v>
      </c>
      <c r="BJ1451" s="84">
        <f>SUM(BJ1452:BJ1845)</f>
        <v>0</v>
      </c>
    </row>
    <row r="1452" spans="1:64" s="16" customFormat="1" ht="24" x14ac:dyDescent="0.2">
      <c r="A1452" s="13"/>
      <c r="B1452" s="87" t="s">
        <v>2010</v>
      </c>
      <c r="C1452" s="87" t="s">
        <v>92</v>
      </c>
      <c r="D1452" s="88" t="s">
        <v>2011</v>
      </c>
      <c r="E1452" s="89" t="s">
        <v>2012</v>
      </c>
      <c r="F1452" s="90" t="s">
        <v>220</v>
      </c>
      <c r="G1452" s="91">
        <v>366</v>
      </c>
      <c r="H1452" s="1"/>
      <c r="I1452" s="91">
        <f>ROUND(H1452*G1452,3)</f>
        <v>0</v>
      </c>
      <c r="J1452" s="92"/>
      <c r="K1452" s="13"/>
      <c r="L1452" s="93" t="s">
        <v>0</v>
      </c>
      <c r="M1452" s="94" t="s">
        <v>23</v>
      </c>
      <c r="N1452" s="95"/>
      <c r="O1452" s="96">
        <f>N1452*G1452</f>
        <v>0</v>
      </c>
      <c r="P1452" s="96">
        <v>0</v>
      </c>
      <c r="Q1452" s="96">
        <f>P1452*G1452</f>
        <v>0</v>
      </c>
      <c r="R1452" s="96">
        <v>0</v>
      </c>
      <c r="S1452" s="97">
        <f>R1452*G1452</f>
        <v>0</v>
      </c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Q1452" s="98" t="s">
        <v>228</v>
      </c>
      <c r="AS1452" s="98" t="s">
        <v>92</v>
      </c>
      <c r="AT1452" s="98" t="s">
        <v>73</v>
      </c>
      <c r="AX1452" s="7" t="s">
        <v>89</v>
      </c>
      <c r="BD1452" s="99">
        <f>IF(M1452="základná",I1452,0)</f>
        <v>0</v>
      </c>
      <c r="BE1452" s="99">
        <f>IF(M1452="znížená",I1452,0)</f>
        <v>0</v>
      </c>
      <c r="BF1452" s="99">
        <f>IF(M1452="zákl. prenesená",I1452,0)</f>
        <v>0</v>
      </c>
      <c r="BG1452" s="99">
        <f>IF(M1452="zníž. prenesená",I1452,0)</f>
        <v>0</v>
      </c>
      <c r="BH1452" s="99">
        <f>IF(M1452="nulová",I1452,0)</f>
        <v>0</v>
      </c>
      <c r="BI1452" s="7" t="s">
        <v>73</v>
      </c>
      <c r="BJ1452" s="100">
        <f>ROUND(H1452*G1452,3)</f>
        <v>0</v>
      </c>
      <c r="BK1452" s="7" t="s">
        <v>228</v>
      </c>
      <c r="BL1452" s="98" t="s">
        <v>2013</v>
      </c>
    </row>
    <row r="1453" spans="1:64" s="16" customFormat="1" ht="24" x14ac:dyDescent="0.2">
      <c r="A1453" s="13"/>
      <c r="B1453" s="87" t="s">
        <v>2014</v>
      </c>
      <c r="C1453" s="87" t="s">
        <v>92</v>
      </c>
      <c r="D1453" s="88" t="s">
        <v>2015</v>
      </c>
      <c r="E1453" s="89" t="s">
        <v>2016</v>
      </c>
      <c r="F1453" s="90" t="s">
        <v>95</v>
      </c>
      <c r="G1453" s="91">
        <v>321</v>
      </c>
      <c r="H1453" s="1"/>
      <c r="I1453" s="91">
        <f>ROUND(H1453*G1453,3)</f>
        <v>0</v>
      </c>
      <c r="J1453" s="92"/>
      <c r="K1453" s="13"/>
      <c r="L1453" s="93" t="s">
        <v>0</v>
      </c>
      <c r="M1453" s="94" t="s">
        <v>23</v>
      </c>
      <c r="N1453" s="95"/>
      <c r="O1453" s="96">
        <f>N1453*G1453</f>
        <v>0</v>
      </c>
      <c r="P1453" s="96">
        <v>0</v>
      </c>
      <c r="Q1453" s="96">
        <f>P1453*G1453</f>
        <v>0</v>
      </c>
      <c r="R1453" s="96">
        <v>0</v>
      </c>
      <c r="S1453" s="97">
        <f>R1453*G1453</f>
        <v>0</v>
      </c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Q1453" s="98" t="s">
        <v>228</v>
      </c>
      <c r="AS1453" s="98" t="s">
        <v>92</v>
      </c>
      <c r="AT1453" s="98" t="s">
        <v>73</v>
      </c>
      <c r="AX1453" s="7" t="s">
        <v>89</v>
      </c>
      <c r="BD1453" s="99">
        <f>IF(M1453="základná",I1453,0)</f>
        <v>0</v>
      </c>
      <c r="BE1453" s="99">
        <f>IF(M1453="znížená",I1453,0)</f>
        <v>0</v>
      </c>
      <c r="BF1453" s="99">
        <f>IF(M1453="zákl. prenesená",I1453,0)</f>
        <v>0</v>
      </c>
      <c r="BG1453" s="99">
        <f>IF(M1453="zníž. prenesená",I1453,0)</f>
        <v>0</v>
      </c>
      <c r="BH1453" s="99">
        <f>IF(M1453="nulová",I1453,0)</f>
        <v>0</v>
      </c>
      <c r="BI1453" s="7" t="s">
        <v>73</v>
      </c>
      <c r="BJ1453" s="100">
        <f>ROUND(H1453*G1453,3)</f>
        <v>0</v>
      </c>
      <c r="BK1453" s="7" t="s">
        <v>228</v>
      </c>
      <c r="BL1453" s="98" t="s">
        <v>2017</v>
      </c>
    </row>
    <row r="1454" spans="1:64" s="110" customFormat="1" x14ac:dyDescent="0.2">
      <c r="A1454" s="109"/>
      <c r="C1454" s="103" t="s">
        <v>102</v>
      </c>
      <c r="D1454" s="111" t="s">
        <v>0</v>
      </c>
      <c r="E1454" s="112" t="s">
        <v>2018</v>
      </c>
      <c r="G1454" s="113">
        <v>321</v>
      </c>
      <c r="K1454" s="109"/>
      <c r="L1454" s="114"/>
      <c r="M1454" s="115"/>
      <c r="N1454" s="115"/>
      <c r="O1454" s="115"/>
      <c r="P1454" s="115"/>
      <c r="Q1454" s="115"/>
      <c r="R1454" s="115"/>
      <c r="S1454" s="116"/>
      <c r="AS1454" s="111" t="s">
        <v>102</v>
      </c>
      <c r="AT1454" s="111" t="s">
        <v>73</v>
      </c>
      <c r="AU1454" s="110" t="s">
        <v>73</v>
      </c>
      <c r="AV1454" s="110" t="s">
        <v>16</v>
      </c>
      <c r="AW1454" s="110" t="s">
        <v>51</v>
      </c>
      <c r="AX1454" s="111" t="s">
        <v>89</v>
      </c>
    </row>
    <row r="1455" spans="1:64" s="16" customFormat="1" ht="24" x14ac:dyDescent="0.2">
      <c r="A1455" s="13"/>
      <c r="B1455" s="87" t="s">
        <v>2019</v>
      </c>
      <c r="C1455" s="87" t="s">
        <v>92</v>
      </c>
      <c r="D1455" s="88" t="s">
        <v>2020</v>
      </c>
      <c r="E1455" s="89" t="s">
        <v>2021</v>
      </c>
      <c r="F1455" s="90" t="s">
        <v>121</v>
      </c>
      <c r="G1455" s="91">
        <v>1704.5940000000001</v>
      </c>
      <c r="H1455" s="1"/>
      <c r="I1455" s="91">
        <f>ROUND(H1455*G1455,3)</f>
        <v>0</v>
      </c>
      <c r="J1455" s="92"/>
      <c r="K1455" s="13"/>
      <c r="L1455" s="93" t="s">
        <v>0</v>
      </c>
      <c r="M1455" s="94" t="s">
        <v>23</v>
      </c>
      <c r="N1455" s="95"/>
      <c r="O1455" s="96">
        <f>N1455*G1455</f>
        <v>0</v>
      </c>
      <c r="P1455" s="96">
        <v>1E-4</v>
      </c>
      <c r="Q1455" s="96">
        <f>P1455*G1455</f>
        <v>0.17045940000000001</v>
      </c>
      <c r="R1455" s="96">
        <v>0</v>
      </c>
      <c r="S1455" s="97">
        <f>R1455*G1455</f>
        <v>0</v>
      </c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Q1455" s="98" t="s">
        <v>228</v>
      </c>
      <c r="AS1455" s="98" t="s">
        <v>92</v>
      </c>
      <c r="AT1455" s="98" t="s">
        <v>73</v>
      </c>
      <c r="AX1455" s="7" t="s">
        <v>89</v>
      </c>
      <c r="BD1455" s="99">
        <f>IF(M1455="základná",I1455,0)</f>
        <v>0</v>
      </c>
      <c r="BE1455" s="99">
        <f>IF(M1455="znížená",I1455,0)</f>
        <v>0</v>
      </c>
      <c r="BF1455" s="99">
        <f>IF(M1455="zákl. prenesená",I1455,0)</f>
        <v>0</v>
      </c>
      <c r="BG1455" s="99">
        <f>IF(M1455="zníž. prenesená",I1455,0)</f>
        <v>0</v>
      </c>
      <c r="BH1455" s="99">
        <f>IF(M1455="nulová",I1455,0)</f>
        <v>0</v>
      </c>
      <c r="BI1455" s="7" t="s">
        <v>73</v>
      </c>
      <c r="BJ1455" s="100">
        <f>ROUND(H1455*G1455,3)</f>
        <v>0</v>
      </c>
      <c r="BK1455" s="7" t="s">
        <v>228</v>
      </c>
      <c r="BL1455" s="98" t="s">
        <v>2022</v>
      </c>
    </row>
    <row r="1456" spans="1:64" s="102" customFormat="1" x14ac:dyDescent="0.2">
      <c r="A1456" s="101"/>
      <c r="C1456" s="103" t="s">
        <v>102</v>
      </c>
      <c r="D1456" s="104" t="s">
        <v>0</v>
      </c>
      <c r="E1456" s="105" t="s">
        <v>854</v>
      </c>
      <c r="G1456" s="104" t="s">
        <v>0</v>
      </c>
      <c r="K1456" s="101"/>
      <c r="L1456" s="106"/>
      <c r="M1456" s="107"/>
      <c r="N1456" s="107"/>
      <c r="O1456" s="107"/>
      <c r="P1456" s="107"/>
      <c r="Q1456" s="107"/>
      <c r="R1456" s="107"/>
      <c r="S1456" s="108"/>
      <c r="AS1456" s="104" t="s">
        <v>102</v>
      </c>
      <c r="AT1456" s="104" t="s">
        <v>73</v>
      </c>
      <c r="AU1456" s="102" t="s">
        <v>51</v>
      </c>
      <c r="AV1456" s="102" t="s">
        <v>16</v>
      </c>
      <c r="AW1456" s="102" t="s">
        <v>47</v>
      </c>
      <c r="AX1456" s="104" t="s">
        <v>89</v>
      </c>
    </row>
    <row r="1457" spans="1:50" s="102" customFormat="1" x14ac:dyDescent="0.2">
      <c r="A1457" s="101"/>
      <c r="C1457" s="103" t="s">
        <v>102</v>
      </c>
      <c r="D1457" s="104" t="s">
        <v>0</v>
      </c>
      <c r="E1457" s="105" t="s">
        <v>703</v>
      </c>
      <c r="G1457" s="104" t="s">
        <v>0</v>
      </c>
      <c r="K1457" s="101"/>
      <c r="L1457" s="106"/>
      <c r="M1457" s="107"/>
      <c r="N1457" s="107"/>
      <c r="O1457" s="107"/>
      <c r="P1457" s="107"/>
      <c r="Q1457" s="107"/>
      <c r="R1457" s="107"/>
      <c r="S1457" s="108"/>
      <c r="AS1457" s="104" t="s">
        <v>102</v>
      </c>
      <c r="AT1457" s="104" t="s">
        <v>73</v>
      </c>
      <c r="AU1457" s="102" t="s">
        <v>51</v>
      </c>
      <c r="AV1457" s="102" t="s">
        <v>16</v>
      </c>
      <c r="AW1457" s="102" t="s">
        <v>47</v>
      </c>
      <c r="AX1457" s="104" t="s">
        <v>89</v>
      </c>
    </row>
    <row r="1458" spans="1:50" s="102" customFormat="1" x14ac:dyDescent="0.2">
      <c r="A1458" s="101"/>
      <c r="C1458" s="103" t="s">
        <v>102</v>
      </c>
      <c r="D1458" s="104" t="s">
        <v>0</v>
      </c>
      <c r="E1458" s="105" t="s">
        <v>803</v>
      </c>
      <c r="G1458" s="104" t="s">
        <v>0</v>
      </c>
      <c r="K1458" s="101"/>
      <c r="L1458" s="106"/>
      <c r="M1458" s="107"/>
      <c r="N1458" s="107"/>
      <c r="O1458" s="107"/>
      <c r="P1458" s="107"/>
      <c r="Q1458" s="107"/>
      <c r="R1458" s="107"/>
      <c r="S1458" s="108"/>
      <c r="AS1458" s="104" t="s">
        <v>102</v>
      </c>
      <c r="AT1458" s="104" t="s">
        <v>73</v>
      </c>
      <c r="AU1458" s="102" t="s">
        <v>51</v>
      </c>
      <c r="AV1458" s="102" t="s">
        <v>16</v>
      </c>
      <c r="AW1458" s="102" t="s">
        <v>47</v>
      </c>
      <c r="AX1458" s="104" t="s">
        <v>89</v>
      </c>
    </row>
    <row r="1459" spans="1:50" s="110" customFormat="1" ht="22.5" x14ac:dyDescent="0.2">
      <c r="A1459" s="109"/>
      <c r="C1459" s="103" t="s">
        <v>102</v>
      </c>
      <c r="D1459" s="111" t="s">
        <v>0</v>
      </c>
      <c r="E1459" s="112" t="s">
        <v>855</v>
      </c>
      <c r="G1459" s="113">
        <v>64.983999999999995</v>
      </c>
      <c r="K1459" s="109"/>
      <c r="L1459" s="114"/>
      <c r="M1459" s="115"/>
      <c r="N1459" s="115"/>
      <c r="O1459" s="115"/>
      <c r="P1459" s="115"/>
      <c r="Q1459" s="115"/>
      <c r="R1459" s="115"/>
      <c r="S1459" s="116"/>
      <c r="AS1459" s="111" t="s">
        <v>102</v>
      </c>
      <c r="AT1459" s="111" t="s">
        <v>73</v>
      </c>
      <c r="AU1459" s="110" t="s">
        <v>73</v>
      </c>
      <c r="AV1459" s="110" t="s">
        <v>16</v>
      </c>
      <c r="AW1459" s="110" t="s">
        <v>47</v>
      </c>
      <c r="AX1459" s="111" t="s">
        <v>89</v>
      </c>
    </row>
    <row r="1460" spans="1:50" s="102" customFormat="1" x14ac:dyDescent="0.2">
      <c r="A1460" s="101"/>
      <c r="C1460" s="103" t="s">
        <v>102</v>
      </c>
      <c r="D1460" s="104" t="s">
        <v>0</v>
      </c>
      <c r="E1460" s="105" t="s">
        <v>177</v>
      </c>
      <c r="G1460" s="104" t="s">
        <v>0</v>
      </c>
      <c r="K1460" s="101"/>
      <c r="L1460" s="106"/>
      <c r="M1460" s="107"/>
      <c r="N1460" s="107"/>
      <c r="O1460" s="107"/>
      <c r="P1460" s="107"/>
      <c r="Q1460" s="107"/>
      <c r="R1460" s="107"/>
      <c r="S1460" s="108"/>
      <c r="AS1460" s="104" t="s">
        <v>102</v>
      </c>
      <c r="AT1460" s="104" t="s">
        <v>73</v>
      </c>
      <c r="AU1460" s="102" t="s">
        <v>51</v>
      </c>
      <c r="AV1460" s="102" t="s">
        <v>16</v>
      </c>
      <c r="AW1460" s="102" t="s">
        <v>47</v>
      </c>
      <c r="AX1460" s="104" t="s">
        <v>89</v>
      </c>
    </row>
    <row r="1461" spans="1:50" s="110" customFormat="1" x14ac:dyDescent="0.2">
      <c r="A1461" s="109"/>
      <c r="C1461" s="103" t="s">
        <v>102</v>
      </c>
      <c r="D1461" s="111" t="s">
        <v>0</v>
      </c>
      <c r="E1461" s="112" t="s">
        <v>856</v>
      </c>
      <c r="G1461" s="113">
        <v>-9.85</v>
      </c>
      <c r="K1461" s="109"/>
      <c r="L1461" s="114"/>
      <c r="M1461" s="115"/>
      <c r="N1461" s="115"/>
      <c r="O1461" s="115"/>
      <c r="P1461" s="115"/>
      <c r="Q1461" s="115"/>
      <c r="R1461" s="115"/>
      <c r="S1461" s="116"/>
      <c r="AS1461" s="111" t="s">
        <v>102</v>
      </c>
      <c r="AT1461" s="111" t="s">
        <v>73</v>
      </c>
      <c r="AU1461" s="110" t="s">
        <v>73</v>
      </c>
      <c r="AV1461" s="110" t="s">
        <v>16</v>
      </c>
      <c r="AW1461" s="110" t="s">
        <v>47</v>
      </c>
      <c r="AX1461" s="111" t="s">
        <v>89</v>
      </c>
    </row>
    <row r="1462" spans="1:50" s="102" customFormat="1" x14ac:dyDescent="0.2">
      <c r="A1462" s="101"/>
      <c r="C1462" s="103" t="s">
        <v>102</v>
      </c>
      <c r="D1462" s="104" t="s">
        <v>0</v>
      </c>
      <c r="E1462" s="105" t="s">
        <v>857</v>
      </c>
      <c r="G1462" s="104" t="s">
        <v>0</v>
      </c>
      <c r="K1462" s="101"/>
      <c r="L1462" s="106"/>
      <c r="M1462" s="107"/>
      <c r="N1462" s="107"/>
      <c r="O1462" s="107"/>
      <c r="P1462" s="107"/>
      <c r="Q1462" s="107"/>
      <c r="R1462" s="107"/>
      <c r="S1462" s="108"/>
      <c r="AS1462" s="104" t="s">
        <v>102</v>
      </c>
      <c r="AT1462" s="104" t="s">
        <v>73</v>
      </c>
      <c r="AU1462" s="102" t="s">
        <v>51</v>
      </c>
      <c r="AV1462" s="102" t="s">
        <v>16</v>
      </c>
      <c r="AW1462" s="102" t="s">
        <v>47</v>
      </c>
      <c r="AX1462" s="104" t="s">
        <v>89</v>
      </c>
    </row>
    <row r="1463" spans="1:50" s="110" customFormat="1" x14ac:dyDescent="0.2">
      <c r="A1463" s="109"/>
      <c r="C1463" s="103" t="s">
        <v>102</v>
      </c>
      <c r="D1463" s="111" t="s">
        <v>0</v>
      </c>
      <c r="E1463" s="112" t="s">
        <v>858</v>
      </c>
      <c r="G1463" s="113">
        <v>18.899000000000001</v>
      </c>
      <c r="K1463" s="109"/>
      <c r="L1463" s="114"/>
      <c r="M1463" s="115"/>
      <c r="N1463" s="115"/>
      <c r="O1463" s="115"/>
      <c r="P1463" s="115"/>
      <c r="Q1463" s="115"/>
      <c r="R1463" s="115"/>
      <c r="S1463" s="116"/>
      <c r="AS1463" s="111" t="s">
        <v>102</v>
      </c>
      <c r="AT1463" s="111" t="s">
        <v>73</v>
      </c>
      <c r="AU1463" s="110" t="s">
        <v>73</v>
      </c>
      <c r="AV1463" s="110" t="s">
        <v>16</v>
      </c>
      <c r="AW1463" s="110" t="s">
        <v>47</v>
      </c>
      <c r="AX1463" s="111" t="s">
        <v>89</v>
      </c>
    </row>
    <row r="1464" spans="1:50" s="102" customFormat="1" x14ac:dyDescent="0.2">
      <c r="A1464" s="101"/>
      <c r="C1464" s="103" t="s">
        <v>102</v>
      </c>
      <c r="D1464" s="104" t="s">
        <v>0</v>
      </c>
      <c r="E1464" s="105" t="s">
        <v>153</v>
      </c>
      <c r="G1464" s="104" t="s">
        <v>0</v>
      </c>
      <c r="K1464" s="101"/>
      <c r="L1464" s="106"/>
      <c r="M1464" s="107"/>
      <c r="N1464" s="107"/>
      <c r="O1464" s="107"/>
      <c r="P1464" s="107"/>
      <c r="Q1464" s="107"/>
      <c r="R1464" s="107"/>
      <c r="S1464" s="108"/>
      <c r="AS1464" s="104" t="s">
        <v>102</v>
      </c>
      <c r="AT1464" s="104" t="s">
        <v>73</v>
      </c>
      <c r="AU1464" s="102" t="s">
        <v>51</v>
      </c>
      <c r="AV1464" s="102" t="s">
        <v>16</v>
      </c>
      <c r="AW1464" s="102" t="s">
        <v>47</v>
      </c>
      <c r="AX1464" s="104" t="s">
        <v>89</v>
      </c>
    </row>
    <row r="1465" spans="1:50" s="110" customFormat="1" ht="22.5" x14ac:dyDescent="0.2">
      <c r="A1465" s="109"/>
      <c r="C1465" s="103" t="s">
        <v>102</v>
      </c>
      <c r="D1465" s="111" t="s">
        <v>0</v>
      </c>
      <c r="E1465" s="112" t="s">
        <v>859</v>
      </c>
      <c r="G1465" s="113">
        <v>122.85299999999999</v>
      </c>
      <c r="K1465" s="109"/>
      <c r="L1465" s="114"/>
      <c r="M1465" s="115"/>
      <c r="N1465" s="115"/>
      <c r="O1465" s="115"/>
      <c r="P1465" s="115"/>
      <c r="Q1465" s="115"/>
      <c r="R1465" s="115"/>
      <c r="S1465" s="116"/>
      <c r="AS1465" s="111" t="s">
        <v>102</v>
      </c>
      <c r="AT1465" s="111" t="s">
        <v>73</v>
      </c>
      <c r="AU1465" s="110" t="s">
        <v>73</v>
      </c>
      <c r="AV1465" s="110" t="s">
        <v>16</v>
      </c>
      <c r="AW1465" s="110" t="s">
        <v>47</v>
      </c>
      <c r="AX1465" s="111" t="s">
        <v>89</v>
      </c>
    </row>
    <row r="1466" spans="1:50" s="102" customFormat="1" x14ac:dyDescent="0.2">
      <c r="A1466" s="101"/>
      <c r="C1466" s="103" t="s">
        <v>102</v>
      </c>
      <c r="D1466" s="104" t="s">
        <v>0</v>
      </c>
      <c r="E1466" s="105" t="s">
        <v>860</v>
      </c>
      <c r="G1466" s="104" t="s">
        <v>0</v>
      </c>
      <c r="K1466" s="101"/>
      <c r="L1466" s="106"/>
      <c r="M1466" s="107"/>
      <c r="N1466" s="107"/>
      <c r="O1466" s="107"/>
      <c r="P1466" s="107"/>
      <c r="Q1466" s="107"/>
      <c r="R1466" s="107"/>
      <c r="S1466" s="108"/>
      <c r="AS1466" s="104" t="s">
        <v>102</v>
      </c>
      <c r="AT1466" s="104" t="s">
        <v>73</v>
      </c>
      <c r="AU1466" s="102" t="s">
        <v>51</v>
      </c>
      <c r="AV1466" s="102" t="s">
        <v>16</v>
      </c>
      <c r="AW1466" s="102" t="s">
        <v>47</v>
      </c>
      <c r="AX1466" s="104" t="s">
        <v>89</v>
      </c>
    </row>
    <row r="1467" spans="1:50" s="110" customFormat="1" x14ac:dyDescent="0.2">
      <c r="A1467" s="109"/>
      <c r="C1467" s="103" t="s">
        <v>102</v>
      </c>
      <c r="D1467" s="111" t="s">
        <v>0</v>
      </c>
      <c r="E1467" s="112" t="s">
        <v>861</v>
      </c>
      <c r="G1467" s="113">
        <v>14.778</v>
      </c>
      <c r="K1467" s="109"/>
      <c r="L1467" s="114"/>
      <c r="M1467" s="115"/>
      <c r="N1467" s="115"/>
      <c r="O1467" s="115"/>
      <c r="P1467" s="115"/>
      <c r="Q1467" s="115"/>
      <c r="R1467" s="115"/>
      <c r="S1467" s="116"/>
      <c r="AS1467" s="111" t="s">
        <v>102</v>
      </c>
      <c r="AT1467" s="111" t="s">
        <v>73</v>
      </c>
      <c r="AU1467" s="110" t="s">
        <v>73</v>
      </c>
      <c r="AV1467" s="110" t="s">
        <v>16</v>
      </c>
      <c r="AW1467" s="110" t="s">
        <v>47</v>
      </c>
      <c r="AX1467" s="111" t="s">
        <v>89</v>
      </c>
    </row>
    <row r="1468" spans="1:50" s="102" customFormat="1" x14ac:dyDescent="0.2">
      <c r="A1468" s="101"/>
      <c r="C1468" s="103" t="s">
        <v>102</v>
      </c>
      <c r="D1468" s="104" t="s">
        <v>0</v>
      </c>
      <c r="E1468" s="105" t="s">
        <v>807</v>
      </c>
      <c r="G1468" s="104" t="s">
        <v>0</v>
      </c>
      <c r="K1468" s="101"/>
      <c r="L1468" s="106"/>
      <c r="M1468" s="107"/>
      <c r="N1468" s="107"/>
      <c r="O1468" s="107"/>
      <c r="P1468" s="107"/>
      <c r="Q1468" s="107"/>
      <c r="R1468" s="107"/>
      <c r="S1468" s="108"/>
      <c r="AS1468" s="104" t="s">
        <v>102</v>
      </c>
      <c r="AT1468" s="104" t="s">
        <v>73</v>
      </c>
      <c r="AU1468" s="102" t="s">
        <v>51</v>
      </c>
      <c r="AV1468" s="102" t="s">
        <v>16</v>
      </c>
      <c r="AW1468" s="102" t="s">
        <v>47</v>
      </c>
      <c r="AX1468" s="104" t="s">
        <v>89</v>
      </c>
    </row>
    <row r="1469" spans="1:50" s="110" customFormat="1" ht="22.5" x14ac:dyDescent="0.2">
      <c r="A1469" s="109"/>
      <c r="C1469" s="103" t="s">
        <v>102</v>
      </c>
      <c r="D1469" s="111" t="s">
        <v>0</v>
      </c>
      <c r="E1469" s="112" t="s">
        <v>862</v>
      </c>
      <c r="G1469" s="113">
        <v>50.878999999999998</v>
      </c>
      <c r="K1469" s="109"/>
      <c r="L1469" s="114"/>
      <c r="M1469" s="115"/>
      <c r="N1469" s="115"/>
      <c r="O1469" s="115"/>
      <c r="P1469" s="115"/>
      <c r="Q1469" s="115"/>
      <c r="R1469" s="115"/>
      <c r="S1469" s="116"/>
      <c r="AS1469" s="111" t="s">
        <v>102</v>
      </c>
      <c r="AT1469" s="111" t="s">
        <v>73</v>
      </c>
      <c r="AU1469" s="110" t="s">
        <v>73</v>
      </c>
      <c r="AV1469" s="110" t="s">
        <v>16</v>
      </c>
      <c r="AW1469" s="110" t="s">
        <v>47</v>
      </c>
      <c r="AX1469" s="111" t="s">
        <v>89</v>
      </c>
    </row>
    <row r="1470" spans="1:50" s="102" customFormat="1" x14ac:dyDescent="0.2">
      <c r="A1470" s="101"/>
      <c r="C1470" s="103" t="s">
        <v>102</v>
      </c>
      <c r="D1470" s="104" t="s">
        <v>0</v>
      </c>
      <c r="E1470" s="105" t="s">
        <v>805</v>
      </c>
      <c r="G1470" s="104" t="s">
        <v>0</v>
      </c>
      <c r="K1470" s="101"/>
      <c r="L1470" s="106"/>
      <c r="M1470" s="107"/>
      <c r="N1470" s="107"/>
      <c r="O1470" s="107"/>
      <c r="P1470" s="107"/>
      <c r="Q1470" s="107"/>
      <c r="R1470" s="107"/>
      <c r="S1470" s="108"/>
      <c r="AS1470" s="104" t="s">
        <v>102</v>
      </c>
      <c r="AT1470" s="104" t="s">
        <v>73</v>
      </c>
      <c r="AU1470" s="102" t="s">
        <v>51</v>
      </c>
      <c r="AV1470" s="102" t="s">
        <v>16</v>
      </c>
      <c r="AW1470" s="102" t="s">
        <v>47</v>
      </c>
      <c r="AX1470" s="104" t="s">
        <v>89</v>
      </c>
    </row>
    <row r="1471" spans="1:50" s="110" customFormat="1" ht="22.5" x14ac:dyDescent="0.2">
      <c r="A1471" s="109"/>
      <c r="C1471" s="103" t="s">
        <v>102</v>
      </c>
      <c r="D1471" s="111" t="s">
        <v>0</v>
      </c>
      <c r="E1471" s="112" t="s">
        <v>863</v>
      </c>
      <c r="G1471" s="113">
        <v>36.591999999999999</v>
      </c>
      <c r="K1471" s="109"/>
      <c r="L1471" s="114"/>
      <c r="M1471" s="115"/>
      <c r="N1471" s="115"/>
      <c r="O1471" s="115"/>
      <c r="P1471" s="115"/>
      <c r="Q1471" s="115"/>
      <c r="R1471" s="115"/>
      <c r="S1471" s="116"/>
      <c r="AS1471" s="111" t="s">
        <v>102</v>
      </c>
      <c r="AT1471" s="111" t="s">
        <v>73</v>
      </c>
      <c r="AU1471" s="110" t="s">
        <v>73</v>
      </c>
      <c r="AV1471" s="110" t="s">
        <v>16</v>
      </c>
      <c r="AW1471" s="110" t="s">
        <v>47</v>
      </c>
      <c r="AX1471" s="111" t="s">
        <v>89</v>
      </c>
    </row>
    <row r="1472" spans="1:50" s="102" customFormat="1" x14ac:dyDescent="0.2">
      <c r="A1472" s="101"/>
      <c r="C1472" s="103" t="s">
        <v>102</v>
      </c>
      <c r="D1472" s="104" t="s">
        <v>0</v>
      </c>
      <c r="E1472" s="105" t="s">
        <v>864</v>
      </c>
      <c r="G1472" s="104" t="s">
        <v>0</v>
      </c>
      <c r="K1472" s="101"/>
      <c r="L1472" s="106"/>
      <c r="M1472" s="107"/>
      <c r="N1472" s="107"/>
      <c r="O1472" s="107"/>
      <c r="P1472" s="107"/>
      <c r="Q1472" s="107"/>
      <c r="R1472" s="107"/>
      <c r="S1472" s="108"/>
      <c r="AS1472" s="104" t="s">
        <v>102</v>
      </c>
      <c r="AT1472" s="104" t="s">
        <v>73</v>
      </c>
      <c r="AU1472" s="102" t="s">
        <v>51</v>
      </c>
      <c r="AV1472" s="102" t="s">
        <v>16</v>
      </c>
      <c r="AW1472" s="102" t="s">
        <v>47</v>
      </c>
      <c r="AX1472" s="104" t="s">
        <v>89</v>
      </c>
    </row>
    <row r="1473" spans="1:50" s="110" customFormat="1" x14ac:dyDescent="0.2">
      <c r="A1473" s="109"/>
      <c r="C1473" s="103" t="s">
        <v>102</v>
      </c>
      <c r="D1473" s="111" t="s">
        <v>0</v>
      </c>
      <c r="E1473" s="112" t="s">
        <v>865</v>
      </c>
      <c r="G1473" s="113">
        <v>23.109000000000002</v>
      </c>
      <c r="K1473" s="109"/>
      <c r="L1473" s="114"/>
      <c r="M1473" s="115"/>
      <c r="N1473" s="115"/>
      <c r="O1473" s="115"/>
      <c r="P1473" s="115"/>
      <c r="Q1473" s="115"/>
      <c r="R1473" s="115"/>
      <c r="S1473" s="116"/>
      <c r="AS1473" s="111" t="s">
        <v>102</v>
      </c>
      <c r="AT1473" s="111" t="s">
        <v>73</v>
      </c>
      <c r="AU1473" s="110" t="s">
        <v>73</v>
      </c>
      <c r="AV1473" s="110" t="s">
        <v>16</v>
      </c>
      <c r="AW1473" s="110" t="s">
        <v>47</v>
      </c>
      <c r="AX1473" s="111" t="s">
        <v>89</v>
      </c>
    </row>
    <row r="1474" spans="1:50" s="102" customFormat="1" x14ac:dyDescent="0.2">
      <c r="A1474" s="101"/>
      <c r="C1474" s="103" t="s">
        <v>102</v>
      </c>
      <c r="D1474" s="104" t="s">
        <v>0</v>
      </c>
      <c r="E1474" s="105" t="s">
        <v>177</v>
      </c>
      <c r="G1474" s="104" t="s">
        <v>0</v>
      </c>
      <c r="K1474" s="101"/>
      <c r="L1474" s="106"/>
      <c r="M1474" s="107"/>
      <c r="N1474" s="107"/>
      <c r="O1474" s="107"/>
      <c r="P1474" s="107"/>
      <c r="Q1474" s="107"/>
      <c r="R1474" s="107"/>
      <c r="S1474" s="108"/>
      <c r="AS1474" s="104" t="s">
        <v>102</v>
      </c>
      <c r="AT1474" s="104" t="s">
        <v>73</v>
      </c>
      <c r="AU1474" s="102" t="s">
        <v>51</v>
      </c>
      <c r="AV1474" s="102" t="s">
        <v>16</v>
      </c>
      <c r="AW1474" s="102" t="s">
        <v>47</v>
      </c>
      <c r="AX1474" s="104" t="s">
        <v>89</v>
      </c>
    </row>
    <row r="1475" spans="1:50" s="110" customFormat="1" x14ac:dyDescent="0.2">
      <c r="A1475" s="109"/>
      <c r="C1475" s="103" t="s">
        <v>102</v>
      </c>
      <c r="D1475" s="111" t="s">
        <v>0</v>
      </c>
      <c r="E1475" s="112" t="s">
        <v>866</v>
      </c>
      <c r="G1475" s="113">
        <v>-6.5010000000000003</v>
      </c>
      <c r="K1475" s="109"/>
      <c r="L1475" s="114"/>
      <c r="M1475" s="115"/>
      <c r="N1475" s="115"/>
      <c r="O1475" s="115"/>
      <c r="P1475" s="115"/>
      <c r="Q1475" s="115"/>
      <c r="R1475" s="115"/>
      <c r="S1475" s="116"/>
      <c r="AS1475" s="111" t="s">
        <v>102</v>
      </c>
      <c r="AT1475" s="111" t="s">
        <v>73</v>
      </c>
      <c r="AU1475" s="110" t="s">
        <v>73</v>
      </c>
      <c r="AV1475" s="110" t="s">
        <v>16</v>
      </c>
      <c r="AW1475" s="110" t="s">
        <v>47</v>
      </c>
      <c r="AX1475" s="111" t="s">
        <v>89</v>
      </c>
    </row>
    <row r="1476" spans="1:50" s="102" customFormat="1" x14ac:dyDescent="0.2">
      <c r="A1476" s="101"/>
      <c r="C1476" s="103" t="s">
        <v>102</v>
      </c>
      <c r="D1476" s="104" t="s">
        <v>0</v>
      </c>
      <c r="E1476" s="105" t="s">
        <v>867</v>
      </c>
      <c r="G1476" s="104" t="s">
        <v>0</v>
      </c>
      <c r="K1476" s="101"/>
      <c r="L1476" s="106"/>
      <c r="M1476" s="107"/>
      <c r="N1476" s="107"/>
      <c r="O1476" s="107"/>
      <c r="P1476" s="107"/>
      <c r="Q1476" s="107"/>
      <c r="R1476" s="107"/>
      <c r="S1476" s="108"/>
      <c r="AS1476" s="104" t="s">
        <v>102</v>
      </c>
      <c r="AT1476" s="104" t="s">
        <v>73</v>
      </c>
      <c r="AU1476" s="102" t="s">
        <v>51</v>
      </c>
      <c r="AV1476" s="102" t="s">
        <v>16</v>
      </c>
      <c r="AW1476" s="102" t="s">
        <v>47</v>
      </c>
      <c r="AX1476" s="104" t="s">
        <v>89</v>
      </c>
    </row>
    <row r="1477" spans="1:50" s="110" customFormat="1" x14ac:dyDescent="0.2">
      <c r="A1477" s="109"/>
      <c r="C1477" s="103" t="s">
        <v>102</v>
      </c>
      <c r="D1477" s="111" t="s">
        <v>0</v>
      </c>
      <c r="E1477" s="112" t="s">
        <v>868</v>
      </c>
      <c r="G1477" s="113">
        <v>61.771999999999998</v>
      </c>
      <c r="K1477" s="109"/>
      <c r="L1477" s="114"/>
      <c r="M1477" s="115"/>
      <c r="N1477" s="115"/>
      <c r="O1477" s="115"/>
      <c r="P1477" s="115"/>
      <c r="Q1477" s="115"/>
      <c r="R1477" s="115"/>
      <c r="S1477" s="116"/>
      <c r="AS1477" s="111" t="s">
        <v>102</v>
      </c>
      <c r="AT1477" s="111" t="s">
        <v>73</v>
      </c>
      <c r="AU1477" s="110" t="s">
        <v>73</v>
      </c>
      <c r="AV1477" s="110" t="s">
        <v>16</v>
      </c>
      <c r="AW1477" s="110" t="s">
        <v>47</v>
      </c>
      <c r="AX1477" s="111" t="s">
        <v>89</v>
      </c>
    </row>
    <row r="1478" spans="1:50" s="102" customFormat="1" x14ac:dyDescent="0.2">
      <c r="A1478" s="101"/>
      <c r="C1478" s="103" t="s">
        <v>102</v>
      </c>
      <c r="D1478" s="104" t="s">
        <v>0</v>
      </c>
      <c r="E1478" s="105" t="s">
        <v>869</v>
      </c>
      <c r="G1478" s="104" t="s">
        <v>0</v>
      </c>
      <c r="K1478" s="101"/>
      <c r="L1478" s="106"/>
      <c r="M1478" s="107"/>
      <c r="N1478" s="107"/>
      <c r="O1478" s="107"/>
      <c r="P1478" s="107"/>
      <c r="Q1478" s="107"/>
      <c r="R1478" s="107"/>
      <c r="S1478" s="108"/>
      <c r="AS1478" s="104" t="s">
        <v>102</v>
      </c>
      <c r="AT1478" s="104" t="s">
        <v>73</v>
      </c>
      <c r="AU1478" s="102" t="s">
        <v>51</v>
      </c>
      <c r="AV1478" s="102" t="s">
        <v>16</v>
      </c>
      <c r="AW1478" s="102" t="s">
        <v>47</v>
      </c>
      <c r="AX1478" s="104" t="s">
        <v>89</v>
      </c>
    </row>
    <row r="1479" spans="1:50" s="110" customFormat="1" x14ac:dyDescent="0.2">
      <c r="A1479" s="109"/>
      <c r="C1479" s="103" t="s">
        <v>102</v>
      </c>
      <c r="D1479" s="111" t="s">
        <v>0</v>
      </c>
      <c r="E1479" s="112" t="s">
        <v>870</v>
      </c>
      <c r="G1479" s="113">
        <v>45.250999999999998</v>
      </c>
      <c r="K1479" s="109"/>
      <c r="L1479" s="114"/>
      <c r="M1479" s="115"/>
      <c r="N1479" s="115"/>
      <c r="O1479" s="115"/>
      <c r="P1479" s="115"/>
      <c r="Q1479" s="115"/>
      <c r="R1479" s="115"/>
      <c r="S1479" s="116"/>
      <c r="AS1479" s="111" t="s">
        <v>102</v>
      </c>
      <c r="AT1479" s="111" t="s">
        <v>73</v>
      </c>
      <c r="AU1479" s="110" t="s">
        <v>73</v>
      </c>
      <c r="AV1479" s="110" t="s">
        <v>16</v>
      </c>
      <c r="AW1479" s="110" t="s">
        <v>47</v>
      </c>
      <c r="AX1479" s="111" t="s">
        <v>89</v>
      </c>
    </row>
    <row r="1480" spans="1:50" s="102" customFormat="1" x14ac:dyDescent="0.2">
      <c r="A1480" s="101"/>
      <c r="C1480" s="103" t="s">
        <v>102</v>
      </c>
      <c r="D1480" s="104" t="s">
        <v>0</v>
      </c>
      <c r="E1480" s="105" t="s">
        <v>177</v>
      </c>
      <c r="G1480" s="104" t="s">
        <v>0</v>
      </c>
      <c r="K1480" s="101"/>
      <c r="L1480" s="106"/>
      <c r="M1480" s="107"/>
      <c r="N1480" s="107"/>
      <c r="O1480" s="107"/>
      <c r="P1480" s="107"/>
      <c r="Q1480" s="107"/>
      <c r="R1480" s="107"/>
      <c r="S1480" s="108"/>
      <c r="AS1480" s="104" t="s">
        <v>102</v>
      </c>
      <c r="AT1480" s="104" t="s">
        <v>73</v>
      </c>
      <c r="AU1480" s="102" t="s">
        <v>51</v>
      </c>
      <c r="AV1480" s="102" t="s">
        <v>16</v>
      </c>
      <c r="AW1480" s="102" t="s">
        <v>47</v>
      </c>
      <c r="AX1480" s="104" t="s">
        <v>89</v>
      </c>
    </row>
    <row r="1481" spans="1:50" s="110" customFormat="1" x14ac:dyDescent="0.2">
      <c r="A1481" s="109"/>
      <c r="C1481" s="103" t="s">
        <v>102</v>
      </c>
      <c r="D1481" s="111" t="s">
        <v>0</v>
      </c>
      <c r="E1481" s="112" t="s">
        <v>871</v>
      </c>
      <c r="G1481" s="113">
        <v>-51.417000000000002</v>
      </c>
      <c r="K1481" s="109"/>
      <c r="L1481" s="114"/>
      <c r="M1481" s="115"/>
      <c r="N1481" s="115"/>
      <c r="O1481" s="115"/>
      <c r="P1481" s="115"/>
      <c r="Q1481" s="115"/>
      <c r="R1481" s="115"/>
      <c r="S1481" s="116"/>
      <c r="AS1481" s="111" t="s">
        <v>102</v>
      </c>
      <c r="AT1481" s="111" t="s">
        <v>73</v>
      </c>
      <c r="AU1481" s="110" t="s">
        <v>73</v>
      </c>
      <c r="AV1481" s="110" t="s">
        <v>16</v>
      </c>
      <c r="AW1481" s="110" t="s">
        <v>47</v>
      </c>
      <c r="AX1481" s="111" t="s">
        <v>89</v>
      </c>
    </row>
    <row r="1482" spans="1:50" s="110" customFormat="1" x14ac:dyDescent="0.2">
      <c r="A1482" s="109"/>
      <c r="C1482" s="103" t="s">
        <v>102</v>
      </c>
      <c r="D1482" s="111" t="s">
        <v>0</v>
      </c>
      <c r="E1482" s="112" t="s">
        <v>872</v>
      </c>
      <c r="G1482" s="113">
        <v>-20.488</v>
      </c>
      <c r="K1482" s="109"/>
      <c r="L1482" s="114"/>
      <c r="M1482" s="115"/>
      <c r="N1482" s="115"/>
      <c r="O1482" s="115"/>
      <c r="P1482" s="115"/>
      <c r="Q1482" s="115"/>
      <c r="R1482" s="115"/>
      <c r="S1482" s="116"/>
      <c r="AS1482" s="111" t="s">
        <v>102</v>
      </c>
      <c r="AT1482" s="111" t="s">
        <v>73</v>
      </c>
      <c r="AU1482" s="110" t="s">
        <v>73</v>
      </c>
      <c r="AV1482" s="110" t="s">
        <v>16</v>
      </c>
      <c r="AW1482" s="110" t="s">
        <v>47</v>
      </c>
      <c r="AX1482" s="111" t="s">
        <v>89</v>
      </c>
    </row>
    <row r="1483" spans="1:50" s="110" customFormat="1" x14ac:dyDescent="0.2">
      <c r="A1483" s="109"/>
      <c r="C1483" s="103" t="s">
        <v>102</v>
      </c>
      <c r="D1483" s="111" t="s">
        <v>0</v>
      </c>
      <c r="E1483" s="112" t="s">
        <v>873</v>
      </c>
      <c r="G1483" s="113">
        <v>-5.7130000000000001</v>
      </c>
      <c r="K1483" s="109"/>
      <c r="L1483" s="114"/>
      <c r="M1483" s="115"/>
      <c r="N1483" s="115"/>
      <c r="O1483" s="115"/>
      <c r="P1483" s="115"/>
      <c r="Q1483" s="115"/>
      <c r="R1483" s="115"/>
      <c r="S1483" s="116"/>
      <c r="AS1483" s="111" t="s">
        <v>102</v>
      </c>
      <c r="AT1483" s="111" t="s">
        <v>73</v>
      </c>
      <c r="AU1483" s="110" t="s">
        <v>73</v>
      </c>
      <c r="AV1483" s="110" t="s">
        <v>16</v>
      </c>
      <c r="AW1483" s="110" t="s">
        <v>47</v>
      </c>
      <c r="AX1483" s="111" t="s">
        <v>89</v>
      </c>
    </row>
    <row r="1484" spans="1:50" s="102" customFormat="1" x14ac:dyDescent="0.2">
      <c r="A1484" s="101"/>
      <c r="C1484" s="103" t="s">
        <v>102</v>
      </c>
      <c r="D1484" s="104" t="s">
        <v>0</v>
      </c>
      <c r="E1484" s="105" t="s">
        <v>874</v>
      </c>
      <c r="G1484" s="104" t="s">
        <v>0</v>
      </c>
      <c r="K1484" s="101"/>
      <c r="L1484" s="106"/>
      <c r="M1484" s="107"/>
      <c r="N1484" s="107"/>
      <c r="O1484" s="107"/>
      <c r="P1484" s="107"/>
      <c r="Q1484" s="107"/>
      <c r="R1484" s="107"/>
      <c r="S1484" s="108"/>
      <c r="AS1484" s="104" t="s">
        <v>102</v>
      </c>
      <c r="AT1484" s="104" t="s">
        <v>73</v>
      </c>
      <c r="AU1484" s="102" t="s">
        <v>51</v>
      </c>
      <c r="AV1484" s="102" t="s">
        <v>16</v>
      </c>
      <c r="AW1484" s="102" t="s">
        <v>47</v>
      </c>
      <c r="AX1484" s="104" t="s">
        <v>89</v>
      </c>
    </row>
    <row r="1485" spans="1:50" s="110" customFormat="1" ht="22.5" x14ac:dyDescent="0.2">
      <c r="A1485" s="109"/>
      <c r="C1485" s="103" t="s">
        <v>102</v>
      </c>
      <c r="D1485" s="111" t="s">
        <v>0</v>
      </c>
      <c r="E1485" s="112" t="s">
        <v>875</v>
      </c>
      <c r="G1485" s="113">
        <v>85.07</v>
      </c>
      <c r="K1485" s="109"/>
      <c r="L1485" s="114"/>
      <c r="M1485" s="115"/>
      <c r="N1485" s="115"/>
      <c r="O1485" s="115"/>
      <c r="P1485" s="115"/>
      <c r="Q1485" s="115"/>
      <c r="R1485" s="115"/>
      <c r="S1485" s="116"/>
      <c r="AS1485" s="111" t="s">
        <v>102</v>
      </c>
      <c r="AT1485" s="111" t="s">
        <v>73</v>
      </c>
      <c r="AU1485" s="110" t="s">
        <v>73</v>
      </c>
      <c r="AV1485" s="110" t="s">
        <v>16</v>
      </c>
      <c r="AW1485" s="110" t="s">
        <v>47</v>
      </c>
      <c r="AX1485" s="111" t="s">
        <v>89</v>
      </c>
    </row>
    <row r="1486" spans="1:50" s="102" customFormat="1" x14ac:dyDescent="0.2">
      <c r="A1486" s="101"/>
      <c r="C1486" s="103" t="s">
        <v>102</v>
      </c>
      <c r="D1486" s="104" t="s">
        <v>0</v>
      </c>
      <c r="E1486" s="105" t="s">
        <v>876</v>
      </c>
      <c r="G1486" s="104" t="s">
        <v>0</v>
      </c>
      <c r="K1486" s="101"/>
      <c r="L1486" s="106"/>
      <c r="M1486" s="107"/>
      <c r="N1486" s="107"/>
      <c r="O1486" s="107"/>
      <c r="P1486" s="107"/>
      <c r="Q1486" s="107"/>
      <c r="R1486" s="107"/>
      <c r="S1486" s="108"/>
      <c r="AS1486" s="104" t="s">
        <v>102</v>
      </c>
      <c r="AT1486" s="104" t="s">
        <v>73</v>
      </c>
      <c r="AU1486" s="102" t="s">
        <v>51</v>
      </c>
      <c r="AV1486" s="102" t="s">
        <v>16</v>
      </c>
      <c r="AW1486" s="102" t="s">
        <v>47</v>
      </c>
      <c r="AX1486" s="104" t="s">
        <v>89</v>
      </c>
    </row>
    <row r="1487" spans="1:50" s="110" customFormat="1" x14ac:dyDescent="0.2">
      <c r="A1487" s="109"/>
      <c r="C1487" s="103" t="s">
        <v>102</v>
      </c>
      <c r="D1487" s="111" t="s">
        <v>0</v>
      </c>
      <c r="E1487" s="112" t="s">
        <v>877</v>
      </c>
      <c r="G1487" s="113">
        <v>48.805</v>
      </c>
      <c r="K1487" s="109"/>
      <c r="L1487" s="114"/>
      <c r="M1487" s="115"/>
      <c r="N1487" s="115"/>
      <c r="O1487" s="115"/>
      <c r="P1487" s="115"/>
      <c r="Q1487" s="115"/>
      <c r="R1487" s="115"/>
      <c r="S1487" s="116"/>
      <c r="AS1487" s="111" t="s">
        <v>102</v>
      </c>
      <c r="AT1487" s="111" t="s">
        <v>73</v>
      </c>
      <c r="AU1487" s="110" t="s">
        <v>73</v>
      </c>
      <c r="AV1487" s="110" t="s">
        <v>16</v>
      </c>
      <c r="AW1487" s="110" t="s">
        <v>47</v>
      </c>
      <c r="AX1487" s="111" t="s">
        <v>89</v>
      </c>
    </row>
    <row r="1488" spans="1:50" s="102" customFormat="1" x14ac:dyDescent="0.2">
      <c r="A1488" s="101"/>
      <c r="C1488" s="103" t="s">
        <v>102</v>
      </c>
      <c r="D1488" s="104" t="s">
        <v>0</v>
      </c>
      <c r="E1488" s="105" t="s">
        <v>177</v>
      </c>
      <c r="G1488" s="104" t="s">
        <v>0</v>
      </c>
      <c r="K1488" s="101"/>
      <c r="L1488" s="106"/>
      <c r="M1488" s="107"/>
      <c r="N1488" s="107"/>
      <c r="O1488" s="107"/>
      <c r="P1488" s="107"/>
      <c r="Q1488" s="107"/>
      <c r="R1488" s="107"/>
      <c r="S1488" s="108"/>
      <c r="AS1488" s="104" t="s">
        <v>102</v>
      </c>
      <c r="AT1488" s="104" t="s">
        <v>73</v>
      </c>
      <c r="AU1488" s="102" t="s">
        <v>51</v>
      </c>
      <c r="AV1488" s="102" t="s">
        <v>16</v>
      </c>
      <c r="AW1488" s="102" t="s">
        <v>47</v>
      </c>
      <c r="AX1488" s="104" t="s">
        <v>89</v>
      </c>
    </row>
    <row r="1489" spans="1:50" s="110" customFormat="1" x14ac:dyDescent="0.2">
      <c r="A1489" s="109"/>
      <c r="C1489" s="103" t="s">
        <v>102</v>
      </c>
      <c r="D1489" s="111" t="s">
        <v>0</v>
      </c>
      <c r="E1489" s="112" t="s">
        <v>878</v>
      </c>
      <c r="G1489" s="113">
        <v>-3.24</v>
      </c>
      <c r="K1489" s="109"/>
      <c r="L1489" s="114"/>
      <c r="M1489" s="115"/>
      <c r="N1489" s="115"/>
      <c r="O1489" s="115"/>
      <c r="P1489" s="115"/>
      <c r="Q1489" s="115"/>
      <c r="R1489" s="115"/>
      <c r="S1489" s="116"/>
      <c r="AS1489" s="111" t="s">
        <v>102</v>
      </c>
      <c r="AT1489" s="111" t="s">
        <v>73</v>
      </c>
      <c r="AU1489" s="110" t="s">
        <v>73</v>
      </c>
      <c r="AV1489" s="110" t="s">
        <v>16</v>
      </c>
      <c r="AW1489" s="110" t="s">
        <v>47</v>
      </c>
      <c r="AX1489" s="111" t="s">
        <v>89</v>
      </c>
    </row>
    <row r="1490" spans="1:50" s="102" customFormat="1" x14ac:dyDescent="0.2">
      <c r="A1490" s="101"/>
      <c r="C1490" s="103" t="s">
        <v>102</v>
      </c>
      <c r="D1490" s="104" t="s">
        <v>0</v>
      </c>
      <c r="E1490" s="105" t="s">
        <v>175</v>
      </c>
      <c r="G1490" s="104" t="s">
        <v>0</v>
      </c>
      <c r="K1490" s="101"/>
      <c r="L1490" s="106"/>
      <c r="M1490" s="107"/>
      <c r="N1490" s="107"/>
      <c r="O1490" s="107"/>
      <c r="P1490" s="107"/>
      <c r="Q1490" s="107"/>
      <c r="R1490" s="107"/>
      <c r="S1490" s="108"/>
      <c r="AS1490" s="104" t="s">
        <v>102</v>
      </c>
      <c r="AT1490" s="104" t="s">
        <v>73</v>
      </c>
      <c r="AU1490" s="102" t="s">
        <v>51</v>
      </c>
      <c r="AV1490" s="102" t="s">
        <v>16</v>
      </c>
      <c r="AW1490" s="102" t="s">
        <v>47</v>
      </c>
      <c r="AX1490" s="104" t="s">
        <v>89</v>
      </c>
    </row>
    <row r="1491" spans="1:50" s="110" customFormat="1" ht="22.5" x14ac:dyDescent="0.2">
      <c r="A1491" s="109"/>
      <c r="C1491" s="103" t="s">
        <v>102</v>
      </c>
      <c r="D1491" s="111" t="s">
        <v>0</v>
      </c>
      <c r="E1491" s="112" t="s">
        <v>879</v>
      </c>
      <c r="G1491" s="113">
        <v>58.100999999999999</v>
      </c>
      <c r="K1491" s="109"/>
      <c r="L1491" s="114"/>
      <c r="M1491" s="115"/>
      <c r="N1491" s="115"/>
      <c r="O1491" s="115"/>
      <c r="P1491" s="115"/>
      <c r="Q1491" s="115"/>
      <c r="R1491" s="115"/>
      <c r="S1491" s="116"/>
      <c r="AS1491" s="111" t="s">
        <v>102</v>
      </c>
      <c r="AT1491" s="111" t="s">
        <v>73</v>
      </c>
      <c r="AU1491" s="110" t="s">
        <v>73</v>
      </c>
      <c r="AV1491" s="110" t="s">
        <v>16</v>
      </c>
      <c r="AW1491" s="110" t="s">
        <v>47</v>
      </c>
      <c r="AX1491" s="111" t="s">
        <v>89</v>
      </c>
    </row>
    <row r="1492" spans="1:50" s="102" customFormat="1" x14ac:dyDescent="0.2">
      <c r="A1492" s="101"/>
      <c r="C1492" s="103" t="s">
        <v>102</v>
      </c>
      <c r="D1492" s="104" t="s">
        <v>0</v>
      </c>
      <c r="E1492" s="105" t="s">
        <v>812</v>
      </c>
      <c r="G1492" s="104" t="s">
        <v>0</v>
      </c>
      <c r="K1492" s="101"/>
      <c r="L1492" s="106"/>
      <c r="M1492" s="107"/>
      <c r="N1492" s="107"/>
      <c r="O1492" s="107"/>
      <c r="P1492" s="107"/>
      <c r="Q1492" s="107"/>
      <c r="R1492" s="107"/>
      <c r="S1492" s="108"/>
      <c r="AS1492" s="104" t="s">
        <v>102</v>
      </c>
      <c r="AT1492" s="104" t="s">
        <v>73</v>
      </c>
      <c r="AU1492" s="102" t="s">
        <v>51</v>
      </c>
      <c r="AV1492" s="102" t="s">
        <v>16</v>
      </c>
      <c r="AW1492" s="102" t="s">
        <v>47</v>
      </c>
      <c r="AX1492" s="104" t="s">
        <v>89</v>
      </c>
    </row>
    <row r="1493" spans="1:50" s="110" customFormat="1" ht="22.5" x14ac:dyDescent="0.2">
      <c r="A1493" s="109"/>
      <c r="C1493" s="103" t="s">
        <v>102</v>
      </c>
      <c r="D1493" s="111" t="s">
        <v>0</v>
      </c>
      <c r="E1493" s="112" t="s">
        <v>880</v>
      </c>
      <c r="G1493" s="113">
        <v>104.914</v>
      </c>
      <c r="K1493" s="109"/>
      <c r="L1493" s="114"/>
      <c r="M1493" s="115"/>
      <c r="N1493" s="115"/>
      <c r="O1493" s="115"/>
      <c r="P1493" s="115"/>
      <c r="Q1493" s="115"/>
      <c r="R1493" s="115"/>
      <c r="S1493" s="116"/>
      <c r="AS1493" s="111" t="s">
        <v>102</v>
      </c>
      <c r="AT1493" s="111" t="s">
        <v>73</v>
      </c>
      <c r="AU1493" s="110" t="s">
        <v>73</v>
      </c>
      <c r="AV1493" s="110" t="s">
        <v>16</v>
      </c>
      <c r="AW1493" s="110" t="s">
        <v>47</v>
      </c>
      <c r="AX1493" s="111" t="s">
        <v>89</v>
      </c>
    </row>
    <row r="1494" spans="1:50" s="102" customFormat="1" x14ac:dyDescent="0.2">
      <c r="A1494" s="101"/>
      <c r="C1494" s="103" t="s">
        <v>102</v>
      </c>
      <c r="D1494" s="104" t="s">
        <v>0</v>
      </c>
      <c r="E1494" s="105" t="s">
        <v>881</v>
      </c>
      <c r="G1494" s="104" t="s">
        <v>0</v>
      </c>
      <c r="K1494" s="101"/>
      <c r="L1494" s="106"/>
      <c r="M1494" s="107"/>
      <c r="N1494" s="107"/>
      <c r="O1494" s="107"/>
      <c r="P1494" s="107"/>
      <c r="Q1494" s="107"/>
      <c r="R1494" s="107"/>
      <c r="S1494" s="108"/>
      <c r="AS1494" s="104" t="s">
        <v>102</v>
      </c>
      <c r="AT1494" s="104" t="s">
        <v>73</v>
      </c>
      <c r="AU1494" s="102" t="s">
        <v>51</v>
      </c>
      <c r="AV1494" s="102" t="s">
        <v>16</v>
      </c>
      <c r="AW1494" s="102" t="s">
        <v>47</v>
      </c>
      <c r="AX1494" s="104" t="s">
        <v>89</v>
      </c>
    </row>
    <row r="1495" spans="1:50" s="110" customFormat="1" x14ac:dyDescent="0.2">
      <c r="A1495" s="109"/>
      <c r="C1495" s="103" t="s">
        <v>102</v>
      </c>
      <c r="D1495" s="111" t="s">
        <v>0</v>
      </c>
      <c r="E1495" s="112" t="s">
        <v>882</v>
      </c>
      <c r="G1495" s="113">
        <v>57.158999999999999</v>
      </c>
      <c r="K1495" s="109"/>
      <c r="L1495" s="114"/>
      <c r="M1495" s="115"/>
      <c r="N1495" s="115"/>
      <c r="O1495" s="115"/>
      <c r="P1495" s="115"/>
      <c r="Q1495" s="115"/>
      <c r="R1495" s="115"/>
      <c r="S1495" s="116"/>
      <c r="AS1495" s="111" t="s">
        <v>102</v>
      </c>
      <c r="AT1495" s="111" t="s">
        <v>73</v>
      </c>
      <c r="AU1495" s="110" t="s">
        <v>73</v>
      </c>
      <c r="AV1495" s="110" t="s">
        <v>16</v>
      </c>
      <c r="AW1495" s="110" t="s">
        <v>47</v>
      </c>
      <c r="AX1495" s="111" t="s">
        <v>89</v>
      </c>
    </row>
    <row r="1496" spans="1:50" s="102" customFormat="1" x14ac:dyDescent="0.2">
      <c r="A1496" s="101"/>
      <c r="C1496" s="103" t="s">
        <v>102</v>
      </c>
      <c r="D1496" s="104" t="s">
        <v>0</v>
      </c>
      <c r="E1496" s="105" t="s">
        <v>883</v>
      </c>
      <c r="G1496" s="104" t="s">
        <v>0</v>
      </c>
      <c r="K1496" s="101"/>
      <c r="L1496" s="106"/>
      <c r="M1496" s="107"/>
      <c r="N1496" s="107"/>
      <c r="O1496" s="107"/>
      <c r="P1496" s="107"/>
      <c r="Q1496" s="107"/>
      <c r="R1496" s="107"/>
      <c r="S1496" s="108"/>
      <c r="AS1496" s="104" t="s">
        <v>102</v>
      </c>
      <c r="AT1496" s="104" t="s">
        <v>73</v>
      </c>
      <c r="AU1496" s="102" t="s">
        <v>51</v>
      </c>
      <c r="AV1496" s="102" t="s">
        <v>16</v>
      </c>
      <c r="AW1496" s="102" t="s">
        <v>47</v>
      </c>
      <c r="AX1496" s="104" t="s">
        <v>89</v>
      </c>
    </row>
    <row r="1497" spans="1:50" s="110" customFormat="1" x14ac:dyDescent="0.2">
      <c r="A1497" s="109"/>
      <c r="C1497" s="103" t="s">
        <v>102</v>
      </c>
      <c r="D1497" s="111" t="s">
        <v>0</v>
      </c>
      <c r="E1497" s="112" t="s">
        <v>884</v>
      </c>
      <c r="G1497" s="113">
        <v>26.111999999999998</v>
      </c>
      <c r="K1497" s="109"/>
      <c r="L1497" s="114"/>
      <c r="M1497" s="115"/>
      <c r="N1497" s="115"/>
      <c r="O1497" s="115"/>
      <c r="P1497" s="115"/>
      <c r="Q1497" s="115"/>
      <c r="R1497" s="115"/>
      <c r="S1497" s="116"/>
      <c r="AS1497" s="111" t="s">
        <v>102</v>
      </c>
      <c r="AT1497" s="111" t="s">
        <v>73</v>
      </c>
      <c r="AU1497" s="110" t="s">
        <v>73</v>
      </c>
      <c r="AV1497" s="110" t="s">
        <v>16</v>
      </c>
      <c r="AW1497" s="110" t="s">
        <v>47</v>
      </c>
      <c r="AX1497" s="111" t="s">
        <v>89</v>
      </c>
    </row>
    <row r="1498" spans="1:50" s="102" customFormat="1" x14ac:dyDescent="0.2">
      <c r="A1498" s="101"/>
      <c r="C1498" s="103" t="s">
        <v>102</v>
      </c>
      <c r="D1498" s="104" t="s">
        <v>0</v>
      </c>
      <c r="E1498" s="105" t="s">
        <v>177</v>
      </c>
      <c r="G1498" s="104" t="s">
        <v>0</v>
      </c>
      <c r="K1498" s="101"/>
      <c r="L1498" s="106"/>
      <c r="M1498" s="107"/>
      <c r="N1498" s="107"/>
      <c r="O1498" s="107"/>
      <c r="P1498" s="107"/>
      <c r="Q1498" s="107"/>
      <c r="R1498" s="107"/>
      <c r="S1498" s="108"/>
      <c r="AS1498" s="104" t="s">
        <v>102</v>
      </c>
      <c r="AT1498" s="104" t="s">
        <v>73</v>
      </c>
      <c r="AU1498" s="102" t="s">
        <v>51</v>
      </c>
      <c r="AV1498" s="102" t="s">
        <v>16</v>
      </c>
      <c r="AW1498" s="102" t="s">
        <v>47</v>
      </c>
      <c r="AX1498" s="104" t="s">
        <v>89</v>
      </c>
    </row>
    <row r="1499" spans="1:50" s="110" customFormat="1" x14ac:dyDescent="0.2">
      <c r="A1499" s="109"/>
      <c r="C1499" s="103" t="s">
        <v>102</v>
      </c>
      <c r="D1499" s="111" t="s">
        <v>0</v>
      </c>
      <c r="E1499" s="112" t="s">
        <v>178</v>
      </c>
      <c r="G1499" s="113">
        <v>-1.1819999999999999</v>
      </c>
      <c r="K1499" s="109"/>
      <c r="L1499" s="114"/>
      <c r="M1499" s="115"/>
      <c r="N1499" s="115"/>
      <c r="O1499" s="115"/>
      <c r="P1499" s="115"/>
      <c r="Q1499" s="115"/>
      <c r="R1499" s="115"/>
      <c r="S1499" s="116"/>
      <c r="AS1499" s="111" t="s">
        <v>102</v>
      </c>
      <c r="AT1499" s="111" t="s">
        <v>73</v>
      </c>
      <c r="AU1499" s="110" t="s">
        <v>73</v>
      </c>
      <c r="AV1499" s="110" t="s">
        <v>16</v>
      </c>
      <c r="AW1499" s="110" t="s">
        <v>47</v>
      </c>
      <c r="AX1499" s="111" t="s">
        <v>89</v>
      </c>
    </row>
    <row r="1500" spans="1:50" s="102" customFormat="1" x14ac:dyDescent="0.2">
      <c r="A1500" s="101"/>
      <c r="C1500" s="103" t="s">
        <v>102</v>
      </c>
      <c r="D1500" s="104" t="s">
        <v>0</v>
      </c>
      <c r="E1500" s="105" t="s">
        <v>816</v>
      </c>
      <c r="G1500" s="104" t="s">
        <v>0</v>
      </c>
      <c r="K1500" s="101"/>
      <c r="L1500" s="106"/>
      <c r="M1500" s="107"/>
      <c r="N1500" s="107"/>
      <c r="O1500" s="107"/>
      <c r="P1500" s="107"/>
      <c r="Q1500" s="107"/>
      <c r="R1500" s="107"/>
      <c r="S1500" s="108"/>
      <c r="AS1500" s="104" t="s">
        <v>102</v>
      </c>
      <c r="AT1500" s="104" t="s">
        <v>73</v>
      </c>
      <c r="AU1500" s="102" t="s">
        <v>51</v>
      </c>
      <c r="AV1500" s="102" t="s">
        <v>16</v>
      </c>
      <c r="AW1500" s="102" t="s">
        <v>47</v>
      </c>
      <c r="AX1500" s="104" t="s">
        <v>89</v>
      </c>
    </row>
    <row r="1501" spans="1:50" s="110" customFormat="1" x14ac:dyDescent="0.2">
      <c r="A1501" s="109"/>
      <c r="C1501" s="103" t="s">
        <v>102</v>
      </c>
      <c r="D1501" s="111" t="s">
        <v>0</v>
      </c>
      <c r="E1501" s="112" t="s">
        <v>885</v>
      </c>
      <c r="G1501" s="113">
        <v>23.818000000000001</v>
      </c>
      <c r="K1501" s="109"/>
      <c r="L1501" s="114"/>
      <c r="M1501" s="115"/>
      <c r="N1501" s="115"/>
      <c r="O1501" s="115"/>
      <c r="P1501" s="115"/>
      <c r="Q1501" s="115"/>
      <c r="R1501" s="115"/>
      <c r="S1501" s="116"/>
      <c r="AS1501" s="111" t="s">
        <v>102</v>
      </c>
      <c r="AT1501" s="111" t="s">
        <v>73</v>
      </c>
      <c r="AU1501" s="110" t="s">
        <v>73</v>
      </c>
      <c r="AV1501" s="110" t="s">
        <v>16</v>
      </c>
      <c r="AW1501" s="110" t="s">
        <v>47</v>
      </c>
      <c r="AX1501" s="111" t="s">
        <v>89</v>
      </c>
    </row>
    <row r="1502" spans="1:50" s="102" customFormat="1" x14ac:dyDescent="0.2">
      <c r="A1502" s="101"/>
      <c r="C1502" s="103" t="s">
        <v>102</v>
      </c>
      <c r="D1502" s="104" t="s">
        <v>0</v>
      </c>
      <c r="E1502" s="105" t="s">
        <v>818</v>
      </c>
      <c r="G1502" s="104" t="s">
        <v>0</v>
      </c>
      <c r="K1502" s="101"/>
      <c r="L1502" s="106"/>
      <c r="M1502" s="107"/>
      <c r="N1502" s="107"/>
      <c r="O1502" s="107"/>
      <c r="P1502" s="107"/>
      <c r="Q1502" s="107"/>
      <c r="R1502" s="107"/>
      <c r="S1502" s="108"/>
      <c r="AS1502" s="104" t="s">
        <v>102</v>
      </c>
      <c r="AT1502" s="104" t="s">
        <v>73</v>
      </c>
      <c r="AU1502" s="102" t="s">
        <v>51</v>
      </c>
      <c r="AV1502" s="102" t="s">
        <v>16</v>
      </c>
      <c r="AW1502" s="102" t="s">
        <v>47</v>
      </c>
      <c r="AX1502" s="104" t="s">
        <v>89</v>
      </c>
    </row>
    <row r="1503" spans="1:50" s="110" customFormat="1" x14ac:dyDescent="0.2">
      <c r="A1503" s="109"/>
      <c r="C1503" s="103" t="s">
        <v>102</v>
      </c>
      <c r="D1503" s="111" t="s">
        <v>0</v>
      </c>
      <c r="E1503" s="112" t="s">
        <v>886</v>
      </c>
      <c r="G1503" s="113">
        <v>21.835999999999999</v>
      </c>
      <c r="K1503" s="109"/>
      <c r="L1503" s="114"/>
      <c r="M1503" s="115"/>
      <c r="N1503" s="115"/>
      <c r="O1503" s="115"/>
      <c r="P1503" s="115"/>
      <c r="Q1503" s="115"/>
      <c r="R1503" s="115"/>
      <c r="S1503" s="116"/>
      <c r="AS1503" s="111" t="s">
        <v>102</v>
      </c>
      <c r="AT1503" s="111" t="s">
        <v>73</v>
      </c>
      <c r="AU1503" s="110" t="s">
        <v>73</v>
      </c>
      <c r="AV1503" s="110" t="s">
        <v>16</v>
      </c>
      <c r="AW1503" s="110" t="s">
        <v>47</v>
      </c>
      <c r="AX1503" s="111" t="s">
        <v>89</v>
      </c>
    </row>
    <row r="1504" spans="1:50" s="102" customFormat="1" x14ac:dyDescent="0.2">
      <c r="A1504" s="101"/>
      <c r="C1504" s="103" t="s">
        <v>102</v>
      </c>
      <c r="D1504" s="104" t="s">
        <v>0</v>
      </c>
      <c r="E1504" s="105" t="s">
        <v>887</v>
      </c>
      <c r="G1504" s="104" t="s">
        <v>0</v>
      </c>
      <c r="K1504" s="101"/>
      <c r="L1504" s="106"/>
      <c r="M1504" s="107"/>
      <c r="N1504" s="107"/>
      <c r="O1504" s="107"/>
      <c r="P1504" s="107"/>
      <c r="Q1504" s="107"/>
      <c r="R1504" s="107"/>
      <c r="S1504" s="108"/>
      <c r="AS1504" s="104" t="s">
        <v>102</v>
      </c>
      <c r="AT1504" s="104" t="s">
        <v>73</v>
      </c>
      <c r="AU1504" s="102" t="s">
        <v>51</v>
      </c>
      <c r="AV1504" s="102" t="s">
        <v>16</v>
      </c>
      <c r="AW1504" s="102" t="s">
        <v>47</v>
      </c>
      <c r="AX1504" s="104" t="s">
        <v>89</v>
      </c>
    </row>
    <row r="1505" spans="1:50" s="110" customFormat="1" ht="22.5" x14ac:dyDescent="0.2">
      <c r="A1505" s="109"/>
      <c r="C1505" s="103" t="s">
        <v>102</v>
      </c>
      <c r="D1505" s="111" t="s">
        <v>0</v>
      </c>
      <c r="E1505" s="112" t="s">
        <v>888</v>
      </c>
      <c r="G1505" s="113">
        <v>135.499</v>
      </c>
      <c r="K1505" s="109"/>
      <c r="L1505" s="114"/>
      <c r="M1505" s="115"/>
      <c r="N1505" s="115"/>
      <c r="O1505" s="115"/>
      <c r="P1505" s="115"/>
      <c r="Q1505" s="115"/>
      <c r="R1505" s="115"/>
      <c r="S1505" s="116"/>
      <c r="AS1505" s="111" t="s">
        <v>102</v>
      </c>
      <c r="AT1505" s="111" t="s">
        <v>73</v>
      </c>
      <c r="AU1505" s="110" t="s">
        <v>73</v>
      </c>
      <c r="AV1505" s="110" t="s">
        <v>16</v>
      </c>
      <c r="AW1505" s="110" t="s">
        <v>47</v>
      </c>
      <c r="AX1505" s="111" t="s">
        <v>89</v>
      </c>
    </row>
    <row r="1506" spans="1:50" s="102" customFormat="1" x14ac:dyDescent="0.2">
      <c r="A1506" s="101"/>
      <c r="C1506" s="103" t="s">
        <v>102</v>
      </c>
      <c r="D1506" s="104" t="s">
        <v>0</v>
      </c>
      <c r="E1506" s="105" t="s">
        <v>177</v>
      </c>
      <c r="G1506" s="104" t="s">
        <v>0</v>
      </c>
      <c r="K1506" s="101"/>
      <c r="L1506" s="106"/>
      <c r="M1506" s="107"/>
      <c r="N1506" s="107"/>
      <c r="O1506" s="107"/>
      <c r="P1506" s="107"/>
      <c r="Q1506" s="107"/>
      <c r="R1506" s="107"/>
      <c r="S1506" s="108"/>
      <c r="AS1506" s="104" t="s">
        <v>102</v>
      </c>
      <c r="AT1506" s="104" t="s">
        <v>73</v>
      </c>
      <c r="AU1506" s="102" t="s">
        <v>51</v>
      </c>
      <c r="AV1506" s="102" t="s">
        <v>16</v>
      </c>
      <c r="AW1506" s="102" t="s">
        <v>47</v>
      </c>
      <c r="AX1506" s="104" t="s">
        <v>89</v>
      </c>
    </row>
    <row r="1507" spans="1:50" s="110" customFormat="1" x14ac:dyDescent="0.2">
      <c r="A1507" s="109"/>
      <c r="C1507" s="103" t="s">
        <v>102</v>
      </c>
      <c r="D1507" s="111" t="s">
        <v>0</v>
      </c>
      <c r="E1507" s="112" t="s">
        <v>889</v>
      </c>
      <c r="G1507" s="113">
        <v>-5.516</v>
      </c>
      <c r="K1507" s="109"/>
      <c r="L1507" s="114"/>
      <c r="M1507" s="115"/>
      <c r="N1507" s="115"/>
      <c r="O1507" s="115"/>
      <c r="P1507" s="115"/>
      <c r="Q1507" s="115"/>
      <c r="R1507" s="115"/>
      <c r="S1507" s="116"/>
      <c r="AS1507" s="111" t="s">
        <v>102</v>
      </c>
      <c r="AT1507" s="111" t="s">
        <v>73</v>
      </c>
      <c r="AU1507" s="110" t="s">
        <v>73</v>
      </c>
      <c r="AV1507" s="110" t="s">
        <v>16</v>
      </c>
      <c r="AW1507" s="110" t="s">
        <v>47</v>
      </c>
      <c r="AX1507" s="111" t="s">
        <v>89</v>
      </c>
    </row>
    <row r="1508" spans="1:50" s="110" customFormat="1" x14ac:dyDescent="0.2">
      <c r="A1508" s="109"/>
      <c r="C1508" s="103" t="s">
        <v>102</v>
      </c>
      <c r="D1508" s="111" t="s">
        <v>0</v>
      </c>
      <c r="E1508" s="112" t="s">
        <v>890</v>
      </c>
      <c r="G1508" s="113">
        <v>-3.1520000000000001</v>
      </c>
      <c r="K1508" s="109"/>
      <c r="L1508" s="114"/>
      <c r="M1508" s="115"/>
      <c r="N1508" s="115"/>
      <c r="O1508" s="115"/>
      <c r="P1508" s="115"/>
      <c r="Q1508" s="115"/>
      <c r="R1508" s="115"/>
      <c r="S1508" s="116"/>
      <c r="AS1508" s="111" t="s">
        <v>102</v>
      </c>
      <c r="AT1508" s="111" t="s">
        <v>73</v>
      </c>
      <c r="AU1508" s="110" t="s">
        <v>73</v>
      </c>
      <c r="AV1508" s="110" t="s">
        <v>16</v>
      </c>
      <c r="AW1508" s="110" t="s">
        <v>47</v>
      </c>
      <c r="AX1508" s="111" t="s">
        <v>89</v>
      </c>
    </row>
    <row r="1509" spans="1:50" s="126" customFormat="1" x14ac:dyDescent="0.2">
      <c r="A1509" s="125"/>
      <c r="C1509" s="103" t="s">
        <v>102</v>
      </c>
      <c r="D1509" s="127" t="s">
        <v>0</v>
      </c>
      <c r="E1509" s="128" t="s">
        <v>105</v>
      </c>
      <c r="G1509" s="129">
        <v>893.37199999999984</v>
      </c>
      <c r="K1509" s="125"/>
      <c r="L1509" s="130"/>
      <c r="M1509" s="131"/>
      <c r="N1509" s="131"/>
      <c r="O1509" s="131"/>
      <c r="P1509" s="131"/>
      <c r="Q1509" s="131"/>
      <c r="R1509" s="131"/>
      <c r="S1509" s="132"/>
      <c r="AS1509" s="127" t="s">
        <v>102</v>
      </c>
      <c r="AT1509" s="127" t="s">
        <v>73</v>
      </c>
      <c r="AU1509" s="126" t="s">
        <v>106</v>
      </c>
      <c r="AV1509" s="126" t="s">
        <v>16</v>
      </c>
      <c r="AW1509" s="126" t="s">
        <v>47</v>
      </c>
      <c r="AX1509" s="127" t="s">
        <v>89</v>
      </c>
    </row>
    <row r="1510" spans="1:50" s="102" customFormat="1" x14ac:dyDescent="0.2">
      <c r="A1510" s="101"/>
      <c r="C1510" s="103" t="s">
        <v>102</v>
      </c>
      <c r="D1510" s="104" t="s">
        <v>0</v>
      </c>
      <c r="E1510" s="105" t="s">
        <v>891</v>
      </c>
      <c r="G1510" s="104" t="s">
        <v>0</v>
      </c>
      <c r="K1510" s="101"/>
      <c r="L1510" s="106"/>
      <c r="M1510" s="107"/>
      <c r="N1510" s="107"/>
      <c r="O1510" s="107"/>
      <c r="P1510" s="107"/>
      <c r="Q1510" s="107"/>
      <c r="R1510" s="107"/>
      <c r="S1510" s="108"/>
      <c r="AS1510" s="104" t="s">
        <v>102</v>
      </c>
      <c r="AT1510" s="104" t="s">
        <v>73</v>
      </c>
      <c r="AU1510" s="102" t="s">
        <v>51</v>
      </c>
      <c r="AV1510" s="102" t="s">
        <v>16</v>
      </c>
      <c r="AW1510" s="102" t="s">
        <v>47</v>
      </c>
      <c r="AX1510" s="104" t="s">
        <v>89</v>
      </c>
    </row>
    <row r="1511" spans="1:50" s="102" customFormat="1" x14ac:dyDescent="0.2">
      <c r="A1511" s="101"/>
      <c r="C1511" s="103" t="s">
        <v>102</v>
      </c>
      <c r="D1511" s="104" t="s">
        <v>0</v>
      </c>
      <c r="E1511" s="105" t="s">
        <v>703</v>
      </c>
      <c r="G1511" s="104" t="s">
        <v>0</v>
      </c>
      <c r="K1511" s="101"/>
      <c r="L1511" s="106"/>
      <c r="M1511" s="107"/>
      <c r="N1511" s="107"/>
      <c r="O1511" s="107"/>
      <c r="P1511" s="107"/>
      <c r="Q1511" s="107"/>
      <c r="R1511" s="107"/>
      <c r="S1511" s="108"/>
      <c r="AS1511" s="104" t="s">
        <v>102</v>
      </c>
      <c r="AT1511" s="104" t="s">
        <v>73</v>
      </c>
      <c r="AU1511" s="102" t="s">
        <v>51</v>
      </c>
      <c r="AV1511" s="102" t="s">
        <v>16</v>
      </c>
      <c r="AW1511" s="102" t="s">
        <v>47</v>
      </c>
      <c r="AX1511" s="104" t="s">
        <v>89</v>
      </c>
    </row>
    <row r="1512" spans="1:50" s="102" customFormat="1" x14ac:dyDescent="0.2">
      <c r="A1512" s="101"/>
      <c r="C1512" s="103" t="s">
        <v>102</v>
      </c>
      <c r="D1512" s="104" t="s">
        <v>0</v>
      </c>
      <c r="E1512" s="105" t="s">
        <v>892</v>
      </c>
      <c r="G1512" s="104" t="s">
        <v>0</v>
      </c>
      <c r="K1512" s="101"/>
      <c r="L1512" s="106"/>
      <c r="M1512" s="107"/>
      <c r="N1512" s="107"/>
      <c r="O1512" s="107"/>
      <c r="P1512" s="107"/>
      <c r="Q1512" s="107"/>
      <c r="R1512" s="107"/>
      <c r="S1512" s="108"/>
      <c r="AS1512" s="104" t="s">
        <v>102</v>
      </c>
      <c r="AT1512" s="104" t="s">
        <v>73</v>
      </c>
      <c r="AU1512" s="102" t="s">
        <v>51</v>
      </c>
      <c r="AV1512" s="102" t="s">
        <v>16</v>
      </c>
      <c r="AW1512" s="102" t="s">
        <v>47</v>
      </c>
      <c r="AX1512" s="104" t="s">
        <v>89</v>
      </c>
    </row>
    <row r="1513" spans="1:50" s="110" customFormat="1" ht="22.5" x14ac:dyDescent="0.2">
      <c r="A1513" s="109"/>
      <c r="C1513" s="103" t="s">
        <v>102</v>
      </c>
      <c r="D1513" s="111" t="s">
        <v>0</v>
      </c>
      <c r="E1513" s="112" t="s">
        <v>893</v>
      </c>
      <c r="G1513" s="113">
        <v>84.400999999999996</v>
      </c>
      <c r="K1513" s="109"/>
      <c r="L1513" s="114"/>
      <c r="M1513" s="115"/>
      <c r="N1513" s="115"/>
      <c r="O1513" s="115"/>
      <c r="P1513" s="115"/>
      <c r="Q1513" s="115"/>
      <c r="R1513" s="115"/>
      <c r="S1513" s="116"/>
      <c r="AS1513" s="111" t="s">
        <v>102</v>
      </c>
      <c r="AT1513" s="111" t="s">
        <v>73</v>
      </c>
      <c r="AU1513" s="110" t="s">
        <v>73</v>
      </c>
      <c r="AV1513" s="110" t="s">
        <v>16</v>
      </c>
      <c r="AW1513" s="110" t="s">
        <v>47</v>
      </c>
      <c r="AX1513" s="111" t="s">
        <v>89</v>
      </c>
    </row>
    <row r="1514" spans="1:50" s="102" customFormat="1" x14ac:dyDescent="0.2">
      <c r="A1514" s="101"/>
      <c r="C1514" s="103" t="s">
        <v>102</v>
      </c>
      <c r="D1514" s="104" t="s">
        <v>0</v>
      </c>
      <c r="E1514" s="105" t="s">
        <v>894</v>
      </c>
      <c r="G1514" s="104" t="s">
        <v>0</v>
      </c>
      <c r="K1514" s="101"/>
      <c r="L1514" s="106"/>
      <c r="M1514" s="107"/>
      <c r="N1514" s="107"/>
      <c r="O1514" s="107"/>
      <c r="P1514" s="107"/>
      <c r="Q1514" s="107"/>
      <c r="R1514" s="107"/>
      <c r="S1514" s="108"/>
      <c r="AS1514" s="104" t="s">
        <v>102</v>
      </c>
      <c r="AT1514" s="104" t="s">
        <v>73</v>
      </c>
      <c r="AU1514" s="102" t="s">
        <v>51</v>
      </c>
      <c r="AV1514" s="102" t="s">
        <v>16</v>
      </c>
      <c r="AW1514" s="102" t="s">
        <v>47</v>
      </c>
      <c r="AX1514" s="104" t="s">
        <v>89</v>
      </c>
    </row>
    <row r="1515" spans="1:50" s="110" customFormat="1" x14ac:dyDescent="0.2">
      <c r="A1515" s="109"/>
      <c r="C1515" s="103" t="s">
        <v>102</v>
      </c>
      <c r="D1515" s="111" t="s">
        <v>0</v>
      </c>
      <c r="E1515" s="112" t="s">
        <v>895</v>
      </c>
      <c r="G1515" s="113">
        <v>11.97</v>
      </c>
      <c r="K1515" s="109"/>
      <c r="L1515" s="114"/>
      <c r="M1515" s="115"/>
      <c r="N1515" s="115"/>
      <c r="O1515" s="115"/>
      <c r="P1515" s="115"/>
      <c r="Q1515" s="115"/>
      <c r="R1515" s="115"/>
      <c r="S1515" s="116"/>
      <c r="AS1515" s="111" t="s">
        <v>102</v>
      </c>
      <c r="AT1515" s="111" t="s">
        <v>73</v>
      </c>
      <c r="AU1515" s="110" t="s">
        <v>73</v>
      </c>
      <c r="AV1515" s="110" t="s">
        <v>16</v>
      </c>
      <c r="AW1515" s="110" t="s">
        <v>47</v>
      </c>
      <c r="AX1515" s="111" t="s">
        <v>89</v>
      </c>
    </row>
    <row r="1516" spans="1:50" s="102" customFormat="1" x14ac:dyDescent="0.2">
      <c r="A1516" s="101"/>
      <c r="C1516" s="103" t="s">
        <v>102</v>
      </c>
      <c r="D1516" s="104" t="s">
        <v>0</v>
      </c>
      <c r="E1516" s="105" t="s">
        <v>896</v>
      </c>
      <c r="G1516" s="104" t="s">
        <v>0</v>
      </c>
      <c r="K1516" s="101"/>
      <c r="L1516" s="106"/>
      <c r="M1516" s="107"/>
      <c r="N1516" s="107"/>
      <c r="O1516" s="107"/>
      <c r="P1516" s="107"/>
      <c r="Q1516" s="107"/>
      <c r="R1516" s="107"/>
      <c r="S1516" s="108"/>
      <c r="AS1516" s="104" t="s">
        <v>102</v>
      </c>
      <c r="AT1516" s="104" t="s">
        <v>73</v>
      </c>
      <c r="AU1516" s="102" t="s">
        <v>51</v>
      </c>
      <c r="AV1516" s="102" t="s">
        <v>16</v>
      </c>
      <c r="AW1516" s="102" t="s">
        <v>47</v>
      </c>
      <c r="AX1516" s="104" t="s">
        <v>89</v>
      </c>
    </row>
    <row r="1517" spans="1:50" s="110" customFormat="1" ht="33.75" x14ac:dyDescent="0.2">
      <c r="A1517" s="109"/>
      <c r="C1517" s="103" t="s">
        <v>102</v>
      </c>
      <c r="D1517" s="111" t="s">
        <v>0</v>
      </c>
      <c r="E1517" s="112" t="s">
        <v>897</v>
      </c>
      <c r="G1517" s="113">
        <v>133.84899999999999</v>
      </c>
      <c r="K1517" s="109"/>
      <c r="L1517" s="114"/>
      <c r="M1517" s="115"/>
      <c r="N1517" s="115"/>
      <c r="O1517" s="115"/>
      <c r="P1517" s="115"/>
      <c r="Q1517" s="115"/>
      <c r="R1517" s="115"/>
      <c r="S1517" s="116"/>
      <c r="AS1517" s="111" t="s">
        <v>102</v>
      </c>
      <c r="AT1517" s="111" t="s">
        <v>73</v>
      </c>
      <c r="AU1517" s="110" t="s">
        <v>73</v>
      </c>
      <c r="AV1517" s="110" t="s">
        <v>16</v>
      </c>
      <c r="AW1517" s="110" t="s">
        <v>47</v>
      </c>
      <c r="AX1517" s="111" t="s">
        <v>89</v>
      </c>
    </row>
    <row r="1518" spans="1:50" s="102" customFormat="1" x14ac:dyDescent="0.2">
      <c r="A1518" s="101"/>
      <c r="C1518" s="103" t="s">
        <v>102</v>
      </c>
      <c r="D1518" s="104" t="s">
        <v>0</v>
      </c>
      <c r="E1518" s="105" t="s">
        <v>177</v>
      </c>
      <c r="G1518" s="104" t="s">
        <v>0</v>
      </c>
      <c r="K1518" s="101"/>
      <c r="L1518" s="106"/>
      <c r="M1518" s="107"/>
      <c r="N1518" s="107"/>
      <c r="O1518" s="107"/>
      <c r="P1518" s="107"/>
      <c r="Q1518" s="107"/>
      <c r="R1518" s="107"/>
      <c r="S1518" s="108"/>
      <c r="AS1518" s="104" t="s">
        <v>102</v>
      </c>
      <c r="AT1518" s="104" t="s">
        <v>73</v>
      </c>
      <c r="AU1518" s="102" t="s">
        <v>51</v>
      </c>
      <c r="AV1518" s="102" t="s">
        <v>16</v>
      </c>
      <c r="AW1518" s="102" t="s">
        <v>47</v>
      </c>
      <c r="AX1518" s="104" t="s">
        <v>89</v>
      </c>
    </row>
    <row r="1519" spans="1:50" s="110" customFormat="1" x14ac:dyDescent="0.2">
      <c r="A1519" s="109"/>
      <c r="C1519" s="103" t="s">
        <v>102</v>
      </c>
      <c r="D1519" s="111" t="s">
        <v>0</v>
      </c>
      <c r="E1519" s="112" t="s">
        <v>898</v>
      </c>
      <c r="G1519" s="113">
        <v>-3.94</v>
      </c>
      <c r="K1519" s="109"/>
      <c r="L1519" s="114"/>
      <c r="M1519" s="115"/>
      <c r="N1519" s="115"/>
      <c r="O1519" s="115"/>
      <c r="P1519" s="115"/>
      <c r="Q1519" s="115"/>
      <c r="R1519" s="115"/>
      <c r="S1519" s="116"/>
      <c r="AS1519" s="111" t="s">
        <v>102</v>
      </c>
      <c r="AT1519" s="111" t="s">
        <v>73</v>
      </c>
      <c r="AU1519" s="110" t="s">
        <v>73</v>
      </c>
      <c r="AV1519" s="110" t="s">
        <v>16</v>
      </c>
      <c r="AW1519" s="110" t="s">
        <v>47</v>
      </c>
      <c r="AX1519" s="111" t="s">
        <v>89</v>
      </c>
    </row>
    <row r="1520" spans="1:50" s="110" customFormat="1" x14ac:dyDescent="0.2">
      <c r="A1520" s="109"/>
      <c r="C1520" s="103" t="s">
        <v>102</v>
      </c>
      <c r="D1520" s="111" t="s">
        <v>0</v>
      </c>
      <c r="E1520" s="112" t="s">
        <v>899</v>
      </c>
      <c r="G1520" s="113">
        <v>-7.5</v>
      </c>
      <c r="K1520" s="109"/>
      <c r="L1520" s="114"/>
      <c r="M1520" s="115"/>
      <c r="N1520" s="115"/>
      <c r="O1520" s="115"/>
      <c r="P1520" s="115"/>
      <c r="Q1520" s="115"/>
      <c r="R1520" s="115"/>
      <c r="S1520" s="116"/>
      <c r="AS1520" s="111" t="s">
        <v>102</v>
      </c>
      <c r="AT1520" s="111" t="s">
        <v>73</v>
      </c>
      <c r="AU1520" s="110" t="s">
        <v>73</v>
      </c>
      <c r="AV1520" s="110" t="s">
        <v>16</v>
      </c>
      <c r="AW1520" s="110" t="s">
        <v>47</v>
      </c>
      <c r="AX1520" s="111" t="s">
        <v>89</v>
      </c>
    </row>
    <row r="1521" spans="1:50" s="110" customFormat="1" x14ac:dyDescent="0.2">
      <c r="A1521" s="109"/>
      <c r="C1521" s="103" t="s">
        <v>102</v>
      </c>
      <c r="D1521" s="111" t="s">
        <v>0</v>
      </c>
      <c r="E1521" s="112" t="s">
        <v>900</v>
      </c>
      <c r="G1521" s="113">
        <v>-14.25</v>
      </c>
      <c r="K1521" s="109"/>
      <c r="L1521" s="114"/>
      <c r="M1521" s="115"/>
      <c r="N1521" s="115"/>
      <c r="O1521" s="115"/>
      <c r="P1521" s="115"/>
      <c r="Q1521" s="115"/>
      <c r="R1521" s="115"/>
      <c r="S1521" s="116"/>
      <c r="AS1521" s="111" t="s">
        <v>102</v>
      </c>
      <c r="AT1521" s="111" t="s">
        <v>73</v>
      </c>
      <c r="AU1521" s="110" t="s">
        <v>73</v>
      </c>
      <c r="AV1521" s="110" t="s">
        <v>16</v>
      </c>
      <c r="AW1521" s="110" t="s">
        <v>47</v>
      </c>
      <c r="AX1521" s="111" t="s">
        <v>89</v>
      </c>
    </row>
    <row r="1522" spans="1:50" s="110" customFormat="1" x14ac:dyDescent="0.2">
      <c r="A1522" s="109"/>
      <c r="C1522" s="103" t="s">
        <v>102</v>
      </c>
      <c r="D1522" s="111" t="s">
        <v>0</v>
      </c>
      <c r="E1522" s="112" t="s">
        <v>178</v>
      </c>
      <c r="G1522" s="113">
        <v>-1.1819999999999999</v>
      </c>
      <c r="K1522" s="109"/>
      <c r="L1522" s="114"/>
      <c r="M1522" s="115"/>
      <c r="N1522" s="115"/>
      <c r="O1522" s="115"/>
      <c r="P1522" s="115"/>
      <c r="Q1522" s="115"/>
      <c r="R1522" s="115"/>
      <c r="S1522" s="116"/>
      <c r="AS1522" s="111" t="s">
        <v>102</v>
      </c>
      <c r="AT1522" s="111" t="s">
        <v>73</v>
      </c>
      <c r="AU1522" s="110" t="s">
        <v>73</v>
      </c>
      <c r="AV1522" s="110" t="s">
        <v>16</v>
      </c>
      <c r="AW1522" s="110" t="s">
        <v>47</v>
      </c>
      <c r="AX1522" s="111" t="s">
        <v>89</v>
      </c>
    </row>
    <row r="1523" spans="1:50" s="110" customFormat="1" x14ac:dyDescent="0.2">
      <c r="A1523" s="109"/>
      <c r="C1523" s="103" t="s">
        <v>102</v>
      </c>
      <c r="D1523" s="111" t="s">
        <v>0</v>
      </c>
      <c r="E1523" s="112" t="s">
        <v>901</v>
      </c>
      <c r="G1523" s="113">
        <v>-3.5459999999999998</v>
      </c>
      <c r="K1523" s="109"/>
      <c r="L1523" s="114"/>
      <c r="M1523" s="115"/>
      <c r="N1523" s="115"/>
      <c r="O1523" s="115"/>
      <c r="P1523" s="115"/>
      <c r="Q1523" s="115"/>
      <c r="R1523" s="115"/>
      <c r="S1523" s="116"/>
      <c r="AS1523" s="111" t="s">
        <v>102</v>
      </c>
      <c r="AT1523" s="111" t="s">
        <v>73</v>
      </c>
      <c r="AU1523" s="110" t="s">
        <v>73</v>
      </c>
      <c r="AV1523" s="110" t="s">
        <v>16</v>
      </c>
      <c r="AW1523" s="110" t="s">
        <v>47</v>
      </c>
      <c r="AX1523" s="111" t="s">
        <v>89</v>
      </c>
    </row>
    <row r="1524" spans="1:50" s="102" customFormat="1" x14ac:dyDescent="0.2">
      <c r="A1524" s="101"/>
      <c r="C1524" s="103" t="s">
        <v>102</v>
      </c>
      <c r="D1524" s="104" t="s">
        <v>0</v>
      </c>
      <c r="E1524" s="105" t="s">
        <v>1199</v>
      </c>
      <c r="G1524" s="104" t="s">
        <v>0</v>
      </c>
      <c r="K1524" s="101"/>
      <c r="L1524" s="106"/>
      <c r="M1524" s="107"/>
      <c r="N1524" s="107"/>
      <c r="O1524" s="107"/>
      <c r="P1524" s="107"/>
      <c r="Q1524" s="107"/>
      <c r="R1524" s="107"/>
      <c r="S1524" s="108"/>
      <c r="AS1524" s="104" t="s">
        <v>102</v>
      </c>
      <c r="AT1524" s="104" t="s">
        <v>73</v>
      </c>
      <c r="AU1524" s="102" t="s">
        <v>51</v>
      </c>
      <c r="AV1524" s="102" t="s">
        <v>16</v>
      </c>
      <c r="AW1524" s="102" t="s">
        <v>47</v>
      </c>
      <c r="AX1524" s="104" t="s">
        <v>89</v>
      </c>
    </row>
    <row r="1525" spans="1:50" s="102" customFormat="1" x14ac:dyDescent="0.2">
      <c r="A1525" s="101"/>
      <c r="C1525" s="103" t="s">
        <v>102</v>
      </c>
      <c r="D1525" s="104" t="s">
        <v>0</v>
      </c>
      <c r="E1525" s="105" t="s">
        <v>892</v>
      </c>
      <c r="G1525" s="104" t="s">
        <v>0</v>
      </c>
      <c r="K1525" s="101"/>
      <c r="L1525" s="106"/>
      <c r="M1525" s="107"/>
      <c r="N1525" s="107"/>
      <c r="O1525" s="107"/>
      <c r="P1525" s="107"/>
      <c r="Q1525" s="107"/>
      <c r="R1525" s="107"/>
      <c r="S1525" s="108"/>
      <c r="AS1525" s="104" t="s">
        <v>102</v>
      </c>
      <c r="AT1525" s="104" t="s">
        <v>73</v>
      </c>
      <c r="AU1525" s="102" t="s">
        <v>51</v>
      </c>
      <c r="AV1525" s="102" t="s">
        <v>16</v>
      </c>
      <c r="AW1525" s="102" t="s">
        <v>47</v>
      </c>
      <c r="AX1525" s="104" t="s">
        <v>89</v>
      </c>
    </row>
    <row r="1526" spans="1:50" s="110" customFormat="1" x14ac:dyDescent="0.2">
      <c r="A1526" s="109"/>
      <c r="C1526" s="103" t="s">
        <v>102</v>
      </c>
      <c r="D1526" s="111" t="s">
        <v>0</v>
      </c>
      <c r="E1526" s="112" t="s">
        <v>1200</v>
      </c>
      <c r="G1526" s="113">
        <v>16.055</v>
      </c>
      <c r="K1526" s="109"/>
      <c r="L1526" s="114"/>
      <c r="M1526" s="115"/>
      <c r="N1526" s="115"/>
      <c r="O1526" s="115"/>
      <c r="P1526" s="115"/>
      <c r="Q1526" s="115"/>
      <c r="R1526" s="115"/>
      <c r="S1526" s="116"/>
      <c r="AS1526" s="111" t="s">
        <v>102</v>
      </c>
      <c r="AT1526" s="111" t="s">
        <v>73</v>
      </c>
      <c r="AU1526" s="110" t="s">
        <v>73</v>
      </c>
      <c r="AV1526" s="110" t="s">
        <v>16</v>
      </c>
      <c r="AW1526" s="110" t="s">
        <v>47</v>
      </c>
      <c r="AX1526" s="111" t="s">
        <v>89</v>
      </c>
    </row>
    <row r="1527" spans="1:50" s="126" customFormat="1" x14ac:dyDescent="0.2">
      <c r="A1527" s="125"/>
      <c r="C1527" s="103" t="s">
        <v>102</v>
      </c>
      <c r="D1527" s="127" t="s">
        <v>0</v>
      </c>
      <c r="E1527" s="128" t="s">
        <v>105</v>
      </c>
      <c r="G1527" s="129">
        <v>215.857</v>
      </c>
      <c r="K1527" s="125"/>
      <c r="L1527" s="130"/>
      <c r="M1527" s="131"/>
      <c r="N1527" s="131"/>
      <c r="O1527" s="131"/>
      <c r="P1527" s="131"/>
      <c r="Q1527" s="131"/>
      <c r="R1527" s="131"/>
      <c r="S1527" s="132"/>
      <c r="AS1527" s="127" t="s">
        <v>102</v>
      </c>
      <c r="AT1527" s="127" t="s">
        <v>73</v>
      </c>
      <c r="AU1527" s="126" t="s">
        <v>106</v>
      </c>
      <c r="AV1527" s="126" t="s">
        <v>16</v>
      </c>
      <c r="AW1527" s="126" t="s">
        <v>47</v>
      </c>
      <c r="AX1527" s="127" t="s">
        <v>89</v>
      </c>
    </row>
    <row r="1528" spans="1:50" s="102" customFormat="1" x14ac:dyDescent="0.2">
      <c r="A1528" s="101"/>
      <c r="C1528" s="103" t="s">
        <v>102</v>
      </c>
      <c r="D1528" s="104" t="s">
        <v>0</v>
      </c>
      <c r="E1528" s="105" t="s">
        <v>802</v>
      </c>
      <c r="G1528" s="104" t="s">
        <v>0</v>
      </c>
      <c r="K1528" s="101"/>
      <c r="L1528" s="106"/>
      <c r="M1528" s="107"/>
      <c r="N1528" s="107"/>
      <c r="O1528" s="107"/>
      <c r="P1528" s="107"/>
      <c r="Q1528" s="107"/>
      <c r="R1528" s="107"/>
      <c r="S1528" s="108"/>
      <c r="AS1528" s="104" t="s">
        <v>102</v>
      </c>
      <c r="AT1528" s="104" t="s">
        <v>73</v>
      </c>
      <c r="AU1528" s="102" t="s">
        <v>51</v>
      </c>
      <c r="AV1528" s="102" t="s">
        <v>16</v>
      </c>
      <c r="AW1528" s="102" t="s">
        <v>47</v>
      </c>
      <c r="AX1528" s="104" t="s">
        <v>89</v>
      </c>
    </row>
    <row r="1529" spans="1:50" s="102" customFormat="1" x14ac:dyDescent="0.2">
      <c r="A1529" s="101"/>
      <c r="C1529" s="103" t="s">
        <v>102</v>
      </c>
      <c r="D1529" s="104" t="s">
        <v>0</v>
      </c>
      <c r="E1529" s="105" t="s">
        <v>703</v>
      </c>
      <c r="G1529" s="104" t="s">
        <v>0</v>
      </c>
      <c r="K1529" s="101"/>
      <c r="L1529" s="106"/>
      <c r="M1529" s="107"/>
      <c r="N1529" s="107"/>
      <c r="O1529" s="107"/>
      <c r="P1529" s="107"/>
      <c r="Q1529" s="107"/>
      <c r="R1529" s="107"/>
      <c r="S1529" s="108"/>
      <c r="AS1529" s="104" t="s">
        <v>102</v>
      </c>
      <c r="AT1529" s="104" t="s">
        <v>73</v>
      </c>
      <c r="AU1529" s="102" t="s">
        <v>51</v>
      </c>
      <c r="AV1529" s="102" t="s">
        <v>16</v>
      </c>
      <c r="AW1529" s="102" t="s">
        <v>47</v>
      </c>
      <c r="AX1529" s="104" t="s">
        <v>89</v>
      </c>
    </row>
    <row r="1530" spans="1:50" s="102" customFormat="1" x14ac:dyDescent="0.2">
      <c r="A1530" s="101"/>
      <c r="C1530" s="103" t="s">
        <v>102</v>
      </c>
      <c r="D1530" s="104" t="s">
        <v>0</v>
      </c>
      <c r="E1530" s="105" t="s">
        <v>803</v>
      </c>
      <c r="G1530" s="104" t="s">
        <v>0</v>
      </c>
      <c r="K1530" s="101"/>
      <c r="L1530" s="106"/>
      <c r="M1530" s="107"/>
      <c r="N1530" s="107"/>
      <c r="O1530" s="107"/>
      <c r="P1530" s="107"/>
      <c r="Q1530" s="107"/>
      <c r="R1530" s="107"/>
      <c r="S1530" s="108"/>
      <c r="AS1530" s="104" t="s">
        <v>102</v>
      </c>
      <c r="AT1530" s="104" t="s">
        <v>73</v>
      </c>
      <c r="AU1530" s="102" t="s">
        <v>51</v>
      </c>
      <c r="AV1530" s="102" t="s">
        <v>16</v>
      </c>
      <c r="AW1530" s="102" t="s">
        <v>47</v>
      </c>
      <c r="AX1530" s="104" t="s">
        <v>89</v>
      </c>
    </row>
    <row r="1531" spans="1:50" s="110" customFormat="1" x14ac:dyDescent="0.2">
      <c r="A1531" s="109"/>
      <c r="C1531" s="103" t="s">
        <v>102</v>
      </c>
      <c r="D1531" s="111" t="s">
        <v>0</v>
      </c>
      <c r="E1531" s="112" t="s">
        <v>804</v>
      </c>
      <c r="G1531" s="113">
        <v>17.347000000000001</v>
      </c>
      <c r="K1531" s="109"/>
      <c r="L1531" s="114"/>
      <c r="M1531" s="115"/>
      <c r="N1531" s="115"/>
      <c r="O1531" s="115"/>
      <c r="P1531" s="115"/>
      <c r="Q1531" s="115"/>
      <c r="R1531" s="115"/>
      <c r="S1531" s="116"/>
      <c r="AS1531" s="111" t="s">
        <v>102</v>
      </c>
      <c r="AT1531" s="111" t="s">
        <v>73</v>
      </c>
      <c r="AU1531" s="110" t="s">
        <v>73</v>
      </c>
      <c r="AV1531" s="110" t="s">
        <v>16</v>
      </c>
      <c r="AW1531" s="110" t="s">
        <v>47</v>
      </c>
      <c r="AX1531" s="111" t="s">
        <v>89</v>
      </c>
    </row>
    <row r="1532" spans="1:50" s="102" customFormat="1" x14ac:dyDescent="0.2">
      <c r="A1532" s="101"/>
      <c r="C1532" s="103" t="s">
        <v>102</v>
      </c>
      <c r="D1532" s="104" t="s">
        <v>0</v>
      </c>
      <c r="E1532" s="105" t="s">
        <v>805</v>
      </c>
      <c r="G1532" s="104" t="s">
        <v>0</v>
      </c>
      <c r="K1532" s="101"/>
      <c r="L1532" s="106"/>
      <c r="M1532" s="107"/>
      <c r="N1532" s="107"/>
      <c r="O1532" s="107"/>
      <c r="P1532" s="107"/>
      <c r="Q1532" s="107"/>
      <c r="R1532" s="107"/>
      <c r="S1532" s="108"/>
      <c r="AS1532" s="104" t="s">
        <v>102</v>
      </c>
      <c r="AT1532" s="104" t="s">
        <v>73</v>
      </c>
      <c r="AU1532" s="102" t="s">
        <v>51</v>
      </c>
      <c r="AV1532" s="102" t="s">
        <v>16</v>
      </c>
      <c r="AW1532" s="102" t="s">
        <v>47</v>
      </c>
      <c r="AX1532" s="104" t="s">
        <v>89</v>
      </c>
    </row>
    <row r="1533" spans="1:50" s="110" customFormat="1" x14ac:dyDescent="0.2">
      <c r="A1533" s="109"/>
      <c r="C1533" s="103" t="s">
        <v>102</v>
      </c>
      <c r="D1533" s="111" t="s">
        <v>0</v>
      </c>
      <c r="E1533" s="112" t="s">
        <v>806</v>
      </c>
      <c r="G1533" s="113">
        <v>16.757999999999999</v>
      </c>
      <c r="K1533" s="109"/>
      <c r="L1533" s="114"/>
      <c r="M1533" s="115"/>
      <c r="N1533" s="115"/>
      <c r="O1533" s="115"/>
      <c r="P1533" s="115"/>
      <c r="Q1533" s="115"/>
      <c r="R1533" s="115"/>
      <c r="S1533" s="116"/>
      <c r="AS1533" s="111" t="s">
        <v>102</v>
      </c>
      <c r="AT1533" s="111" t="s">
        <v>73</v>
      </c>
      <c r="AU1533" s="110" t="s">
        <v>73</v>
      </c>
      <c r="AV1533" s="110" t="s">
        <v>16</v>
      </c>
      <c r="AW1533" s="110" t="s">
        <v>47</v>
      </c>
      <c r="AX1533" s="111" t="s">
        <v>89</v>
      </c>
    </row>
    <row r="1534" spans="1:50" s="102" customFormat="1" x14ac:dyDescent="0.2">
      <c r="A1534" s="101"/>
      <c r="C1534" s="103" t="s">
        <v>102</v>
      </c>
      <c r="D1534" s="104" t="s">
        <v>0</v>
      </c>
      <c r="E1534" s="105" t="s">
        <v>807</v>
      </c>
      <c r="G1534" s="104" t="s">
        <v>0</v>
      </c>
      <c r="K1534" s="101"/>
      <c r="L1534" s="106"/>
      <c r="M1534" s="107"/>
      <c r="N1534" s="107"/>
      <c r="O1534" s="107"/>
      <c r="P1534" s="107"/>
      <c r="Q1534" s="107"/>
      <c r="R1534" s="107"/>
      <c r="S1534" s="108"/>
      <c r="AS1534" s="104" t="s">
        <v>102</v>
      </c>
      <c r="AT1534" s="104" t="s">
        <v>73</v>
      </c>
      <c r="AU1534" s="102" t="s">
        <v>51</v>
      </c>
      <c r="AV1534" s="102" t="s">
        <v>16</v>
      </c>
      <c r="AW1534" s="102" t="s">
        <v>47</v>
      </c>
      <c r="AX1534" s="104" t="s">
        <v>89</v>
      </c>
    </row>
    <row r="1535" spans="1:50" s="110" customFormat="1" x14ac:dyDescent="0.2">
      <c r="A1535" s="109"/>
      <c r="C1535" s="103" t="s">
        <v>102</v>
      </c>
      <c r="D1535" s="111" t="s">
        <v>0</v>
      </c>
      <c r="E1535" s="112" t="s">
        <v>808</v>
      </c>
      <c r="G1535" s="113">
        <v>14.14</v>
      </c>
      <c r="K1535" s="109"/>
      <c r="L1535" s="114"/>
      <c r="M1535" s="115"/>
      <c r="N1535" s="115"/>
      <c r="O1535" s="115"/>
      <c r="P1535" s="115"/>
      <c r="Q1535" s="115"/>
      <c r="R1535" s="115"/>
      <c r="S1535" s="116"/>
      <c r="AS1535" s="111" t="s">
        <v>102</v>
      </c>
      <c r="AT1535" s="111" t="s">
        <v>73</v>
      </c>
      <c r="AU1535" s="110" t="s">
        <v>73</v>
      </c>
      <c r="AV1535" s="110" t="s">
        <v>16</v>
      </c>
      <c r="AW1535" s="110" t="s">
        <v>47</v>
      </c>
      <c r="AX1535" s="111" t="s">
        <v>89</v>
      </c>
    </row>
    <row r="1536" spans="1:50" s="102" customFormat="1" x14ac:dyDescent="0.2">
      <c r="A1536" s="101"/>
      <c r="C1536" s="103" t="s">
        <v>102</v>
      </c>
      <c r="D1536" s="104" t="s">
        <v>0</v>
      </c>
      <c r="E1536" s="105" t="s">
        <v>175</v>
      </c>
      <c r="G1536" s="104" t="s">
        <v>0</v>
      </c>
      <c r="K1536" s="101"/>
      <c r="L1536" s="106"/>
      <c r="M1536" s="107"/>
      <c r="N1536" s="107"/>
      <c r="O1536" s="107"/>
      <c r="P1536" s="107"/>
      <c r="Q1536" s="107"/>
      <c r="R1536" s="107"/>
      <c r="S1536" s="108"/>
      <c r="AS1536" s="104" t="s">
        <v>102</v>
      </c>
      <c r="AT1536" s="104" t="s">
        <v>73</v>
      </c>
      <c r="AU1536" s="102" t="s">
        <v>51</v>
      </c>
      <c r="AV1536" s="102" t="s">
        <v>16</v>
      </c>
      <c r="AW1536" s="102" t="s">
        <v>47</v>
      </c>
      <c r="AX1536" s="104" t="s">
        <v>89</v>
      </c>
    </row>
    <row r="1537" spans="1:50" s="110" customFormat="1" x14ac:dyDescent="0.2">
      <c r="A1537" s="109"/>
      <c r="C1537" s="103" t="s">
        <v>102</v>
      </c>
      <c r="D1537" s="111" t="s">
        <v>0</v>
      </c>
      <c r="E1537" s="112" t="s">
        <v>809</v>
      </c>
      <c r="G1537" s="113">
        <v>16.844999999999999</v>
      </c>
      <c r="K1537" s="109"/>
      <c r="L1537" s="114"/>
      <c r="M1537" s="115"/>
      <c r="N1537" s="115"/>
      <c r="O1537" s="115"/>
      <c r="P1537" s="115"/>
      <c r="Q1537" s="115"/>
      <c r="R1537" s="115"/>
      <c r="S1537" s="116"/>
      <c r="AS1537" s="111" t="s">
        <v>102</v>
      </c>
      <c r="AT1537" s="111" t="s">
        <v>73</v>
      </c>
      <c r="AU1537" s="110" t="s">
        <v>73</v>
      </c>
      <c r="AV1537" s="110" t="s">
        <v>16</v>
      </c>
      <c r="AW1537" s="110" t="s">
        <v>47</v>
      </c>
      <c r="AX1537" s="111" t="s">
        <v>89</v>
      </c>
    </row>
    <row r="1538" spans="1:50" s="102" customFormat="1" x14ac:dyDescent="0.2">
      <c r="A1538" s="101"/>
      <c r="C1538" s="103" t="s">
        <v>102</v>
      </c>
      <c r="D1538" s="104" t="s">
        <v>0</v>
      </c>
      <c r="E1538" s="105" t="s">
        <v>810</v>
      </c>
      <c r="G1538" s="104" t="s">
        <v>0</v>
      </c>
      <c r="K1538" s="101"/>
      <c r="L1538" s="106"/>
      <c r="M1538" s="107"/>
      <c r="N1538" s="107"/>
      <c r="O1538" s="107"/>
      <c r="P1538" s="107"/>
      <c r="Q1538" s="107"/>
      <c r="R1538" s="107"/>
      <c r="S1538" s="108"/>
      <c r="AS1538" s="104" t="s">
        <v>102</v>
      </c>
      <c r="AT1538" s="104" t="s">
        <v>73</v>
      </c>
      <c r="AU1538" s="102" t="s">
        <v>51</v>
      </c>
      <c r="AV1538" s="102" t="s">
        <v>16</v>
      </c>
      <c r="AW1538" s="102" t="s">
        <v>47</v>
      </c>
      <c r="AX1538" s="104" t="s">
        <v>89</v>
      </c>
    </row>
    <row r="1539" spans="1:50" s="110" customFormat="1" x14ac:dyDescent="0.2">
      <c r="A1539" s="109"/>
      <c r="C1539" s="103" t="s">
        <v>102</v>
      </c>
      <c r="D1539" s="111" t="s">
        <v>0</v>
      </c>
      <c r="E1539" s="112" t="s">
        <v>811</v>
      </c>
      <c r="G1539" s="113">
        <v>26.224</v>
      </c>
      <c r="K1539" s="109"/>
      <c r="L1539" s="114"/>
      <c r="M1539" s="115"/>
      <c r="N1539" s="115"/>
      <c r="O1539" s="115"/>
      <c r="P1539" s="115"/>
      <c r="Q1539" s="115"/>
      <c r="R1539" s="115"/>
      <c r="S1539" s="116"/>
      <c r="AS1539" s="111" t="s">
        <v>102</v>
      </c>
      <c r="AT1539" s="111" t="s">
        <v>73</v>
      </c>
      <c r="AU1539" s="110" t="s">
        <v>73</v>
      </c>
      <c r="AV1539" s="110" t="s">
        <v>16</v>
      </c>
      <c r="AW1539" s="110" t="s">
        <v>47</v>
      </c>
      <c r="AX1539" s="111" t="s">
        <v>89</v>
      </c>
    </row>
    <row r="1540" spans="1:50" s="102" customFormat="1" x14ac:dyDescent="0.2">
      <c r="A1540" s="101"/>
      <c r="C1540" s="103" t="s">
        <v>102</v>
      </c>
      <c r="D1540" s="104" t="s">
        <v>0</v>
      </c>
      <c r="E1540" s="105" t="s">
        <v>812</v>
      </c>
      <c r="G1540" s="104" t="s">
        <v>0</v>
      </c>
      <c r="K1540" s="101"/>
      <c r="L1540" s="106"/>
      <c r="M1540" s="107"/>
      <c r="N1540" s="107"/>
      <c r="O1540" s="107"/>
      <c r="P1540" s="107"/>
      <c r="Q1540" s="107"/>
      <c r="R1540" s="107"/>
      <c r="S1540" s="108"/>
      <c r="AS1540" s="104" t="s">
        <v>102</v>
      </c>
      <c r="AT1540" s="104" t="s">
        <v>73</v>
      </c>
      <c r="AU1540" s="102" t="s">
        <v>51</v>
      </c>
      <c r="AV1540" s="102" t="s">
        <v>16</v>
      </c>
      <c r="AW1540" s="102" t="s">
        <v>47</v>
      </c>
      <c r="AX1540" s="104" t="s">
        <v>89</v>
      </c>
    </row>
    <row r="1541" spans="1:50" s="110" customFormat="1" x14ac:dyDescent="0.2">
      <c r="A1541" s="109"/>
      <c r="C1541" s="103" t="s">
        <v>102</v>
      </c>
      <c r="D1541" s="111" t="s">
        <v>0</v>
      </c>
      <c r="E1541" s="112" t="s">
        <v>813</v>
      </c>
      <c r="G1541" s="113">
        <v>26.094999999999999</v>
      </c>
      <c r="K1541" s="109"/>
      <c r="L1541" s="114"/>
      <c r="M1541" s="115"/>
      <c r="N1541" s="115"/>
      <c r="O1541" s="115"/>
      <c r="P1541" s="115"/>
      <c r="Q1541" s="115"/>
      <c r="R1541" s="115"/>
      <c r="S1541" s="116"/>
      <c r="AS1541" s="111" t="s">
        <v>102</v>
      </c>
      <c r="AT1541" s="111" t="s">
        <v>73</v>
      </c>
      <c r="AU1541" s="110" t="s">
        <v>73</v>
      </c>
      <c r="AV1541" s="110" t="s">
        <v>16</v>
      </c>
      <c r="AW1541" s="110" t="s">
        <v>47</v>
      </c>
      <c r="AX1541" s="111" t="s">
        <v>89</v>
      </c>
    </row>
    <row r="1542" spans="1:50" s="102" customFormat="1" x14ac:dyDescent="0.2">
      <c r="A1542" s="101"/>
      <c r="C1542" s="103" t="s">
        <v>102</v>
      </c>
      <c r="D1542" s="104" t="s">
        <v>0</v>
      </c>
      <c r="E1542" s="105" t="s">
        <v>814</v>
      </c>
      <c r="G1542" s="104" t="s">
        <v>0</v>
      </c>
      <c r="K1542" s="101"/>
      <c r="L1542" s="106"/>
      <c r="M1542" s="107"/>
      <c r="N1542" s="107"/>
      <c r="O1542" s="107"/>
      <c r="P1542" s="107"/>
      <c r="Q1542" s="107"/>
      <c r="R1542" s="107"/>
      <c r="S1542" s="108"/>
      <c r="AS1542" s="104" t="s">
        <v>102</v>
      </c>
      <c r="AT1542" s="104" t="s">
        <v>73</v>
      </c>
      <c r="AU1542" s="102" t="s">
        <v>51</v>
      </c>
      <c r="AV1542" s="102" t="s">
        <v>16</v>
      </c>
      <c r="AW1542" s="102" t="s">
        <v>47</v>
      </c>
      <c r="AX1542" s="104" t="s">
        <v>89</v>
      </c>
    </row>
    <row r="1543" spans="1:50" s="110" customFormat="1" x14ac:dyDescent="0.2">
      <c r="A1543" s="109"/>
      <c r="C1543" s="103" t="s">
        <v>102</v>
      </c>
      <c r="D1543" s="111" t="s">
        <v>0</v>
      </c>
      <c r="E1543" s="112" t="s">
        <v>815</v>
      </c>
      <c r="G1543" s="113">
        <v>12.206</v>
      </c>
      <c r="K1543" s="109"/>
      <c r="L1543" s="114"/>
      <c r="M1543" s="115"/>
      <c r="N1543" s="115"/>
      <c r="O1543" s="115"/>
      <c r="P1543" s="115"/>
      <c r="Q1543" s="115"/>
      <c r="R1543" s="115"/>
      <c r="S1543" s="116"/>
      <c r="AS1543" s="111" t="s">
        <v>102</v>
      </c>
      <c r="AT1543" s="111" t="s">
        <v>73</v>
      </c>
      <c r="AU1543" s="110" t="s">
        <v>73</v>
      </c>
      <c r="AV1543" s="110" t="s">
        <v>16</v>
      </c>
      <c r="AW1543" s="110" t="s">
        <v>47</v>
      </c>
      <c r="AX1543" s="111" t="s">
        <v>89</v>
      </c>
    </row>
    <row r="1544" spans="1:50" s="102" customFormat="1" x14ac:dyDescent="0.2">
      <c r="A1544" s="101"/>
      <c r="C1544" s="103" t="s">
        <v>102</v>
      </c>
      <c r="D1544" s="104" t="s">
        <v>0</v>
      </c>
      <c r="E1544" s="105" t="s">
        <v>816</v>
      </c>
      <c r="G1544" s="104" t="s">
        <v>0</v>
      </c>
      <c r="K1544" s="101"/>
      <c r="L1544" s="106"/>
      <c r="M1544" s="107"/>
      <c r="N1544" s="107"/>
      <c r="O1544" s="107"/>
      <c r="P1544" s="107"/>
      <c r="Q1544" s="107"/>
      <c r="R1544" s="107"/>
      <c r="S1544" s="108"/>
      <c r="AS1544" s="104" t="s">
        <v>102</v>
      </c>
      <c r="AT1544" s="104" t="s">
        <v>73</v>
      </c>
      <c r="AU1544" s="102" t="s">
        <v>51</v>
      </c>
      <c r="AV1544" s="102" t="s">
        <v>16</v>
      </c>
      <c r="AW1544" s="102" t="s">
        <v>47</v>
      </c>
      <c r="AX1544" s="104" t="s">
        <v>89</v>
      </c>
    </row>
    <row r="1545" spans="1:50" s="110" customFormat="1" x14ac:dyDescent="0.2">
      <c r="A1545" s="109"/>
      <c r="C1545" s="103" t="s">
        <v>102</v>
      </c>
      <c r="D1545" s="111" t="s">
        <v>0</v>
      </c>
      <c r="E1545" s="112" t="s">
        <v>817</v>
      </c>
      <c r="G1545" s="113">
        <v>6.65</v>
      </c>
      <c r="K1545" s="109"/>
      <c r="L1545" s="114"/>
      <c r="M1545" s="115"/>
      <c r="N1545" s="115"/>
      <c r="O1545" s="115"/>
      <c r="P1545" s="115"/>
      <c r="Q1545" s="115"/>
      <c r="R1545" s="115"/>
      <c r="S1545" s="116"/>
      <c r="AS1545" s="111" t="s">
        <v>102</v>
      </c>
      <c r="AT1545" s="111" t="s">
        <v>73</v>
      </c>
      <c r="AU1545" s="110" t="s">
        <v>73</v>
      </c>
      <c r="AV1545" s="110" t="s">
        <v>16</v>
      </c>
      <c r="AW1545" s="110" t="s">
        <v>47</v>
      </c>
      <c r="AX1545" s="111" t="s">
        <v>89</v>
      </c>
    </row>
    <row r="1546" spans="1:50" s="102" customFormat="1" x14ac:dyDescent="0.2">
      <c r="A1546" s="101"/>
      <c r="C1546" s="103" t="s">
        <v>102</v>
      </c>
      <c r="D1546" s="104" t="s">
        <v>0</v>
      </c>
      <c r="E1546" s="105" t="s">
        <v>818</v>
      </c>
      <c r="G1546" s="104" t="s">
        <v>0</v>
      </c>
      <c r="K1546" s="101"/>
      <c r="L1546" s="106"/>
      <c r="M1546" s="107"/>
      <c r="N1546" s="107"/>
      <c r="O1546" s="107"/>
      <c r="P1546" s="107"/>
      <c r="Q1546" s="107"/>
      <c r="R1546" s="107"/>
      <c r="S1546" s="108"/>
      <c r="AS1546" s="104" t="s">
        <v>102</v>
      </c>
      <c r="AT1546" s="104" t="s">
        <v>73</v>
      </c>
      <c r="AU1546" s="102" t="s">
        <v>51</v>
      </c>
      <c r="AV1546" s="102" t="s">
        <v>16</v>
      </c>
      <c r="AW1546" s="102" t="s">
        <v>47</v>
      </c>
      <c r="AX1546" s="104" t="s">
        <v>89</v>
      </c>
    </row>
    <row r="1547" spans="1:50" s="110" customFormat="1" x14ac:dyDescent="0.2">
      <c r="A1547" s="109"/>
      <c r="C1547" s="103" t="s">
        <v>102</v>
      </c>
      <c r="D1547" s="111" t="s">
        <v>0</v>
      </c>
      <c r="E1547" s="112" t="s">
        <v>817</v>
      </c>
      <c r="G1547" s="113">
        <v>6.65</v>
      </c>
      <c r="K1547" s="109"/>
      <c r="L1547" s="114"/>
      <c r="M1547" s="115"/>
      <c r="N1547" s="115"/>
      <c r="O1547" s="115"/>
      <c r="P1547" s="115"/>
      <c r="Q1547" s="115"/>
      <c r="R1547" s="115"/>
      <c r="S1547" s="116"/>
      <c r="AS1547" s="111" t="s">
        <v>102</v>
      </c>
      <c r="AT1547" s="111" t="s">
        <v>73</v>
      </c>
      <c r="AU1547" s="110" t="s">
        <v>73</v>
      </c>
      <c r="AV1547" s="110" t="s">
        <v>16</v>
      </c>
      <c r="AW1547" s="110" t="s">
        <v>47</v>
      </c>
      <c r="AX1547" s="111" t="s">
        <v>89</v>
      </c>
    </row>
    <row r="1548" spans="1:50" s="102" customFormat="1" x14ac:dyDescent="0.2">
      <c r="A1548" s="101"/>
      <c r="C1548" s="103" t="s">
        <v>102</v>
      </c>
      <c r="D1548" s="104" t="s">
        <v>0</v>
      </c>
      <c r="E1548" s="105" t="s">
        <v>177</v>
      </c>
      <c r="G1548" s="104" t="s">
        <v>0</v>
      </c>
      <c r="K1548" s="101"/>
      <c r="L1548" s="106"/>
      <c r="M1548" s="107"/>
      <c r="N1548" s="107"/>
      <c r="O1548" s="107"/>
      <c r="P1548" s="107"/>
      <c r="Q1548" s="107"/>
      <c r="R1548" s="107"/>
      <c r="S1548" s="108"/>
      <c r="AS1548" s="104" t="s">
        <v>102</v>
      </c>
      <c r="AT1548" s="104" t="s">
        <v>73</v>
      </c>
      <c r="AU1548" s="102" t="s">
        <v>51</v>
      </c>
      <c r="AV1548" s="102" t="s">
        <v>16</v>
      </c>
      <c r="AW1548" s="102" t="s">
        <v>47</v>
      </c>
      <c r="AX1548" s="104" t="s">
        <v>89</v>
      </c>
    </row>
    <row r="1549" spans="1:50" s="110" customFormat="1" x14ac:dyDescent="0.2">
      <c r="A1549" s="109"/>
      <c r="C1549" s="103" t="s">
        <v>102</v>
      </c>
      <c r="D1549" s="111" t="s">
        <v>0</v>
      </c>
      <c r="E1549" s="112" t="s">
        <v>819</v>
      </c>
      <c r="G1549" s="113">
        <v>-12.411</v>
      </c>
      <c r="K1549" s="109"/>
      <c r="L1549" s="114"/>
      <c r="M1549" s="115"/>
      <c r="N1549" s="115"/>
      <c r="O1549" s="115"/>
      <c r="P1549" s="115"/>
      <c r="Q1549" s="115"/>
      <c r="R1549" s="115"/>
      <c r="S1549" s="116"/>
      <c r="AS1549" s="111" t="s">
        <v>102</v>
      </c>
      <c r="AT1549" s="111" t="s">
        <v>73</v>
      </c>
      <c r="AU1549" s="110" t="s">
        <v>73</v>
      </c>
      <c r="AV1549" s="110" t="s">
        <v>16</v>
      </c>
      <c r="AW1549" s="110" t="s">
        <v>47</v>
      </c>
      <c r="AX1549" s="111" t="s">
        <v>89</v>
      </c>
    </row>
    <row r="1550" spans="1:50" s="110" customFormat="1" x14ac:dyDescent="0.2">
      <c r="A1550" s="109"/>
      <c r="C1550" s="103" t="s">
        <v>102</v>
      </c>
      <c r="D1550" s="111" t="s">
        <v>0</v>
      </c>
      <c r="E1550" s="112" t="s">
        <v>509</v>
      </c>
      <c r="G1550" s="113">
        <v>-1.5760000000000001</v>
      </c>
      <c r="K1550" s="109"/>
      <c r="L1550" s="114"/>
      <c r="M1550" s="115"/>
      <c r="N1550" s="115"/>
      <c r="O1550" s="115"/>
      <c r="P1550" s="115"/>
      <c r="Q1550" s="115"/>
      <c r="R1550" s="115"/>
      <c r="S1550" s="116"/>
      <c r="AS1550" s="111" t="s">
        <v>102</v>
      </c>
      <c r="AT1550" s="111" t="s">
        <v>73</v>
      </c>
      <c r="AU1550" s="110" t="s">
        <v>73</v>
      </c>
      <c r="AV1550" s="110" t="s">
        <v>16</v>
      </c>
      <c r="AW1550" s="110" t="s">
        <v>47</v>
      </c>
      <c r="AX1550" s="111" t="s">
        <v>89</v>
      </c>
    </row>
    <row r="1551" spans="1:50" s="110" customFormat="1" x14ac:dyDescent="0.2">
      <c r="A1551" s="109"/>
      <c r="C1551" s="103" t="s">
        <v>102</v>
      </c>
      <c r="D1551" s="111" t="s">
        <v>0</v>
      </c>
      <c r="E1551" s="112" t="s">
        <v>820</v>
      </c>
      <c r="G1551" s="113">
        <v>4.51</v>
      </c>
      <c r="K1551" s="109"/>
      <c r="L1551" s="114"/>
      <c r="M1551" s="115"/>
      <c r="N1551" s="115"/>
      <c r="O1551" s="115"/>
      <c r="P1551" s="115"/>
      <c r="Q1551" s="115"/>
      <c r="R1551" s="115"/>
      <c r="S1551" s="116"/>
      <c r="AS1551" s="111" t="s">
        <v>102</v>
      </c>
      <c r="AT1551" s="111" t="s">
        <v>73</v>
      </c>
      <c r="AU1551" s="110" t="s">
        <v>73</v>
      </c>
      <c r="AV1551" s="110" t="s">
        <v>16</v>
      </c>
      <c r="AW1551" s="110" t="s">
        <v>47</v>
      </c>
      <c r="AX1551" s="111" t="s">
        <v>89</v>
      </c>
    </row>
    <row r="1552" spans="1:50" s="126" customFormat="1" x14ac:dyDescent="0.2">
      <c r="A1552" s="125"/>
      <c r="C1552" s="103" t="s">
        <v>102</v>
      </c>
      <c r="D1552" s="127" t="s">
        <v>0</v>
      </c>
      <c r="E1552" s="128" t="s">
        <v>105</v>
      </c>
      <c r="G1552" s="129">
        <v>133.43800000000002</v>
      </c>
      <c r="K1552" s="125"/>
      <c r="L1552" s="130"/>
      <c r="M1552" s="131"/>
      <c r="N1552" s="131"/>
      <c r="O1552" s="131"/>
      <c r="P1552" s="131"/>
      <c r="Q1552" s="131"/>
      <c r="R1552" s="131"/>
      <c r="S1552" s="132"/>
      <c r="AS1552" s="127" t="s">
        <v>102</v>
      </c>
      <c r="AT1552" s="127" t="s">
        <v>73</v>
      </c>
      <c r="AU1552" s="126" t="s">
        <v>106</v>
      </c>
      <c r="AV1552" s="126" t="s">
        <v>16</v>
      </c>
      <c r="AW1552" s="126" t="s">
        <v>47</v>
      </c>
      <c r="AX1552" s="127" t="s">
        <v>89</v>
      </c>
    </row>
    <row r="1553" spans="1:50" s="102" customFormat="1" x14ac:dyDescent="0.2">
      <c r="A1553" s="101"/>
      <c r="C1553" s="103" t="s">
        <v>102</v>
      </c>
      <c r="D1553" s="104" t="s">
        <v>0</v>
      </c>
      <c r="E1553" s="105" t="s">
        <v>902</v>
      </c>
      <c r="G1553" s="104" t="s">
        <v>0</v>
      </c>
      <c r="K1553" s="101"/>
      <c r="L1553" s="106"/>
      <c r="M1553" s="107"/>
      <c r="N1553" s="107"/>
      <c r="O1553" s="107"/>
      <c r="P1553" s="107"/>
      <c r="Q1553" s="107"/>
      <c r="R1553" s="107"/>
      <c r="S1553" s="108"/>
      <c r="AS1553" s="104" t="s">
        <v>102</v>
      </c>
      <c r="AT1553" s="104" t="s">
        <v>73</v>
      </c>
      <c r="AU1553" s="102" t="s">
        <v>51</v>
      </c>
      <c r="AV1553" s="102" t="s">
        <v>16</v>
      </c>
      <c r="AW1553" s="102" t="s">
        <v>47</v>
      </c>
      <c r="AX1553" s="104" t="s">
        <v>89</v>
      </c>
    </row>
    <row r="1554" spans="1:50" s="102" customFormat="1" x14ac:dyDescent="0.2">
      <c r="A1554" s="101"/>
      <c r="C1554" s="103" t="s">
        <v>102</v>
      </c>
      <c r="D1554" s="104" t="s">
        <v>0</v>
      </c>
      <c r="E1554" s="105" t="s">
        <v>903</v>
      </c>
      <c r="G1554" s="104" t="s">
        <v>0</v>
      </c>
      <c r="K1554" s="101"/>
      <c r="L1554" s="106"/>
      <c r="M1554" s="107"/>
      <c r="N1554" s="107"/>
      <c r="O1554" s="107"/>
      <c r="P1554" s="107"/>
      <c r="Q1554" s="107"/>
      <c r="R1554" s="107"/>
      <c r="S1554" s="108"/>
      <c r="AS1554" s="104" t="s">
        <v>102</v>
      </c>
      <c r="AT1554" s="104" t="s">
        <v>73</v>
      </c>
      <c r="AU1554" s="102" t="s">
        <v>51</v>
      </c>
      <c r="AV1554" s="102" t="s">
        <v>16</v>
      </c>
      <c r="AW1554" s="102" t="s">
        <v>47</v>
      </c>
      <c r="AX1554" s="104" t="s">
        <v>89</v>
      </c>
    </row>
    <row r="1555" spans="1:50" s="110" customFormat="1" x14ac:dyDescent="0.2">
      <c r="A1555" s="109"/>
      <c r="C1555" s="103" t="s">
        <v>102</v>
      </c>
      <c r="D1555" s="111" t="s">
        <v>0</v>
      </c>
      <c r="E1555" s="112" t="s">
        <v>904</v>
      </c>
      <c r="G1555" s="113">
        <v>36.444000000000003</v>
      </c>
      <c r="K1555" s="109"/>
      <c r="L1555" s="114"/>
      <c r="M1555" s="115"/>
      <c r="N1555" s="115"/>
      <c r="O1555" s="115"/>
      <c r="P1555" s="115"/>
      <c r="Q1555" s="115"/>
      <c r="R1555" s="115"/>
      <c r="S1555" s="116"/>
      <c r="AS1555" s="111" t="s">
        <v>102</v>
      </c>
      <c r="AT1555" s="111" t="s">
        <v>73</v>
      </c>
      <c r="AU1555" s="110" t="s">
        <v>73</v>
      </c>
      <c r="AV1555" s="110" t="s">
        <v>16</v>
      </c>
      <c r="AW1555" s="110" t="s">
        <v>47</v>
      </c>
      <c r="AX1555" s="111" t="s">
        <v>89</v>
      </c>
    </row>
    <row r="1556" spans="1:50" s="102" customFormat="1" x14ac:dyDescent="0.2">
      <c r="A1556" s="101"/>
      <c r="C1556" s="103" t="s">
        <v>102</v>
      </c>
      <c r="D1556" s="104" t="s">
        <v>0</v>
      </c>
      <c r="E1556" s="105" t="s">
        <v>905</v>
      </c>
      <c r="G1556" s="104" t="s">
        <v>0</v>
      </c>
      <c r="K1556" s="101"/>
      <c r="L1556" s="106"/>
      <c r="M1556" s="107"/>
      <c r="N1556" s="107"/>
      <c r="O1556" s="107"/>
      <c r="P1556" s="107"/>
      <c r="Q1556" s="107"/>
      <c r="R1556" s="107"/>
      <c r="S1556" s="108"/>
      <c r="AS1556" s="104" t="s">
        <v>102</v>
      </c>
      <c r="AT1556" s="104" t="s">
        <v>73</v>
      </c>
      <c r="AU1556" s="102" t="s">
        <v>51</v>
      </c>
      <c r="AV1556" s="102" t="s">
        <v>16</v>
      </c>
      <c r="AW1556" s="102" t="s">
        <v>47</v>
      </c>
      <c r="AX1556" s="104" t="s">
        <v>89</v>
      </c>
    </row>
    <row r="1557" spans="1:50" s="110" customFormat="1" ht="22.5" x14ac:dyDescent="0.2">
      <c r="A1557" s="109"/>
      <c r="C1557" s="103" t="s">
        <v>102</v>
      </c>
      <c r="D1557" s="111" t="s">
        <v>0</v>
      </c>
      <c r="E1557" s="112" t="s">
        <v>906</v>
      </c>
      <c r="G1557" s="113">
        <v>49.499000000000002</v>
      </c>
      <c r="K1557" s="109"/>
      <c r="L1557" s="114"/>
      <c r="M1557" s="115"/>
      <c r="N1557" s="115"/>
      <c r="O1557" s="115"/>
      <c r="P1557" s="115"/>
      <c r="Q1557" s="115"/>
      <c r="R1557" s="115"/>
      <c r="S1557" s="116"/>
      <c r="AS1557" s="111" t="s">
        <v>102</v>
      </c>
      <c r="AT1557" s="111" t="s">
        <v>73</v>
      </c>
      <c r="AU1557" s="110" t="s">
        <v>73</v>
      </c>
      <c r="AV1557" s="110" t="s">
        <v>16</v>
      </c>
      <c r="AW1557" s="110" t="s">
        <v>47</v>
      </c>
      <c r="AX1557" s="111" t="s">
        <v>89</v>
      </c>
    </row>
    <row r="1558" spans="1:50" s="102" customFormat="1" x14ac:dyDescent="0.2">
      <c r="A1558" s="101"/>
      <c r="C1558" s="103" t="s">
        <v>102</v>
      </c>
      <c r="D1558" s="104" t="s">
        <v>0</v>
      </c>
      <c r="E1558" s="105" t="s">
        <v>907</v>
      </c>
      <c r="G1558" s="104" t="s">
        <v>0</v>
      </c>
      <c r="K1558" s="101"/>
      <c r="L1558" s="106"/>
      <c r="M1558" s="107"/>
      <c r="N1558" s="107"/>
      <c r="O1558" s="107"/>
      <c r="P1558" s="107"/>
      <c r="Q1558" s="107"/>
      <c r="R1558" s="107"/>
      <c r="S1558" s="108"/>
      <c r="AS1558" s="104" t="s">
        <v>102</v>
      </c>
      <c r="AT1558" s="104" t="s">
        <v>73</v>
      </c>
      <c r="AU1558" s="102" t="s">
        <v>51</v>
      </c>
      <c r="AV1558" s="102" t="s">
        <v>16</v>
      </c>
      <c r="AW1558" s="102" t="s">
        <v>47</v>
      </c>
      <c r="AX1558" s="104" t="s">
        <v>89</v>
      </c>
    </row>
    <row r="1559" spans="1:50" s="110" customFormat="1" ht="22.5" x14ac:dyDescent="0.2">
      <c r="A1559" s="109"/>
      <c r="C1559" s="103" t="s">
        <v>102</v>
      </c>
      <c r="D1559" s="111" t="s">
        <v>0</v>
      </c>
      <c r="E1559" s="112" t="s">
        <v>908</v>
      </c>
      <c r="G1559" s="113">
        <v>46.802999999999997</v>
      </c>
      <c r="K1559" s="109"/>
      <c r="L1559" s="114"/>
      <c r="M1559" s="115"/>
      <c r="N1559" s="115"/>
      <c r="O1559" s="115"/>
      <c r="P1559" s="115"/>
      <c r="Q1559" s="115"/>
      <c r="R1559" s="115"/>
      <c r="S1559" s="116"/>
      <c r="AS1559" s="111" t="s">
        <v>102</v>
      </c>
      <c r="AT1559" s="111" t="s">
        <v>73</v>
      </c>
      <c r="AU1559" s="110" t="s">
        <v>73</v>
      </c>
      <c r="AV1559" s="110" t="s">
        <v>16</v>
      </c>
      <c r="AW1559" s="110" t="s">
        <v>47</v>
      </c>
      <c r="AX1559" s="111" t="s">
        <v>89</v>
      </c>
    </row>
    <row r="1560" spans="1:50" s="110" customFormat="1" x14ac:dyDescent="0.2">
      <c r="A1560" s="109"/>
      <c r="C1560" s="103" t="s">
        <v>102</v>
      </c>
      <c r="D1560" s="111" t="s">
        <v>0</v>
      </c>
      <c r="E1560" s="112" t="s">
        <v>909</v>
      </c>
      <c r="G1560" s="113">
        <v>-2.7</v>
      </c>
      <c r="K1560" s="109"/>
      <c r="L1560" s="114"/>
      <c r="M1560" s="115"/>
      <c r="N1560" s="115"/>
      <c r="O1560" s="115"/>
      <c r="P1560" s="115"/>
      <c r="Q1560" s="115"/>
      <c r="R1560" s="115"/>
      <c r="S1560" s="116"/>
      <c r="AS1560" s="111" t="s">
        <v>102</v>
      </c>
      <c r="AT1560" s="111" t="s">
        <v>73</v>
      </c>
      <c r="AU1560" s="110" t="s">
        <v>73</v>
      </c>
      <c r="AV1560" s="110" t="s">
        <v>16</v>
      </c>
      <c r="AW1560" s="110" t="s">
        <v>47</v>
      </c>
      <c r="AX1560" s="111" t="s">
        <v>89</v>
      </c>
    </row>
    <row r="1561" spans="1:50" s="110" customFormat="1" x14ac:dyDescent="0.2">
      <c r="A1561" s="109"/>
      <c r="C1561" s="103" t="s">
        <v>102</v>
      </c>
      <c r="D1561" s="111" t="s">
        <v>0</v>
      </c>
      <c r="E1561" s="112" t="s">
        <v>909</v>
      </c>
      <c r="G1561" s="113">
        <v>-2.7</v>
      </c>
      <c r="K1561" s="109"/>
      <c r="L1561" s="114"/>
      <c r="M1561" s="115"/>
      <c r="N1561" s="115"/>
      <c r="O1561" s="115"/>
      <c r="P1561" s="115"/>
      <c r="Q1561" s="115"/>
      <c r="R1561" s="115"/>
      <c r="S1561" s="116"/>
      <c r="AS1561" s="111" t="s">
        <v>102</v>
      </c>
      <c r="AT1561" s="111" t="s">
        <v>73</v>
      </c>
      <c r="AU1561" s="110" t="s">
        <v>73</v>
      </c>
      <c r="AV1561" s="110" t="s">
        <v>16</v>
      </c>
      <c r="AW1561" s="110" t="s">
        <v>47</v>
      </c>
      <c r="AX1561" s="111" t="s">
        <v>89</v>
      </c>
    </row>
    <row r="1562" spans="1:50" s="110" customFormat="1" x14ac:dyDescent="0.2">
      <c r="A1562" s="109"/>
      <c r="C1562" s="103" t="s">
        <v>102</v>
      </c>
      <c r="D1562" s="111" t="s">
        <v>0</v>
      </c>
      <c r="E1562" s="112" t="s">
        <v>910</v>
      </c>
      <c r="G1562" s="113">
        <v>-1.62</v>
      </c>
      <c r="K1562" s="109"/>
      <c r="L1562" s="114"/>
      <c r="M1562" s="115"/>
      <c r="N1562" s="115"/>
      <c r="O1562" s="115"/>
      <c r="P1562" s="115"/>
      <c r="Q1562" s="115"/>
      <c r="R1562" s="115"/>
      <c r="S1562" s="116"/>
      <c r="AS1562" s="111" t="s">
        <v>102</v>
      </c>
      <c r="AT1562" s="111" t="s">
        <v>73</v>
      </c>
      <c r="AU1562" s="110" t="s">
        <v>73</v>
      </c>
      <c r="AV1562" s="110" t="s">
        <v>16</v>
      </c>
      <c r="AW1562" s="110" t="s">
        <v>47</v>
      </c>
      <c r="AX1562" s="111" t="s">
        <v>89</v>
      </c>
    </row>
    <row r="1563" spans="1:50" s="110" customFormat="1" x14ac:dyDescent="0.2">
      <c r="A1563" s="109"/>
      <c r="C1563" s="103" t="s">
        <v>102</v>
      </c>
      <c r="D1563" s="111" t="s">
        <v>0</v>
      </c>
      <c r="E1563" s="112" t="s">
        <v>911</v>
      </c>
      <c r="G1563" s="113">
        <v>-2.4</v>
      </c>
      <c r="K1563" s="109"/>
      <c r="L1563" s="114"/>
      <c r="M1563" s="115"/>
      <c r="N1563" s="115"/>
      <c r="O1563" s="115"/>
      <c r="P1563" s="115"/>
      <c r="Q1563" s="115"/>
      <c r="R1563" s="115"/>
      <c r="S1563" s="116"/>
      <c r="AS1563" s="111" t="s">
        <v>102</v>
      </c>
      <c r="AT1563" s="111" t="s">
        <v>73</v>
      </c>
      <c r="AU1563" s="110" t="s">
        <v>73</v>
      </c>
      <c r="AV1563" s="110" t="s">
        <v>16</v>
      </c>
      <c r="AW1563" s="110" t="s">
        <v>47</v>
      </c>
      <c r="AX1563" s="111" t="s">
        <v>89</v>
      </c>
    </row>
    <row r="1564" spans="1:50" s="126" customFormat="1" x14ac:dyDescent="0.2">
      <c r="A1564" s="125"/>
      <c r="C1564" s="103" t="s">
        <v>102</v>
      </c>
      <c r="D1564" s="127" t="s">
        <v>0</v>
      </c>
      <c r="E1564" s="128" t="s">
        <v>105</v>
      </c>
      <c r="G1564" s="129">
        <v>123.32600000000001</v>
      </c>
      <c r="K1564" s="125"/>
      <c r="L1564" s="130"/>
      <c r="M1564" s="131"/>
      <c r="N1564" s="131"/>
      <c r="O1564" s="131"/>
      <c r="P1564" s="131"/>
      <c r="Q1564" s="131"/>
      <c r="R1564" s="131"/>
      <c r="S1564" s="132"/>
      <c r="AS1564" s="127" t="s">
        <v>102</v>
      </c>
      <c r="AT1564" s="127" t="s">
        <v>73</v>
      </c>
      <c r="AU1564" s="126" t="s">
        <v>106</v>
      </c>
      <c r="AV1564" s="126" t="s">
        <v>16</v>
      </c>
      <c r="AW1564" s="126" t="s">
        <v>47</v>
      </c>
      <c r="AX1564" s="127" t="s">
        <v>89</v>
      </c>
    </row>
    <row r="1565" spans="1:50" s="102" customFormat="1" x14ac:dyDescent="0.2">
      <c r="A1565" s="101"/>
      <c r="C1565" s="103" t="s">
        <v>102</v>
      </c>
      <c r="D1565" s="104" t="s">
        <v>0</v>
      </c>
      <c r="E1565" s="105" t="s">
        <v>912</v>
      </c>
      <c r="G1565" s="104" t="s">
        <v>0</v>
      </c>
      <c r="K1565" s="101"/>
      <c r="L1565" s="106"/>
      <c r="M1565" s="107"/>
      <c r="N1565" s="107"/>
      <c r="O1565" s="107"/>
      <c r="P1565" s="107"/>
      <c r="Q1565" s="107"/>
      <c r="R1565" s="107"/>
      <c r="S1565" s="108"/>
      <c r="AS1565" s="104" t="s">
        <v>102</v>
      </c>
      <c r="AT1565" s="104" t="s">
        <v>73</v>
      </c>
      <c r="AU1565" s="102" t="s">
        <v>51</v>
      </c>
      <c r="AV1565" s="102" t="s">
        <v>16</v>
      </c>
      <c r="AW1565" s="102" t="s">
        <v>47</v>
      </c>
      <c r="AX1565" s="104" t="s">
        <v>89</v>
      </c>
    </row>
    <row r="1566" spans="1:50" s="102" customFormat="1" x14ac:dyDescent="0.2">
      <c r="A1566" s="101"/>
      <c r="C1566" s="103" t="s">
        <v>102</v>
      </c>
      <c r="D1566" s="104" t="s">
        <v>0</v>
      </c>
      <c r="E1566" s="105" t="s">
        <v>703</v>
      </c>
      <c r="G1566" s="104" t="s">
        <v>0</v>
      </c>
      <c r="K1566" s="101"/>
      <c r="L1566" s="106"/>
      <c r="M1566" s="107"/>
      <c r="N1566" s="107"/>
      <c r="O1566" s="107"/>
      <c r="P1566" s="107"/>
      <c r="Q1566" s="107"/>
      <c r="R1566" s="107"/>
      <c r="S1566" s="108"/>
      <c r="AS1566" s="104" t="s">
        <v>102</v>
      </c>
      <c r="AT1566" s="104" t="s">
        <v>73</v>
      </c>
      <c r="AU1566" s="102" t="s">
        <v>51</v>
      </c>
      <c r="AV1566" s="102" t="s">
        <v>16</v>
      </c>
      <c r="AW1566" s="102" t="s">
        <v>47</v>
      </c>
      <c r="AX1566" s="104" t="s">
        <v>89</v>
      </c>
    </row>
    <row r="1567" spans="1:50" s="102" customFormat="1" x14ac:dyDescent="0.2">
      <c r="A1567" s="101"/>
      <c r="C1567" s="103" t="s">
        <v>102</v>
      </c>
      <c r="D1567" s="104" t="s">
        <v>0</v>
      </c>
      <c r="E1567" s="105" t="s">
        <v>913</v>
      </c>
      <c r="G1567" s="104" t="s">
        <v>0</v>
      </c>
      <c r="K1567" s="101"/>
      <c r="L1567" s="106"/>
      <c r="M1567" s="107"/>
      <c r="N1567" s="107"/>
      <c r="O1567" s="107"/>
      <c r="P1567" s="107"/>
      <c r="Q1567" s="107"/>
      <c r="R1567" s="107"/>
      <c r="S1567" s="108"/>
      <c r="AS1567" s="104" t="s">
        <v>102</v>
      </c>
      <c r="AT1567" s="104" t="s">
        <v>73</v>
      </c>
      <c r="AU1567" s="102" t="s">
        <v>51</v>
      </c>
      <c r="AV1567" s="102" t="s">
        <v>16</v>
      </c>
      <c r="AW1567" s="102" t="s">
        <v>47</v>
      </c>
      <c r="AX1567" s="104" t="s">
        <v>89</v>
      </c>
    </row>
    <row r="1568" spans="1:50" s="110" customFormat="1" x14ac:dyDescent="0.2">
      <c r="A1568" s="109"/>
      <c r="C1568" s="103" t="s">
        <v>102</v>
      </c>
      <c r="D1568" s="111" t="s">
        <v>0</v>
      </c>
      <c r="E1568" s="112" t="s">
        <v>914</v>
      </c>
      <c r="G1568" s="113">
        <v>4.55</v>
      </c>
      <c r="K1568" s="109"/>
      <c r="L1568" s="114"/>
      <c r="M1568" s="115"/>
      <c r="N1568" s="115"/>
      <c r="O1568" s="115"/>
      <c r="P1568" s="115"/>
      <c r="Q1568" s="115"/>
      <c r="R1568" s="115"/>
      <c r="S1568" s="116"/>
      <c r="AS1568" s="111" t="s">
        <v>102</v>
      </c>
      <c r="AT1568" s="111" t="s">
        <v>73</v>
      </c>
      <c r="AU1568" s="110" t="s">
        <v>73</v>
      </c>
      <c r="AV1568" s="110" t="s">
        <v>16</v>
      </c>
      <c r="AW1568" s="110" t="s">
        <v>47</v>
      </c>
      <c r="AX1568" s="111" t="s">
        <v>89</v>
      </c>
    </row>
    <row r="1569" spans="1:50" s="102" customFormat="1" x14ac:dyDescent="0.2">
      <c r="A1569" s="101"/>
      <c r="C1569" s="103" t="s">
        <v>102</v>
      </c>
      <c r="D1569" s="104" t="s">
        <v>0</v>
      </c>
      <c r="E1569" s="105" t="s">
        <v>830</v>
      </c>
      <c r="G1569" s="104" t="s">
        <v>0</v>
      </c>
      <c r="K1569" s="101"/>
      <c r="L1569" s="106"/>
      <c r="M1569" s="107"/>
      <c r="N1569" s="107"/>
      <c r="O1569" s="107"/>
      <c r="P1569" s="107"/>
      <c r="Q1569" s="107"/>
      <c r="R1569" s="107"/>
      <c r="S1569" s="108"/>
      <c r="AS1569" s="104" t="s">
        <v>102</v>
      </c>
      <c r="AT1569" s="104" t="s">
        <v>73</v>
      </c>
      <c r="AU1569" s="102" t="s">
        <v>51</v>
      </c>
      <c r="AV1569" s="102" t="s">
        <v>16</v>
      </c>
      <c r="AW1569" s="102" t="s">
        <v>47</v>
      </c>
      <c r="AX1569" s="104" t="s">
        <v>89</v>
      </c>
    </row>
    <row r="1570" spans="1:50" s="110" customFormat="1" x14ac:dyDescent="0.2">
      <c r="A1570" s="109"/>
      <c r="C1570" s="103" t="s">
        <v>102</v>
      </c>
      <c r="D1570" s="111" t="s">
        <v>0</v>
      </c>
      <c r="E1570" s="112" t="s">
        <v>915</v>
      </c>
      <c r="G1570" s="113">
        <v>7.02</v>
      </c>
      <c r="K1570" s="109"/>
      <c r="L1570" s="114"/>
      <c r="M1570" s="115"/>
      <c r="N1570" s="115"/>
      <c r="O1570" s="115"/>
      <c r="P1570" s="115"/>
      <c r="Q1570" s="115"/>
      <c r="R1570" s="115"/>
      <c r="S1570" s="116"/>
      <c r="AS1570" s="111" t="s">
        <v>102</v>
      </c>
      <c r="AT1570" s="111" t="s">
        <v>73</v>
      </c>
      <c r="AU1570" s="110" t="s">
        <v>73</v>
      </c>
      <c r="AV1570" s="110" t="s">
        <v>16</v>
      </c>
      <c r="AW1570" s="110" t="s">
        <v>47</v>
      </c>
      <c r="AX1570" s="111" t="s">
        <v>89</v>
      </c>
    </row>
    <row r="1571" spans="1:50" s="102" customFormat="1" x14ac:dyDescent="0.2">
      <c r="A1571" s="101"/>
      <c r="C1571" s="103" t="s">
        <v>102</v>
      </c>
      <c r="D1571" s="104" t="s">
        <v>0</v>
      </c>
      <c r="E1571" s="105" t="s">
        <v>832</v>
      </c>
      <c r="G1571" s="104" t="s">
        <v>0</v>
      </c>
      <c r="K1571" s="101"/>
      <c r="L1571" s="106"/>
      <c r="M1571" s="107"/>
      <c r="N1571" s="107"/>
      <c r="O1571" s="107"/>
      <c r="P1571" s="107"/>
      <c r="Q1571" s="107"/>
      <c r="R1571" s="107"/>
      <c r="S1571" s="108"/>
      <c r="AS1571" s="104" t="s">
        <v>102</v>
      </c>
      <c r="AT1571" s="104" t="s">
        <v>73</v>
      </c>
      <c r="AU1571" s="102" t="s">
        <v>51</v>
      </c>
      <c r="AV1571" s="102" t="s">
        <v>16</v>
      </c>
      <c r="AW1571" s="102" t="s">
        <v>47</v>
      </c>
      <c r="AX1571" s="104" t="s">
        <v>89</v>
      </c>
    </row>
    <row r="1572" spans="1:50" s="110" customFormat="1" x14ac:dyDescent="0.2">
      <c r="A1572" s="109"/>
      <c r="C1572" s="103" t="s">
        <v>102</v>
      </c>
      <c r="D1572" s="111" t="s">
        <v>0</v>
      </c>
      <c r="E1572" s="112" t="s">
        <v>916</v>
      </c>
      <c r="G1572" s="113">
        <v>7.7380000000000004</v>
      </c>
      <c r="K1572" s="109"/>
      <c r="L1572" s="114"/>
      <c r="M1572" s="115"/>
      <c r="N1572" s="115"/>
      <c r="O1572" s="115"/>
      <c r="P1572" s="115"/>
      <c r="Q1572" s="115"/>
      <c r="R1572" s="115"/>
      <c r="S1572" s="116"/>
      <c r="AS1572" s="111" t="s">
        <v>102</v>
      </c>
      <c r="AT1572" s="111" t="s">
        <v>73</v>
      </c>
      <c r="AU1572" s="110" t="s">
        <v>73</v>
      </c>
      <c r="AV1572" s="110" t="s">
        <v>16</v>
      </c>
      <c r="AW1572" s="110" t="s">
        <v>47</v>
      </c>
      <c r="AX1572" s="111" t="s">
        <v>89</v>
      </c>
    </row>
    <row r="1573" spans="1:50" s="102" customFormat="1" x14ac:dyDescent="0.2">
      <c r="A1573" s="101"/>
      <c r="C1573" s="103" t="s">
        <v>102</v>
      </c>
      <c r="D1573" s="104" t="s">
        <v>0</v>
      </c>
      <c r="E1573" s="105" t="s">
        <v>917</v>
      </c>
      <c r="G1573" s="104" t="s">
        <v>0</v>
      </c>
      <c r="K1573" s="101"/>
      <c r="L1573" s="106"/>
      <c r="M1573" s="107"/>
      <c r="N1573" s="107"/>
      <c r="O1573" s="107"/>
      <c r="P1573" s="107"/>
      <c r="Q1573" s="107"/>
      <c r="R1573" s="107"/>
      <c r="S1573" s="108"/>
      <c r="AS1573" s="104" t="s">
        <v>102</v>
      </c>
      <c r="AT1573" s="104" t="s">
        <v>73</v>
      </c>
      <c r="AU1573" s="102" t="s">
        <v>51</v>
      </c>
      <c r="AV1573" s="102" t="s">
        <v>16</v>
      </c>
      <c r="AW1573" s="102" t="s">
        <v>47</v>
      </c>
      <c r="AX1573" s="104" t="s">
        <v>89</v>
      </c>
    </row>
    <row r="1574" spans="1:50" s="110" customFormat="1" x14ac:dyDescent="0.2">
      <c r="A1574" s="109"/>
      <c r="C1574" s="103" t="s">
        <v>102</v>
      </c>
      <c r="D1574" s="111" t="s">
        <v>0</v>
      </c>
      <c r="E1574" s="112" t="s">
        <v>918</v>
      </c>
      <c r="G1574" s="113">
        <v>14.355</v>
      </c>
      <c r="K1574" s="109"/>
      <c r="L1574" s="114"/>
      <c r="M1574" s="115"/>
      <c r="N1574" s="115"/>
      <c r="O1574" s="115"/>
      <c r="P1574" s="115"/>
      <c r="Q1574" s="115"/>
      <c r="R1574" s="115"/>
      <c r="S1574" s="116"/>
      <c r="AS1574" s="111" t="s">
        <v>102</v>
      </c>
      <c r="AT1574" s="111" t="s">
        <v>73</v>
      </c>
      <c r="AU1574" s="110" t="s">
        <v>73</v>
      </c>
      <c r="AV1574" s="110" t="s">
        <v>16</v>
      </c>
      <c r="AW1574" s="110" t="s">
        <v>47</v>
      </c>
      <c r="AX1574" s="111" t="s">
        <v>89</v>
      </c>
    </row>
    <row r="1575" spans="1:50" s="102" customFormat="1" x14ac:dyDescent="0.2">
      <c r="A1575" s="101"/>
      <c r="C1575" s="103" t="s">
        <v>102</v>
      </c>
      <c r="D1575" s="104" t="s">
        <v>0</v>
      </c>
      <c r="E1575" s="105" t="s">
        <v>919</v>
      </c>
      <c r="G1575" s="104" t="s">
        <v>0</v>
      </c>
      <c r="K1575" s="101"/>
      <c r="L1575" s="106"/>
      <c r="M1575" s="107"/>
      <c r="N1575" s="107"/>
      <c r="O1575" s="107"/>
      <c r="P1575" s="107"/>
      <c r="Q1575" s="107"/>
      <c r="R1575" s="107"/>
      <c r="S1575" s="108"/>
      <c r="AS1575" s="104" t="s">
        <v>102</v>
      </c>
      <c r="AT1575" s="104" t="s">
        <v>73</v>
      </c>
      <c r="AU1575" s="102" t="s">
        <v>51</v>
      </c>
      <c r="AV1575" s="102" t="s">
        <v>16</v>
      </c>
      <c r="AW1575" s="102" t="s">
        <v>47</v>
      </c>
      <c r="AX1575" s="104" t="s">
        <v>89</v>
      </c>
    </row>
    <row r="1576" spans="1:50" s="110" customFormat="1" x14ac:dyDescent="0.2">
      <c r="A1576" s="109"/>
      <c r="C1576" s="103" t="s">
        <v>102</v>
      </c>
      <c r="D1576" s="111" t="s">
        <v>0</v>
      </c>
      <c r="E1576" s="112" t="s">
        <v>920</v>
      </c>
      <c r="G1576" s="113">
        <v>9.3729999999999993</v>
      </c>
      <c r="K1576" s="109"/>
      <c r="L1576" s="114"/>
      <c r="M1576" s="115"/>
      <c r="N1576" s="115"/>
      <c r="O1576" s="115"/>
      <c r="P1576" s="115"/>
      <c r="Q1576" s="115"/>
      <c r="R1576" s="115"/>
      <c r="S1576" s="116"/>
      <c r="AS1576" s="111" t="s">
        <v>102</v>
      </c>
      <c r="AT1576" s="111" t="s">
        <v>73</v>
      </c>
      <c r="AU1576" s="110" t="s">
        <v>73</v>
      </c>
      <c r="AV1576" s="110" t="s">
        <v>16</v>
      </c>
      <c r="AW1576" s="110" t="s">
        <v>47</v>
      </c>
      <c r="AX1576" s="111" t="s">
        <v>89</v>
      </c>
    </row>
    <row r="1577" spans="1:50" s="102" customFormat="1" x14ac:dyDescent="0.2">
      <c r="A1577" s="101"/>
      <c r="C1577" s="103" t="s">
        <v>102</v>
      </c>
      <c r="D1577" s="104" t="s">
        <v>0</v>
      </c>
      <c r="E1577" s="105" t="s">
        <v>838</v>
      </c>
      <c r="G1577" s="104" t="s">
        <v>0</v>
      </c>
      <c r="K1577" s="101"/>
      <c r="L1577" s="106"/>
      <c r="M1577" s="107"/>
      <c r="N1577" s="107"/>
      <c r="O1577" s="107"/>
      <c r="P1577" s="107"/>
      <c r="Q1577" s="107"/>
      <c r="R1577" s="107"/>
      <c r="S1577" s="108"/>
      <c r="AS1577" s="104" t="s">
        <v>102</v>
      </c>
      <c r="AT1577" s="104" t="s">
        <v>73</v>
      </c>
      <c r="AU1577" s="102" t="s">
        <v>51</v>
      </c>
      <c r="AV1577" s="102" t="s">
        <v>16</v>
      </c>
      <c r="AW1577" s="102" t="s">
        <v>47</v>
      </c>
      <c r="AX1577" s="104" t="s">
        <v>89</v>
      </c>
    </row>
    <row r="1578" spans="1:50" s="110" customFormat="1" x14ac:dyDescent="0.2">
      <c r="A1578" s="109"/>
      <c r="C1578" s="103" t="s">
        <v>102</v>
      </c>
      <c r="D1578" s="111" t="s">
        <v>0</v>
      </c>
      <c r="E1578" s="112" t="s">
        <v>921</v>
      </c>
      <c r="G1578" s="113">
        <v>2.843</v>
      </c>
      <c r="K1578" s="109"/>
      <c r="L1578" s="114"/>
      <c r="M1578" s="115"/>
      <c r="N1578" s="115"/>
      <c r="O1578" s="115"/>
      <c r="P1578" s="115"/>
      <c r="Q1578" s="115"/>
      <c r="R1578" s="115"/>
      <c r="S1578" s="116"/>
      <c r="AS1578" s="111" t="s">
        <v>102</v>
      </c>
      <c r="AT1578" s="111" t="s">
        <v>73</v>
      </c>
      <c r="AU1578" s="110" t="s">
        <v>73</v>
      </c>
      <c r="AV1578" s="110" t="s">
        <v>16</v>
      </c>
      <c r="AW1578" s="110" t="s">
        <v>47</v>
      </c>
      <c r="AX1578" s="111" t="s">
        <v>89</v>
      </c>
    </row>
    <row r="1579" spans="1:50" s="102" customFormat="1" x14ac:dyDescent="0.2">
      <c r="A1579" s="101"/>
      <c r="C1579" s="103" t="s">
        <v>102</v>
      </c>
      <c r="D1579" s="104" t="s">
        <v>0</v>
      </c>
      <c r="E1579" s="105" t="s">
        <v>840</v>
      </c>
      <c r="G1579" s="104" t="s">
        <v>0</v>
      </c>
      <c r="K1579" s="101"/>
      <c r="L1579" s="106"/>
      <c r="M1579" s="107"/>
      <c r="N1579" s="107"/>
      <c r="O1579" s="107"/>
      <c r="P1579" s="107"/>
      <c r="Q1579" s="107"/>
      <c r="R1579" s="107"/>
      <c r="S1579" s="108"/>
      <c r="AS1579" s="104" t="s">
        <v>102</v>
      </c>
      <c r="AT1579" s="104" t="s">
        <v>73</v>
      </c>
      <c r="AU1579" s="102" t="s">
        <v>51</v>
      </c>
      <c r="AV1579" s="102" t="s">
        <v>16</v>
      </c>
      <c r="AW1579" s="102" t="s">
        <v>47</v>
      </c>
      <c r="AX1579" s="104" t="s">
        <v>89</v>
      </c>
    </row>
    <row r="1580" spans="1:50" s="110" customFormat="1" x14ac:dyDescent="0.2">
      <c r="A1580" s="109"/>
      <c r="C1580" s="103" t="s">
        <v>102</v>
      </c>
      <c r="D1580" s="111" t="s">
        <v>0</v>
      </c>
      <c r="E1580" s="112" t="s">
        <v>922</v>
      </c>
      <c r="G1580" s="113">
        <v>5.0949999999999998</v>
      </c>
      <c r="K1580" s="109"/>
      <c r="L1580" s="114"/>
      <c r="M1580" s="115"/>
      <c r="N1580" s="115"/>
      <c r="O1580" s="115"/>
      <c r="P1580" s="115"/>
      <c r="Q1580" s="115"/>
      <c r="R1580" s="115"/>
      <c r="S1580" s="116"/>
      <c r="AS1580" s="111" t="s">
        <v>102</v>
      </c>
      <c r="AT1580" s="111" t="s">
        <v>73</v>
      </c>
      <c r="AU1580" s="110" t="s">
        <v>73</v>
      </c>
      <c r="AV1580" s="110" t="s">
        <v>16</v>
      </c>
      <c r="AW1580" s="110" t="s">
        <v>47</v>
      </c>
      <c r="AX1580" s="111" t="s">
        <v>89</v>
      </c>
    </row>
    <row r="1581" spans="1:50" s="102" customFormat="1" x14ac:dyDescent="0.2">
      <c r="A1581" s="101"/>
      <c r="C1581" s="103" t="s">
        <v>102</v>
      </c>
      <c r="D1581" s="104" t="s">
        <v>0</v>
      </c>
      <c r="E1581" s="105" t="s">
        <v>824</v>
      </c>
      <c r="G1581" s="104" t="s">
        <v>0</v>
      </c>
      <c r="K1581" s="101"/>
      <c r="L1581" s="106"/>
      <c r="M1581" s="107"/>
      <c r="N1581" s="107"/>
      <c r="O1581" s="107"/>
      <c r="P1581" s="107"/>
      <c r="Q1581" s="107"/>
      <c r="R1581" s="107"/>
      <c r="S1581" s="108"/>
      <c r="AS1581" s="104" t="s">
        <v>102</v>
      </c>
      <c r="AT1581" s="104" t="s">
        <v>73</v>
      </c>
      <c r="AU1581" s="102" t="s">
        <v>51</v>
      </c>
      <c r="AV1581" s="102" t="s">
        <v>16</v>
      </c>
      <c r="AW1581" s="102" t="s">
        <v>47</v>
      </c>
      <c r="AX1581" s="104" t="s">
        <v>89</v>
      </c>
    </row>
    <row r="1582" spans="1:50" s="110" customFormat="1" x14ac:dyDescent="0.2">
      <c r="A1582" s="109"/>
      <c r="C1582" s="103" t="s">
        <v>102</v>
      </c>
      <c r="D1582" s="111" t="s">
        <v>0</v>
      </c>
      <c r="E1582" s="112" t="s">
        <v>825</v>
      </c>
      <c r="G1582" s="113">
        <v>12.813000000000001</v>
      </c>
      <c r="K1582" s="109"/>
      <c r="L1582" s="114"/>
      <c r="M1582" s="115"/>
      <c r="N1582" s="115"/>
      <c r="O1582" s="115"/>
      <c r="P1582" s="115"/>
      <c r="Q1582" s="115"/>
      <c r="R1582" s="115"/>
      <c r="S1582" s="116"/>
      <c r="AS1582" s="111" t="s">
        <v>102</v>
      </c>
      <c r="AT1582" s="111" t="s">
        <v>73</v>
      </c>
      <c r="AU1582" s="110" t="s">
        <v>73</v>
      </c>
      <c r="AV1582" s="110" t="s">
        <v>16</v>
      </c>
      <c r="AW1582" s="110" t="s">
        <v>47</v>
      </c>
      <c r="AX1582" s="111" t="s">
        <v>89</v>
      </c>
    </row>
    <row r="1583" spans="1:50" s="102" customFormat="1" x14ac:dyDescent="0.2">
      <c r="A1583" s="101"/>
      <c r="C1583" s="103" t="s">
        <v>102</v>
      </c>
      <c r="D1583" s="104" t="s">
        <v>0</v>
      </c>
      <c r="E1583" s="105" t="s">
        <v>826</v>
      </c>
      <c r="G1583" s="104" t="s">
        <v>0</v>
      </c>
      <c r="K1583" s="101"/>
      <c r="L1583" s="106"/>
      <c r="M1583" s="107"/>
      <c r="N1583" s="107"/>
      <c r="O1583" s="107"/>
      <c r="P1583" s="107"/>
      <c r="Q1583" s="107"/>
      <c r="R1583" s="107"/>
      <c r="S1583" s="108"/>
      <c r="AS1583" s="104" t="s">
        <v>102</v>
      </c>
      <c r="AT1583" s="104" t="s">
        <v>73</v>
      </c>
      <c r="AU1583" s="102" t="s">
        <v>51</v>
      </c>
      <c r="AV1583" s="102" t="s">
        <v>16</v>
      </c>
      <c r="AW1583" s="102" t="s">
        <v>47</v>
      </c>
      <c r="AX1583" s="104" t="s">
        <v>89</v>
      </c>
    </row>
    <row r="1584" spans="1:50" s="110" customFormat="1" x14ac:dyDescent="0.2">
      <c r="A1584" s="109"/>
      <c r="C1584" s="103" t="s">
        <v>102</v>
      </c>
      <c r="D1584" s="111" t="s">
        <v>0</v>
      </c>
      <c r="E1584" s="112" t="s">
        <v>827</v>
      </c>
      <c r="G1584" s="113">
        <v>7.52</v>
      </c>
      <c r="K1584" s="109"/>
      <c r="L1584" s="114"/>
      <c r="M1584" s="115"/>
      <c r="N1584" s="115"/>
      <c r="O1584" s="115"/>
      <c r="P1584" s="115"/>
      <c r="Q1584" s="115"/>
      <c r="R1584" s="115"/>
      <c r="S1584" s="116"/>
      <c r="AS1584" s="111" t="s">
        <v>102</v>
      </c>
      <c r="AT1584" s="111" t="s">
        <v>73</v>
      </c>
      <c r="AU1584" s="110" t="s">
        <v>73</v>
      </c>
      <c r="AV1584" s="110" t="s">
        <v>16</v>
      </c>
      <c r="AW1584" s="110" t="s">
        <v>47</v>
      </c>
      <c r="AX1584" s="111" t="s">
        <v>89</v>
      </c>
    </row>
    <row r="1585" spans="1:50" s="102" customFormat="1" x14ac:dyDescent="0.2">
      <c r="A1585" s="101"/>
      <c r="C1585" s="103" t="s">
        <v>102</v>
      </c>
      <c r="D1585" s="104" t="s">
        <v>0</v>
      </c>
      <c r="E1585" s="105" t="s">
        <v>828</v>
      </c>
      <c r="G1585" s="104" t="s">
        <v>0</v>
      </c>
      <c r="K1585" s="101"/>
      <c r="L1585" s="106"/>
      <c r="M1585" s="107"/>
      <c r="N1585" s="107"/>
      <c r="O1585" s="107"/>
      <c r="P1585" s="107"/>
      <c r="Q1585" s="107"/>
      <c r="R1585" s="107"/>
      <c r="S1585" s="108"/>
      <c r="AS1585" s="104" t="s">
        <v>102</v>
      </c>
      <c r="AT1585" s="104" t="s">
        <v>73</v>
      </c>
      <c r="AU1585" s="102" t="s">
        <v>51</v>
      </c>
      <c r="AV1585" s="102" t="s">
        <v>16</v>
      </c>
      <c r="AW1585" s="102" t="s">
        <v>47</v>
      </c>
      <c r="AX1585" s="104" t="s">
        <v>89</v>
      </c>
    </row>
    <row r="1586" spans="1:50" s="110" customFormat="1" x14ac:dyDescent="0.2">
      <c r="A1586" s="109"/>
      <c r="C1586" s="103" t="s">
        <v>102</v>
      </c>
      <c r="D1586" s="111" t="s">
        <v>0</v>
      </c>
      <c r="E1586" s="112" t="s">
        <v>829</v>
      </c>
      <c r="G1586" s="113">
        <v>3.51</v>
      </c>
      <c r="K1586" s="109"/>
      <c r="L1586" s="114"/>
      <c r="M1586" s="115"/>
      <c r="N1586" s="115"/>
      <c r="O1586" s="115"/>
      <c r="P1586" s="115"/>
      <c r="Q1586" s="115"/>
      <c r="R1586" s="115"/>
      <c r="S1586" s="116"/>
      <c r="AS1586" s="111" t="s">
        <v>102</v>
      </c>
      <c r="AT1586" s="111" t="s">
        <v>73</v>
      </c>
      <c r="AU1586" s="110" t="s">
        <v>73</v>
      </c>
      <c r="AV1586" s="110" t="s">
        <v>16</v>
      </c>
      <c r="AW1586" s="110" t="s">
        <v>47</v>
      </c>
      <c r="AX1586" s="111" t="s">
        <v>89</v>
      </c>
    </row>
    <row r="1587" spans="1:50" s="102" customFormat="1" x14ac:dyDescent="0.2">
      <c r="A1587" s="101"/>
      <c r="C1587" s="103" t="s">
        <v>102</v>
      </c>
      <c r="D1587" s="104" t="s">
        <v>0</v>
      </c>
      <c r="E1587" s="105" t="s">
        <v>830</v>
      </c>
      <c r="G1587" s="104" t="s">
        <v>0</v>
      </c>
      <c r="K1587" s="101"/>
      <c r="L1587" s="106"/>
      <c r="M1587" s="107"/>
      <c r="N1587" s="107"/>
      <c r="O1587" s="107"/>
      <c r="P1587" s="107"/>
      <c r="Q1587" s="107"/>
      <c r="R1587" s="107"/>
      <c r="S1587" s="108"/>
      <c r="AS1587" s="104" t="s">
        <v>102</v>
      </c>
      <c r="AT1587" s="104" t="s">
        <v>73</v>
      </c>
      <c r="AU1587" s="102" t="s">
        <v>51</v>
      </c>
      <c r="AV1587" s="102" t="s">
        <v>16</v>
      </c>
      <c r="AW1587" s="102" t="s">
        <v>47</v>
      </c>
      <c r="AX1587" s="104" t="s">
        <v>89</v>
      </c>
    </row>
    <row r="1588" spans="1:50" s="110" customFormat="1" x14ac:dyDescent="0.2">
      <c r="A1588" s="109"/>
      <c r="C1588" s="103" t="s">
        <v>102</v>
      </c>
      <c r="D1588" s="111" t="s">
        <v>0</v>
      </c>
      <c r="E1588" s="112" t="s">
        <v>831</v>
      </c>
      <c r="G1588" s="113">
        <v>13.435</v>
      </c>
      <c r="K1588" s="109"/>
      <c r="L1588" s="114"/>
      <c r="M1588" s="115"/>
      <c r="N1588" s="115"/>
      <c r="O1588" s="115"/>
      <c r="P1588" s="115"/>
      <c r="Q1588" s="115"/>
      <c r="R1588" s="115"/>
      <c r="S1588" s="116"/>
      <c r="AS1588" s="111" t="s">
        <v>102</v>
      </c>
      <c r="AT1588" s="111" t="s">
        <v>73</v>
      </c>
      <c r="AU1588" s="110" t="s">
        <v>73</v>
      </c>
      <c r="AV1588" s="110" t="s">
        <v>16</v>
      </c>
      <c r="AW1588" s="110" t="s">
        <v>47</v>
      </c>
      <c r="AX1588" s="111" t="s">
        <v>89</v>
      </c>
    </row>
    <row r="1589" spans="1:50" s="102" customFormat="1" x14ac:dyDescent="0.2">
      <c r="A1589" s="101"/>
      <c r="C1589" s="103" t="s">
        <v>102</v>
      </c>
      <c r="D1589" s="104" t="s">
        <v>0</v>
      </c>
      <c r="E1589" s="105" t="s">
        <v>832</v>
      </c>
      <c r="G1589" s="104" t="s">
        <v>0</v>
      </c>
      <c r="K1589" s="101"/>
      <c r="L1589" s="106"/>
      <c r="M1589" s="107"/>
      <c r="N1589" s="107"/>
      <c r="O1589" s="107"/>
      <c r="P1589" s="107"/>
      <c r="Q1589" s="107"/>
      <c r="R1589" s="107"/>
      <c r="S1589" s="108"/>
      <c r="AS1589" s="104" t="s">
        <v>102</v>
      </c>
      <c r="AT1589" s="104" t="s">
        <v>73</v>
      </c>
      <c r="AU1589" s="102" t="s">
        <v>51</v>
      </c>
      <c r="AV1589" s="102" t="s">
        <v>16</v>
      </c>
      <c r="AW1589" s="102" t="s">
        <v>47</v>
      </c>
      <c r="AX1589" s="104" t="s">
        <v>89</v>
      </c>
    </row>
    <row r="1590" spans="1:50" s="110" customFormat="1" x14ac:dyDescent="0.2">
      <c r="A1590" s="109"/>
      <c r="C1590" s="103" t="s">
        <v>102</v>
      </c>
      <c r="D1590" s="111" t="s">
        <v>0</v>
      </c>
      <c r="E1590" s="112" t="s">
        <v>833</v>
      </c>
      <c r="G1590" s="113">
        <v>17.893000000000001</v>
      </c>
      <c r="K1590" s="109"/>
      <c r="L1590" s="114"/>
      <c r="M1590" s="115"/>
      <c r="N1590" s="115"/>
      <c r="O1590" s="115"/>
      <c r="P1590" s="115"/>
      <c r="Q1590" s="115"/>
      <c r="R1590" s="115"/>
      <c r="S1590" s="116"/>
      <c r="AS1590" s="111" t="s">
        <v>102</v>
      </c>
      <c r="AT1590" s="111" t="s">
        <v>73</v>
      </c>
      <c r="AU1590" s="110" t="s">
        <v>73</v>
      </c>
      <c r="AV1590" s="110" t="s">
        <v>16</v>
      </c>
      <c r="AW1590" s="110" t="s">
        <v>47</v>
      </c>
      <c r="AX1590" s="111" t="s">
        <v>89</v>
      </c>
    </row>
    <row r="1591" spans="1:50" s="102" customFormat="1" x14ac:dyDescent="0.2">
      <c r="A1591" s="101"/>
      <c r="C1591" s="103" t="s">
        <v>102</v>
      </c>
      <c r="D1591" s="104" t="s">
        <v>0</v>
      </c>
      <c r="E1591" s="105" t="s">
        <v>834</v>
      </c>
      <c r="G1591" s="104" t="s">
        <v>0</v>
      </c>
      <c r="K1591" s="101"/>
      <c r="L1591" s="106"/>
      <c r="M1591" s="107"/>
      <c r="N1591" s="107"/>
      <c r="O1591" s="107"/>
      <c r="P1591" s="107"/>
      <c r="Q1591" s="107"/>
      <c r="R1591" s="107"/>
      <c r="S1591" s="108"/>
      <c r="AS1591" s="104" t="s">
        <v>102</v>
      </c>
      <c r="AT1591" s="104" t="s">
        <v>73</v>
      </c>
      <c r="AU1591" s="102" t="s">
        <v>51</v>
      </c>
      <c r="AV1591" s="102" t="s">
        <v>16</v>
      </c>
      <c r="AW1591" s="102" t="s">
        <v>47</v>
      </c>
      <c r="AX1591" s="104" t="s">
        <v>89</v>
      </c>
    </row>
    <row r="1592" spans="1:50" s="110" customFormat="1" x14ac:dyDescent="0.2">
      <c r="A1592" s="109"/>
      <c r="C1592" s="103" t="s">
        <v>102</v>
      </c>
      <c r="D1592" s="111" t="s">
        <v>0</v>
      </c>
      <c r="E1592" s="112" t="s">
        <v>835</v>
      </c>
      <c r="G1592" s="113">
        <v>5.5129999999999999</v>
      </c>
      <c r="K1592" s="109"/>
      <c r="L1592" s="114"/>
      <c r="M1592" s="115"/>
      <c r="N1592" s="115"/>
      <c r="O1592" s="115"/>
      <c r="P1592" s="115"/>
      <c r="Q1592" s="115"/>
      <c r="R1592" s="115"/>
      <c r="S1592" s="116"/>
      <c r="AS1592" s="111" t="s">
        <v>102</v>
      </c>
      <c r="AT1592" s="111" t="s">
        <v>73</v>
      </c>
      <c r="AU1592" s="110" t="s">
        <v>73</v>
      </c>
      <c r="AV1592" s="110" t="s">
        <v>16</v>
      </c>
      <c r="AW1592" s="110" t="s">
        <v>47</v>
      </c>
      <c r="AX1592" s="111" t="s">
        <v>89</v>
      </c>
    </row>
    <row r="1593" spans="1:50" s="102" customFormat="1" x14ac:dyDescent="0.2">
      <c r="A1593" s="101"/>
      <c r="C1593" s="103" t="s">
        <v>102</v>
      </c>
      <c r="D1593" s="104" t="s">
        <v>0</v>
      </c>
      <c r="E1593" s="105" t="s">
        <v>836</v>
      </c>
      <c r="G1593" s="104" t="s">
        <v>0</v>
      </c>
      <c r="K1593" s="101"/>
      <c r="L1593" s="106"/>
      <c r="M1593" s="107"/>
      <c r="N1593" s="107"/>
      <c r="O1593" s="107"/>
      <c r="P1593" s="107"/>
      <c r="Q1593" s="107"/>
      <c r="R1593" s="107"/>
      <c r="S1593" s="108"/>
      <c r="AS1593" s="104" t="s">
        <v>102</v>
      </c>
      <c r="AT1593" s="104" t="s">
        <v>73</v>
      </c>
      <c r="AU1593" s="102" t="s">
        <v>51</v>
      </c>
      <c r="AV1593" s="102" t="s">
        <v>16</v>
      </c>
      <c r="AW1593" s="102" t="s">
        <v>47</v>
      </c>
      <c r="AX1593" s="104" t="s">
        <v>89</v>
      </c>
    </row>
    <row r="1594" spans="1:50" s="110" customFormat="1" x14ac:dyDescent="0.2">
      <c r="A1594" s="109"/>
      <c r="C1594" s="103" t="s">
        <v>102</v>
      </c>
      <c r="D1594" s="111" t="s">
        <v>0</v>
      </c>
      <c r="E1594" s="112" t="s">
        <v>837</v>
      </c>
      <c r="G1594" s="113">
        <v>2.355</v>
      </c>
      <c r="K1594" s="109"/>
      <c r="L1594" s="114"/>
      <c r="M1594" s="115"/>
      <c r="N1594" s="115"/>
      <c r="O1594" s="115"/>
      <c r="P1594" s="115"/>
      <c r="Q1594" s="115"/>
      <c r="R1594" s="115"/>
      <c r="S1594" s="116"/>
      <c r="AS1594" s="111" t="s">
        <v>102</v>
      </c>
      <c r="AT1594" s="111" t="s">
        <v>73</v>
      </c>
      <c r="AU1594" s="110" t="s">
        <v>73</v>
      </c>
      <c r="AV1594" s="110" t="s">
        <v>16</v>
      </c>
      <c r="AW1594" s="110" t="s">
        <v>47</v>
      </c>
      <c r="AX1594" s="111" t="s">
        <v>89</v>
      </c>
    </row>
    <row r="1595" spans="1:50" s="102" customFormat="1" x14ac:dyDescent="0.2">
      <c r="A1595" s="101"/>
      <c r="C1595" s="103" t="s">
        <v>102</v>
      </c>
      <c r="D1595" s="104" t="s">
        <v>0</v>
      </c>
      <c r="E1595" s="105" t="s">
        <v>838</v>
      </c>
      <c r="G1595" s="104" t="s">
        <v>0</v>
      </c>
      <c r="K1595" s="101"/>
      <c r="L1595" s="106"/>
      <c r="M1595" s="107"/>
      <c r="N1595" s="107"/>
      <c r="O1595" s="107"/>
      <c r="P1595" s="107"/>
      <c r="Q1595" s="107"/>
      <c r="R1595" s="107"/>
      <c r="S1595" s="108"/>
      <c r="AS1595" s="104" t="s">
        <v>102</v>
      </c>
      <c r="AT1595" s="104" t="s">
        <v>73</v>
      </c>
      <c r="AU1595" s="102" t="s">
        <v>51</v>
      </c>
      <c r="AV1595" s="102" t="s">
        <v>16</v>
      </c>
      <c r="AW1595" s="102" t="s">
        <v>47</v>
      </c>
      <c r="AX1595" s="104" t="s">
        <v>89</v>
      </c>
    </row>
    <row r="1596" spans="1:50" s="110" customFormat="1" x14ac:dyDescent="0.2">
      <c r="A1596" s="109"/>
      <c r="C1596" s="103" t="s">
        <v>102</v>
      </c>
      <c r="D1596" s="111" t="s">
        <v>0</v>
      </c>
      <c r="E1596" s="112" t="s">
        <v>839</v>
      </c>
      <c r="G1596" s="113">
        <v>6.2</v>
      </c>
      <c r="K1596" s="109"/>
      <c r="L1596" s="114"/>
      <c r="M1596" s="115"/>
      <c r="N1596" s="115"/>
      <c r="O1596" s="115"/>
      <c r="P1596" s="115"/>
      <c r="Q1596" s="115"/>
      <c r="R1596" s="115"/>
      <c r="S1596" s="116"/>
      <c r="AS1596" s="111" t="s">
        <v>102</v>
      </c>
      <c r="AT1596" s="111" t="s">
        <v>73</v>
      </c>
      <c r="AU1596" s="110" t="s">
        <v>73</v>
      </c>
      <c r="AV1596" s="110" t="s">
        <v>16</v>
      </c>
      <c r="AW1596" s="110" t="s">
        <v>47</v>
      </c>
      <c r="AX1596" s="111" t="s">
        <v>89</v>
      </c>
    </row>
    <row r="1597" spans="1:50" s="102" customFormat="1" x14ac:dyDescent="0.2">
      <c r="A1597" s="101"/>
      <c r="C1597" s="103" t="s">
        <v>102</v>
      </c>
      <c r="D1597" s="104" t="s">
        <v>0</v>
      </c>
      <c r="E1597" s="105" t="s">
        <v>840</v>
      </c>
      <c r="G1597" s="104" t="s">
        <v>0</v>
      </c>
      <c r="K1597" s="101"/>
      <c r="L1597" s="106"/>
      <c r="M1597" s="107"/>
      <c r="N1597" s="107"/>
      <c r="O1597" s="107"/>
      <c r="P1597" s="107"/>
      <c r="Q1597" s="107"/>
      <c r="R1597" s="107"/>
      <c r="S1597" s="108"/>
      <c r="AS1597" s="104" t="s">
        <v>102</v>
      </c>
      <c r="AT1597" s="104" t="s">
        <v>73</v>
      </c>
      <c r="AU1597" s="102" t="s">
        <v>51</v>
      </c>
      <c r="AV1597" s="102" t="s">
        <v>16</v>
      </c>
      <c r="AW1597" s="102" t="s">
        <v>47</v>
      </c>
      <c r="AX1597" s="104" t="s">
        <v>89</v>
      </c>
    </row>
    <row r="1598" spans="1:50" s="110" customFormat="1" x14ac:dyDescent="0.2">
      <c r="A1598" s="109"/>
      <c r="C1598" s="103" t="s">
        <v>102</v>
      </c>
      <c r="D1598" s="111" t="s">
        <v>0</v>
      </c>
      <c r="E1598" s="112" t="s">
        <v>841</v>
      </c>
      <c r="G1598" s="113">
        <v>8.2249999999999996</v>
      </c>
      <c r="K1598" s="109"/>
      <c r="L1598" s="114"/>
      <c r="M1598" s="115"/>
      <c r="N1598" s="115"/>
      <c r="O1598" s="115"/>
      <c r="P1598" s="115"/>
      <c r="Q1598" s="115"/>
      <c r="R1598" s="115"/>
      <c r="S1598" s="116"/>
      <c r="AS1598" s="111" t="s">
        <v>102</v>
      </c>
      <c r="AT1598" s="111" t="s">
        <v>73</v>
      </c>
      <c r="AU1598" s="110" t="s">
        <v>73</v>
      </c>
      <c r="AV1598" s="110" t="s">
        <v>16</v>
      </c>
      <c r="AW1598" s="110" t="s">
        <v>47</v>
      </c>
      <c r="AX1598" s="111" t="s">
        <v>89</v>
      </c>
    </row>
    <row r="1599" spans="1:50" s="102" customFormat="1" x14ac:dyDescent="0.2">
      <c r="A1599" s="101"/>
      <c r="C1599" s="103" t="s">
        <v>102</v>
      </c>
      <c r="D1599" s="104" t="s">
        <v>0</v>
      </c>
      <c r="E1599" s="105" t="s">
        <v>1979</v>
      </c>
      <c r="G1599" s="104" t="s">
        <v>0</v>
      </c>
      <c r="K1599" s="101"/>
      <c r="L1599" s="106"/>
      <c r="M1599" s="107"/>
      <c r="N1599" s="107"/>
      <c r="O1599" s="107"/>
      <c r="P1599" s="107"/>
      <c r="Q1599" s="107"/>
      <c r="R1599" s="107"/>
      <c r="S1599" s="108"/>
      <c r="AS1599" s="104" t="s">
        <v>102</v>
      </c>
      <c r="AT1599" s="104" t="s">
        <v>73</v>
      </c>
      <c r="AU1599" s="102" t="s">
        <v>51</v>
      </c>
      <c r="AV1599" s="102" t="s">
        <v>16</v>
      </c>
      <c r="AW1599" s="102" t="s">
        <v>47</v>
      </c>
      <c r="AX1599" s="104" t="s">
        <v>89</v>
      </c>
    </row>
    <row r="1600" spans="1:50" s="102" customFormat="1" x14ac:dyDescent="0.2">
      <c r="A1600" s="101"/>
      <c r="C1600" s="103" t="s">
        <v>102</v>
      </c>
      <c r="D1600" s="104" t="s">
        <v>0</v>
      </c>
      <c r="E1600" s="105" t="s">
        <v>913</v>
      </c>
      <c r="G1600" s="104" t="s">
        <v>0</v>
      </c>
      <c r="K1600" s="101"/>
      <c r="L1600" s="106"/>
      <c r="M1600" s="107"/>
      <c r="N1600" s="107"/>
      <c r="O1600" s="107"/>
      <c r="P1600" s="107"/>
      <c r="Q1600" s="107"/>
      <c r="R1600" s="107"/>
      <c r="S1600" s="108"/>
      <c r="AS1600" s="104" t="s">
        <v>102</v>
      </c>
      <c r="AT1600" s="104" t="s">
        <v>73</v>
      </c>
      <c r="AU1600" s="102" t="s">
        <v>51</v>
      </c>
      <c r="AV1600" s="102" t="s">
        <v>16</v>
      </c>
      <c r="AW1600" s="102" t="s">
        <v>47</v>
      </c>
      <c r="AX1600" s="104" t="s">
        <v>89</v>
      </c>
    </row>
    <row r="1601" spans="1:50" s="110" customFormat="1" x14ac:dyDescent="0.2">
      <c r="A1601" s="109"/>
      <c r="C1601" s="103" t="s">
        <v>102</v>
      </c>
      <c r="D1601" s="111" t="s">
        <v>0</v>
      </c>
      <c r="E1601" s="112" t="s">
        <v>1980</v>
      </c>
      <c r="G1601" s="113">
        <v>12.86</v>
      </c>
      <c r="K1601" s="109"/>
      <c r="L1601" s="114"/>
      <c r="M1601" s="115"/>
      <c r="N1601" s="115"/>
      <c r="O1601" s="115"/>
      <c r="P1601" s="115"/>
      <c r="Q1601" s="115"/>
      <c r="R1601" s="115"/>
      <c r="S1601" s="116"/>
      <c r="AS1601" s="111" t="s">
        <v>102</v>
      </c>
      <c r="AT1601" s="111" t="s">
        <v>73</v>
      </c>
      <c r="AU1601" s="110" t="s">
        <v>73</v>
      </c>
      <c r="AV1601" s="110" t="s">
        <v>16</v>
      </c>
      <c r="AW1601" s="110" t="s">
        <v>47</v>
      </c>
      <c r="AX1601" s="111" t="s">
        <v>89</v>
      </c>
    </row>
    <row r="1602" spans="1:50" s="102" customFormat="1" x14ac:dyDescent="0.2">
      <c r="A1602" s="101"/>
      <c r="C1602" s="103" t="s">
        <v>102</v>
      </c>
      <c r="D1602" s="104" t="s">
        <v>0</v>
      </c>
      <c r="E1602" s="105" t="s">
        <v>826</v>
      </c>
      <c r="G1602" s="104" t="s">
        <v>0</v>
      </c>
      <c r="K1602" s="101"/>
      <c r="L1602" s="106"/>
      <c r="M1602" s="107"/>
      <c r="N1602" s="107"/>
      <c r="O1602" s="107"/>
      <c r="P1602" s="107"/>
      <c r="Q1602" s="107"/>
      <c r="R1602" s="107"/>
      <c r="S1602" s="108"/>
      <c r="AS1602" s="104" t="s">
        <v>102</v>
      </c>
      <c r="AT1602" s="104" t="s">
        <v>73</v>
      </c>
      <c r="AU1602" s="102" t="s">
        <v>51</v>
      </c>
      <c r="AV1602" s="102" t="s">
        <v>16</v>
      </c>
      <c r="AW1602" s="102" t="s">
        <v>47</v>
      </c>
      <c r="AX1602" s="104" t="s">
        <v>89</v>
      </c>
    </row>
    <row r="1603" spans="1:50" s="110" customFormat="1" x14ac:dyDescent="0.2">
      <c r="A1603" s="109"/>
      <c r="C1603" s="103" t="s">
        <v>102</v>
      </c>
      <c r="D1603" s="111" t="s">
        <v>0</v>
      </c>
      <c r="E1603" s="112" t="s">
        <v>1981</v>
      </c>
      <c r="G1603" s="113">
        <v>7.6429999999999998</v>
      </c>
      <c r="K1603" s="109"/>
      <c r="L1603" s="114"/>
      <c r="M1603" s="115"/>
      <c r="N1603" s="115"/>
      <c r="O1603" s="115"/>
      <c r="P1603" s="115"/>
      <c r="Q1603" s="115"/>
      <c r="R1603" s="115"/>
      <c r="S1603" s="116"/>
      <c r="AS1603" s="111" t="s">
        <v>102</v>
      </c>
      <c r="AT1603" s="111" t="s">
        <v>73</v>
      </c>
      <c r="AU1603" s="110" t="s">
        <v>73</v>
      </c>
      <c r="AV1603" s="110" t="s">
        <v>16</v>
      </c>
      <c r="AW1603" s="110" t="s">
        <v>47</v>
      </c>
      <c r="AX1603" s="111" t="s">
        <v>89</v>
      </c>
    </row>
    <row r="1604" spans="1:50" s="102" customFormat="1" x14ac:dyDescent="0.2">
      <c r="A1604" s="101"/>
      <c r="C1604" s="103" t="s">
        <v>102</v>
      </c>
      <c r="D1604" s="104" t="s">
        <v>0</v>
      </c>
      <c r="E1604" s="105" t="s">
        <v>1357</v>
      </c>
      <c r="G1604" s="104" t="s">
        <v>0</v>
      </c>
      <c r="K1604" s="101"/>
      <c r="L1604" s="106"/>
      <c r="M1604" s="107"/>
      <c r="N1604" s="107"/>
      <c r="O1604" s="107"/>
      <c r="P1604" s="107"/>
      <c r="Q1604" s="107"/>
      <c r="R1604" s="107"/>
      <c r="S1604" s="108"/>
      <c r="AS1604" s="104" t="s">
        <v>102</v>
      </c>
      <c r="AT1604" s="104" t="s">
        <v>73</v>
      </c>
      <c r="AU1604" s="102" t="s">
        <v>51</v>
      </c>
      <c r="AV1604" s="102" t="s">
        <v>16</v>
      </c>
      <c r="AW1604" s="102" t="s">
        <v>47</v>
      </c>
      <c r="AX1604" s="104" t="s">
        <v>89</v>
      </c>
    </row>
    <row r="1605" spans="1:50" s="110" customFormat="1" x14ac:dyDescent="0.2">
      <c r="A1605" s="109"/>
      <c r="C1605" s="103" t="s">
        <v>102</v>
      </c>
      <c r="D1605" s="111" t="s">
        <v>0</v>
      </c>
      <c r="E1605" s="112" t="s">
        <v>1982</v>
      </c>
      <c r="G1605" s="113">
        <v>7.12</v>
      </c>
      <c r="K1605" s="109"/>
      <c r="L1605" s="114"/>
      <c r="M1605" s="115"/>
      <c r="N1605" s="115"/>
      <c r="O1605" s="115"/>
      <c r="P1605" s="115"/>
      <c r="Q1605" s="115"/>
      <c r="R1605" s="115"/>
      <c r="S1605" s="116"/>
      <c r="AS1605" s="111" t="s">
        <v>102</v>
      </c>
      <c r="AT1605" s="111" t="s">
        <v>73</v>
      </c>
      <c r="AU1605" s="110" t="s">
        <v>73</v>
      </c>
      <c r="AV1605" s="110" t="s">
        <v>16</v>
      </c>
      <c r="AW1605" s="110" t="s">
        <v>47</v>
      </c>
      <c r="AX1605" s="111" t="s">
        <v>89</v>
      </c>
    </row>
    <row r="1606" spans="1:50" s="102" customFormat="1" x14ac:dyDescent="0.2">
      <c r="A1606" s="101"/>
      <c r="C1606" s="103" t="s">
        <v>102</v>
      </c>
      <c r="D1606" s="104" t="s">
        <v>0</v>
      </c>
      <c r="E1606" s="105" t="s">
        <v>830</v>
      </c>
      <c r="G1606" s="104" t="s">
        <v>0</v>
      </c>
      <c r="K1606" s="101"/>
      <c r="L1606" s="106"/>
      <c r="M1606" s="107"/>
      <c r="N1606" s="107"/>
      <c r="O1606" s="107"/>
      <c r="P1606" s="107"/>
      <c r="Q1606" s="107"/>
      <c r="R1606" s="107"/>
      <c r="S1606" s="108"/>
      <c r="AS1606" s="104" t="s">
        <v>102</v>
      </c>
      <c r="AT1606" s="104" t="s">
        <v>73</v>
      </c>
      <c r="AU1606" s="102" t="s">
        <v>51</v>
      </c>
      <c r="AV1606" s="102" t="s">
        <v>16</v>
      </c>
      <c r="AW1606" s="102" t="s">
        <v>47</v>
      </c>
      <c r="AX1606" s="104" t="s">
        <v>89</v>
      </c>
    </row>
    <row r="1607" spans="1:50" s="110" customFormat="1" x14ac:dyDescent="0.2">
      <c r="A1607" s="109"/>
      <c r="C1607" s="103" t="s">
        <v>102</v>
      </c>
      <c r="D1607" s="111" t="s">
        <v>0</v>
      </c>
      <c r="E1607" s="112" t="s">
        <v>1983</v>
      </c>
      <c r="G1607" s="113">
        <v>7.75</v>
      </c>
      <c r="K1607" s="109"/>
      <c r="L1607" s="114"/>
      <c r="M1607" s="115"/>
      <c r="N1607" s="115"/>
      <c r="O1607" s="115"/>
      <c r="P1607" s="115"/>
      <c r="Q1607" s="115"/>
      <c r="R1607" s="115"/>
      <c r="S1607" s="116"/>
      <c r="AS1607" s="111" t="s">
        <v>102</v>
      </c>
      <c r="AT1607" s="111" t="s">
        <v>73</v>
      </c>
      <c r="AU1607" s="110" t="s">
        <v>73</v>
      </c>
      <c r="AV1607" s="110" t="s">
        <v>16</v>
      </c>
      <c r="AW1607" s="110" t="s">
        <v>47</v>
      </c>
      <c r="AX1607" s="111" t="s">
        <v>89</v>
      </c>
    </row>
    <row r="1608" spans="1:50" s="102" customFormat="1" x14ac:dyDescent="0.2">
      <c r="A1608" s="101"/>
      <c r="C1608" s="103" t="s">
        <v>102</v>
      </c>
      <c r="D1608" s="104" t="s">
        <v>0</v>
      </c>
      <c r="E1608" s="105" t="s">
        <v>832</v>
      </c>
      <c r="G1608" s="104" t="s">
        <v>0</v>
      </c>
      <c r="K1608" s="101"/>
      <c r="L1608" s="106"/>
      <c r="M1608" s="107"/>
      <c r="N1608" s="107"/>
      <c r="O1608" s="107"/>
      <c r="P1608" s="107"/>
      <c r="Q1608" s="107"/>
      <c r="R1608" s="107"/>
      <c r="S1608" s="108"/>
      <c r="AS1608" s="104" t="s">
        <v>102</v>
      </c>
      <c r="AT1608" s="104" t="s">
        <v>73</v>
      </c>
      <c r="AU1608" s="102" t="s">
        <v>51</v>
      </c>
      <c r="AV1608" s="102" t="s">
        <v>16</v>
      </c>
      <c r="AW1608" s="102" t="s">
        <v>47</v>
      </c>
      <c r="AX1608" s="104" t="s">
        <v>89</v>
      </c>
    </row>
    <row r="1609" spans="1:50" s="110" customFormat="1" x14ac:dyDescent="0.2">
      <c r="A1609" s="109"/>
      <c r="C1609" s="103" t="s">
        <v>102</v>
      </c>
      <c r="D1609" s="111" t="s">
        <v>0</v>
      </c>
      <c r="E1609" s="112" t="s">
        <v>1984</v>
      </c>
      <c r="G1609" s="113">
        <v>7.8949999999999996</v>
      </c>
      <c r="K1609" s="109"/>
      <c r="L1609" s="114"/>
      <c r="M1609" s="115"/>
      <c r="N1609" s="115"/>
      <c r="O1609" s="115"/>
      <c r="P1609" s="115"/>
      <c r="Q1609" s="115"/>
      <c r="R1609" s="115"/>
      <c r="S1609" s="116"/>
      <c r="AS1609" s="111" t="s">
        <v>102</v>
      </c>
      <c r="AT1609" s="111" t="s">
        <v>73</v>
      </c>
      <c r="AU1609" s="110" t="s">
        <v>73</v>
      </c>
      <c r="AV1609" s="110" t="s">
        <v>16</v>
      </c>
      <c r="AW1609" s="110" t="s">
        <v>47</v>
      </c>
      <c r="AX1609" s="111" t="s">
        <v>89</v>
      </c>
    </row>
    <row r="1610" spans="1:50" s="102" customFormat="1" x14ac:dyDescent="0.2">
      <c r="A1610" s="101"/>
      <c r="C1610" s="103" t="s">
        <v>102</v>
      </c>
      <c r="D1610" s="104" t="s">
        <v>0</v>
      </c>
      <c r="E1610" s="105" t="s">
        <v>1361</v>
      </c>
      <c r="G1610" s="104" t="s">
        <v>0</v>
      </c>
      <c r="K1610" s="101"/>
      <c r="L1610" s="106"/>
      <c r="M1610" s="107"/>
      <c r="N1610" s="107"/>
      <c r="O1610" s="107"/>
      <c r="P1610" s="107"/>
      <c r="Q1610" s="107"/>
      <c r="R1610" s="107"/>
      <c r="S1610" s="108"/>
      <c r="AS1610" s="104" t="s">
        <v>102</v>
      </c>
      <c r="AT1610" s="104" t="s">
        <v>73</v>
      </c>
      <c r="AU1610" s="102" t="s">
        <v>51</v>
      </c>
      <c r="AV1610" s="102" t="s">
        <v>16</v>
      </c>
      <c r="AW1610" s="102" t="s">
        <v>47</v>
      </c>
      <c r="AX1610" s="104" t="s">
        <v>89</v>
      </c>
    </row>
    <row r="1611" spans="1:50" s="110" customFormat="1" x14ac:dyDescent="0.2">
      <c r="A1611" s="109"/>
      <c r="C1611" s="103" t="s">
        <v>102</v>
      </c>
      <c r="D1611" s="111" t="s">
        <v>0</v>
      </c>
      <c r="E1611" s="112" t="s">
        <v>1985</v>
      </c>
      <c r="G1611" s="113">
        <v>3.165</v>
      </c>
      <c r="K1611" s="109"/>
      <c r="L1611" s="114"/>
      <c r="M1611" s="115"/>
      <c r="N1611" s="115"/>
      <c r="O1611" s="115"/>
      <c r="P1611" s="115"/>
      <c r="Q1611" s="115"/>
      <c r="R1611" s="115"/>
      <c r="S1611" s="116"/>
      <c r="AS1611" s="111" t="s">
        <v>102</v>
      </c>
      <c r="AT1611" s="111" t="s">
        <v>73</v>
      </c>
      <c r="AU1611" s="110" t="s">
        <v>73</v>
      </c>
      <c r="AV1611" s="110" t="s">
        <v>16</v>
      </c>
      <c r="AW1611" s="110" t="s">
        <v>47</v>
      </c>
      <c r="AX1611" s="111" t="s">
        <v>89</v>
      </c>
    </row>
    <row r="1612" spans="1:50" s="102" customFormat="1" x14ac:dyDescent="0.2">
      <c r="A1612" s="101"/>
      <c r="C1612" s="103" t="s">
        <v>102</v>
      </c>
      <c r="D1612" s="104" t="s">
        <v>0</v>
      </c>
      <c r="E1612" s="105" t="s">
        <v>919</v>
      </c>
      <c r="G1612" s="104" t="s">
        <v>0</v>
      </c>
      <c r="K1612" s="101"/>
      <c r="L1612" s="106"/>
      <c r="M1612" s="107"/>
      <c r="N1612" s="107"/>
      <c r="O1612" s="107"/>
      <c r="P1612" s="107"/>
      <c r="Q1612" s="107"/>
      <c r="R1612" s="107"/>
      <c r="S1612" s="108"/>
      <c r="AS1612" s="104" t="s">
        <v>102</v>
      </c>
      <c r="AT1612" s="104" t="s">
        <v>73</v>
      </c>
      <c r="AU1612" s="102" t="s">
        <v>51</v>
      </c>
      <c r="AV1612" s="102" t="s">
        <v>16</v>
      </c>
      <c r="AW1612" s="102" t="s">
        <v>47</v>
      </c>
      <c r="AX1612" s="104" t="s">
        <v>89</v>
      </c>
    </row>
    <row r="1613" spans="1:50" s="110" customFormat="1" x14ac:dyDescent="0.2">
      <c r="A1613" s="109"/>
      <c r="C1613" s="103" t="s">
        <v>102</v>
      </c>
      <c r="D1613" s="111" t="s">
        <v>0</v>
      </c>
      <c r="E1613" s="112" t="s">
        <v>1986</v>
      </c>
      <c r="G1613" s="113">
        <v>2.218</v>
      </c>
      <c r="K1613" s="109"/>
      <c r="L1613" s="114"/>
      <c r="M1613" s="115"/>
      <c r="N1613" s="115"/>
      <c r="O1613" s="115"/>
      <c r="P1613" s="115"/>
      <c r="Q1613" s="115"/>
      <c r="R1613" s="115"/>
      <c r="S1613" s="116"/>
      <c r="AS1613" s="111" t="s">
        <v>102</v>
      </c>
      <c r="AT1613" s="111" t="s">
        <v>73</v>
      </c>
      <c r="AU1613" s="110" t="s">
        <v>73</v>
      </c>
      <c r="AV1613" s="110" t="s">
        <v>16</v>
      </c>
      <c r="AW1613" s="110" t="s">
        <v>47</v>
      </c>
      <c r="AX1613" s="111" t="s">
        <v>89</v>
      </c>
    </row>
    <row r="1614" spans="1:50" s="102" customFormat="1" x14ac:dyDescent="0.2">
      <c r="A1614" s="101"/>
      <c r="C1614" s="103" t="s">
        <v>102</v>
      </c>
      <c r="D1614" s="104" t="s">
        <v>0</v>
      </c>
      <c r="E1614" s="105" t="s">
        <v>838</v>
      </c>
      <c r="G1614" s="104" t="s">
        <v>0</v>
      </c>
      <c r="K1614" s="101"/>
      <c r="L1614" s="106"/>
      <c r="M1614" s="107"/>
      <c r="N1614" s="107"/>
      <c r="O1614" s="107"/>
      <c r="P1614" s="107"/>
      <c r="Q1614" s="107"/>
      <c r="R1614" s="107"/>
      <c r="S1614" s="108"/>
      <c r="AS1614" s="104" t="s">
        <v>102</v>
      </c>
      <c r="AT1614" s="104" t="s">
        <v>73</v>
      </c>
      <c r="AU1614" s="102" t="s">
        <v>51</v>
      </c>
      <c r="AV1614" s="102" t="s">
        <v>16</v>
      </c>
      <c r="AW1614" s="102" t="s">
        <v>47</v>
      </c>
      <c r="AX1614" s="104" t="s">
        <v>89</v>
      </c>
    </row>
    <row r="1615" spans="1:50" s="110" customFormat="1" x14ac:dyDescent="0.2">
      <c r="A1615" s="109"/>
      <c r="C1615" s="103" t="s">
        <v>102</v>
      </c>
      <c r="D1615" s="111" t="s">
        <v>0</v>
      </c>
      <c r="E1615" s="112" t="s">
        <v>1987</v>
      </c>
      <c r="G1615" s="113">
        <v>6.5449999999999999</v>
      </c>
      <c r="K1615" s="109"/>
      <c r="L1615" s="114"/>
      <c r="M1615" s="115"/>
      <c r="N1615" s="115"/>
      <c r="O1615" s="115"/>
      <c r="P1615" s="115"/>
      <c r="Q1615" s="115"/>
      <c r="R1615" s="115"/>
      <c r="S1615" s="116"/>
      <c r="AS1615" s="111" t="s">
        <v>102</v>
      </c>
      <c r="AT1615" s="111" t="s">
        <v>73</v>
      </c>
      <c r="AU1615" s="110" t="s">
        <v>73</v>
      </c>
      <c r="AV1615" s="110" t="s">
        <v>16</v>
      </c>
      <c r="AW1615" s="110" t="s">
        <v>47</v>
      </c>
      <c r="AX1615" s="111" t="s">
        <v>89</v>
      </c>
    </row>
    <row r="1616" spans="1:50" s="102" customFormat="1" x14ac:dyDescent="0.2">
      <c r="A1616" s="101"/>
      <c r="C1616" s="103" t="s">
        <v>102</v>
      </c>
      <c r="D1616" s="104" t="s">
        <v>0</v>
      </c>
      <c r="E1616" s="105" t="s">
        <v>840</v>
      </c>
      <c r="G1616" s="104" t="s">
        <v>0</v>
      </c>
      <c r="K1616" s="101"/>
      <c r="L1616" s="106"/>
      <c r="M1616" s="107"/>
      <c r="N1616" s="107"/>
      <c r="O1616" s="107"/>
      <c r="P1616" s="107"/>
      <c r="Q1616" s="107"/>
      <c r="R1616" s="107"/>
      <c r="S1616" s="108"/>
      <c r="AS1616" s="104" t="s">
        <v>102</v>
      </c>
      <c r="AT1616" s="104" t="s">
        <v>73</v>
      </c>
      <c r="AU1616" s="102" t="s">
        <v>51</v>
      </c>
      <c r="AV1616" s="102" t="s">
        <v>16</v>
      </c>
      <c r="AW1616" s="102" t="s">
        <v>47</v>
      </c>
      <c r="AX1616" s="104" t="s">
        <v>89</v>
      </c>
    </row>
    <row r="1617" spans="1:50" s="110" customFormat="1" x14ac:dyDescent="0.2">
      <c r="A1617" s="109"/>
      <c r="C1617" s="103" t="s">
        <v>102</v>
      </c>
      <c r="D1617" s="111" t="s">
        <v>0</v>
      </c>
      <c r="E1617" s="112" t="s">
        <v>1988</v>
      </c>
      <c r="G1617" s="113">
        <v>4.8230000000000004</v>
      </c>
      <c r="K1617" s="109"/>
      <c r="L1617" s="114"/>
      <c r="M1617" s="115"/>
      <c r="N1617" s="115"/>
      <c r="O1617" s="115"/>
      <c r="P1617" s="115"/>
      <c r="Q1617" s="115"/>
      <c r="R1617" s="115"/>
      <c r="S1617" s="116"/>
      <c r="AS1617" s="111" t="s">
        <v>102</v>
      </c>
      <c r="AT1617" s="111" t="s">
        <v>73</v>
      </c>
      <c r="AU1617" s="110" t="s">
        <v>73</v>
      </c>
      <c r="AV1617" s="110" t="s">
        <v>16</v>
      </c>
      <c r="AW1617" s="110" t="s">
        <v>47</v>
      </c>
      <c r="AX1617" s="111" t="s">
        <v>89</v>
      </c>
    </row>
    <row r="1618" spans="1:50" s="102" customFormat="1" x14ac:dyDescent="0.2">
      <c r="A1618" s="101"/>
      <c r="C1618" s="103" t="s">
        <v>102</v>
      </c>
      <c r="D1618" s="104" t="s">
        <v>0</v>
      </c>
      <c r="E1618" s="105" t="s">
        <v>177</v>
      </c>
      <c r="G1618" s="104" t="s">
        <v>0</v>
      </c>
      <c r="K1618" s="101"/>
      <c r="L1618" s="106"/>
      <c r="M1618" s="107"/>
      <c r="N1618" s="107"/>
      <c r="O1618" s="107"/>
      <c r="P1618" s="107"/>
      <c r="Q1618" s="107"/>
      <c r="R1618" s="107"/>
      <c r="S1618" s="108"/>
      <c r="AS1618" s="104" t="s">
        <v>102</v>
      </c>
      <c r="AT1618" s="104" t="s">
        <v>73</v>
      </c>
      <c r="AU1618" s="102" t="s">
        <v>51</v>
      </c>
      <c r="AV1618" s="102" t="s">
        <v>16</v>
      </c>
      <c r="AW1618" s="102" t="s">
        <v>47</v>
      </c>
      <c r="AX1618" s="104" t="s">
        <v>89</v>
      </c>
    </row>
    <row r="1619" spans="1:50" s="102" customFormat="1" x14ac:dyDescent="0.2">
      <c r="A1619" s="101"/>
      <c r="C1619" s="103" t="s">
        <v>102</v>
      </c>
      <c r="D1619" s="104" t="s">
        <v>0</v>
      </c>
      <c r="E1619" s="105" t="s">
        <v>912</v>
      </c>
      <c r="G1619" s="104" t="s">
        <v>0</v>
      </c>
      <c r="K1619" s="101"/>
      <c r="L1619" s="106"/>
      <c r="M1619" s="107"/>
      <c r="N1619" s="107"/>
      <c r="O1619" s="107"/>
      <c r="P1619" s="107"/>
      <c r="Q1619" s="107"/>
      <c r="R1619" s="107"/>
      <c r="S1619" s="108"/>
      <c r="AS1619" s="104" t="s">
        <v>102</v>
      </c>
      <c r="AT1619" s="104" t="s">
        <v>73</v>
      </c>
      <c r="AU1619" s="102" t="s">
        <v>51</v>
      </c>
      <c r="AV1619" s="102" t="s">
        <v>16</v>
      </c>
      <c r="AW1619" s="102" t="s">
        <v>47</v>
      </c>
      <c r="AX1619" s="104" t="s">
        <v>89</v>
      </c>
    </row>
    <row r="1620" spans="1:50" s="110" customFormat="1" x14ac:dyDescent="0.2">
      <c r="A1620" s="109"/>
      <c r="C1620" s="103" t="s">
        <v>102</v>
      </c>
      <c r="D1620" s="111" t="s">
        <v>0</v>
      </c>
      <c r="E1620" s="112" t="s">
        <v>505</v>
      </c>
      <c r="G1620" s="113">
        <v>-5.319</v>
      </c>
      <c r="K1620" s="109"/>
      <c r="L1620" s="114"/>
      <c r="M1620" s="115"/>
      <c r="N1620" s="115"/>
      <c r="O1620" s="115"/>
      <c r="P1620" s="115"/>
      <c r="Q1620" s="115"/>
      <c r="R1620" s="115"/>
      <c r="S1620" s="116"/>
      <c r="AS1620" s="111" t="s">
        <v>102</v>
      </c>
      <c r="AT1620" s="111" t="s">
        <v>73</v>
      </c>
      <c r="AU1620" s="110" t="s">
        <v>73</v>
      </c>
      <c r="AV1620" s="110" t="s">
        <v>16</v>
      </c>
      <c r="AW1620" s="110" t="s">
        <v>47</v>
      </c>
      <c r="AX1620" s="111" t="s">
        <v>89</v>
      </c>
    </row>
    <row r="1621" spans="1:50" s="110" customFormat="1" x14ac:dyDescent="0.2">
      <c r="A1621" s="109"/>
      <c r="C1621" s="103" t="s">
        <v>102</v>
      </c>
      <c r="D1621" s="111" t="s">
        <v>0</v>
      </c>
      <c r="E1621" s="112" t="s">
        <v>509</v>
      </c>
      <c r="G1621" s="113">
        <v>-1.5760000000000001</v>
      </c>
      <c r="K1621" s="109"/>
      <c r="L1621" s="114"/>
      <c r="M1621" s="115"/>
      <c r="N1621" s="115"/>
      <c r="O1621" s="115"/>
      <c r="P1621" s="115"/>
      <c r="Q1621" s="115"/>
      <c r="R1621" s="115"/>
      <c r="S1621" s="116"/>
      <c r="AS1621" s="111" t="s">
        <v>102</v>
      </c>
      <c r="AT1621" s="111" t="s">
        <v>73</v>
      </c>
      <c r="AU1621" s="110" t="s">
        <v>73</v>
      </c>
      <c r="AV1621" s="110" t="s">
        <v>16</v>
      </c>
      <c r="AW1621" s="110" t="s">
        <v>47</v>
      </c>
      <c r="AX1621" s="111" t="s">
        <v>89</v>
      </c>
    </row>
    <row r="1622" spans="1:50" s="102" customFormat="1" x14ac:dyDescent="0.2">
      <c r="A1622" s="101"/>
      <c r="C1622" s="103" t="s">
        <v>102</v>
      </c>
      <c r="D1622" s="104" t="s">
        <v>0</v>
      </c>
      <c r="E1622" s="105" t="s">
        <v>824</v>
      </c>
      <c r="G1622" s="104" t="s">
        <v>0</v>
      </c>
      <c r="K1622" s="101"/>
      <c r="L1622" s="106"/>
      <c r="M1622" s="107"/>
      <c r="N1622" s="107"/>
      <c r="O1622" s="107"/>
      <c r="P1622" s="107"/>
      <c r="Q1622" s="107"/>
      <c r="R1622" s="107"/>
      <c r="S1622" s="108"/>
      <c r="AS1622" s="104" t="s">
        <v>102</v>
      </c>
      <c r="AT1622" s="104" t="s">
        <v>73</v>
      </c>
      <c r="AU1622" s="102" t="s">
        <v>51</v>
      </c>
      <c r="AV1622" s="102" t="s">
        <v>16</v>
      </c>
      <c r="AW1622" s="102" t="s">
        <v>47</v>
      </c>
      <c r="AX1622" s="104" t="s">
        <v>89</v>
      </c>
    </row>
    <row r="1623" spans="1:50" s="110" customFormat="1" x14ac:dyDescent="0.2">
      <c r="A1623" s="109"/>
      <c r="C1623" s="103" t="s">
        <v>102</v>
      </c>
      <c r="D1623" s="111" t="s">
        <v>0</v>
      </c>
      <c r="E1623" s="112" t="s">
        <v>842</v>
      </c>
      <c r="G1623" s="113">
        <v>-3.1520000000000001</v>
      </c>
      <c r="K1623" s="109"/>
      <c r="L1623" s="114"/>
      <c r="M1623" s="115"/>
      <c r="N1623" s="115"/>
      <c r="O1623" s="115"/>
      <c r="P1623" s="115"/>
      <c r="Q1623" s="115"/>
      <c r="R1623" s="115"/>
      <c r="S1623" s="116"/>
      <c r="AS1623" s="111" t="s">
        <v>102</v>
      </c>
      <c r="AT1623" s="111" t="s">
        <v>73</v>
      </c>
      <c r="AU1623" s="110" t="s">
        <v>73</v>
      </c>
      <c r="AV1623" s="110" t="s">
        <v>16</v>
      </c>
      <c r="AW1623" s="110" t="s">
        <v>47</v>
      </c>
      <c r="AX1623" s="111" t="s">
        <v>89</v>
      </c>
    </row>
    <row r="1624" spans="1:50" s="102" customFormat="1" x14ac:dyDescent="0.2">
      <c r="A1624" s="101"/>
      <c r="C1624" s="103" t="s">
        <v>102</v>
      </c>
      <c r="D1624" s="104" t="s">
        <v>0</v>
      </c>
      <c r="E1624" s="105" t="s">
        <v>912</v>
      </c>
      <c r="G1624" s="104" t="s">
        <v>0</v>
      </c>
      <c r="K1624" s="101"/>
      <c r="L1624" s="106"/>
      <c r="M1624" s="107"/>
      <c r="N1624" s="107"/>
      <c r="O1624" s="107"/>
      <c r="P1624" s="107"/>
      <c r="Q1624" s="107"/>
      <c r="R1624" s="107"/>
      <c r="S1624" s="108"/>
      <c r="AS1624" s="104" t="s">
        <v>102</v>
      </c>
      <c r="AT1624" s="104" t="s">
        <v>73</v>
      </c>
      <c r="AU1624" s="102" t="s">
        <v>51</v>
      </c>
      <c r="AV1624" s="102" t="s">
        <v>16</v>
      </c>
      <c r="AW1624" s="102" t="s">
        <v>47</v>
      </c>
      <c r="AX1624" s="104" t="s">
        <v>89</v>
      </c>
    </row>
    <row r="1625" spans="1:50" s="110" customFormat="1" x14ac:dyDescent="0.2">
      <c r="A1625" s="109"/>
      <c r="C1625" s="103" t="s">
        <v>102</v>
      </c>
      <c r="D1625" s="111" t="s">
        <v>0</v>
      </c>
      <c r="E1625" s="112" t="s">
        <v>417</v>
      </c>
      <c r="G1625" s="113">
        <v>-3.5459999999999998</v>
      </c>
      <c r="K1625" s="109"/>
      <c r="L1625" s="114"/>
      <c r="M1625" s="115"/>
      <c r="N1625" s="115"/>
      <c r="O1625" s="115"/>
      <c r="P1625" s="115"/>
      <c r="Q1625" s="115"/>
      <c r="R1625" s="115"/>
      <c r="S1625" s="116"/>
      <c r="AS1625" s="111" t="s">
        <v>102</v>
      </c>
      <c r="AT1625" s="111" t="s">
        <v>73</v>
      </c>
      <c r="AU1625" s="110" t="s">
        <v>73</v>
      </c>
      <c r="AV1625" s="110" t="s">
        <v>16</v>
      </c>
      <c r="AW1625" s="110" t="s">
        <v>47</v>
      </c>
      <c r="AX1625" s="111" t="s">
        <v>89</v>
      </c>
    </row>
    <row r="1626" spans="1:50" s="102" customFormat="1" x14ac:dyDescent="0.2">
      <c r="A1626" s="101"/>
      <c r="C1626" s="103" t="s">
        <v>102</v>
      </c>
      <c r="D1626" s="104" t="s">
        <v>0</v>
      </c>
      <c r="E1626" s="105" t="s">
        <v>824</v>
      </c>
      <c r="G1626" s="104" t="s">
        <v>0</v>
      </c>
      <c r="K1626" s="101"/>
      <c r="L1626" s="106"/>
      <c r="M1626" s="107"/>
      <c r="N1626" s="107"/>
      <c r="O1626" s="107"/>
      <c r="P1626" s="107"/>
      <c r="Q1626" s="107"/>
      <c r="R1626" s="107"/>
      <c r="S1626" s="108"/>
      <c r="AS1626" s="104" t="s">
        <v>102</v>
      </c>
      <c r="AT1626" s="104" t="s">
        <v>73</v>
      </c>
      <c r="AU1626" s="102" t="s">
        <v>51</v>
      </c>
      <c r="AV1626" s="102" t="s">
        <v>16</v>
      </c>
      <c r="AW1626" s="102" t="s">
        <v>47</v>
      </c>
      <c r="AX1626" s="104" t="s">
        <v>89</v>
      </c>
    </row>
    <row r="1627" spans="1:50" s="110" customFormat="1" x14ac:dyDescent="0.2">
      <c r="A1627" s="109"/>
      <c r="C1627" s="103" t="s">
        <v>102</v>
      </c>
      <c r="D1627" s="111" t="s">
        <v>0</v>
      </c>
      <c r="E1627" s="112" t="s">
        <v>843</v>
      </c>
      <c r="G1627" s="113">
        <v>-2.3639999999999999</v>
      </c>
      <c r="K1627" s="109"/>
      <c r="L1627" s="114"/>
      <c r="M1627" s="115"/>
      <c r="N1627" s="115"/>
      <c r="O1627" s="115"/>
      <c r="P1627" s="115"/>
      <c r="Q1627" s="115"/>
      <c r="R1627" s="115"/>
      <c r="S1627" s="116"/>
      <c r="AS1627" s="111" t="s">
        <v>102</v>
      </c>
      <c r="AT1627" s="111" t="s">
        <v>73</v>
      </c>
      <c r="AU1627" s="110" t="s">
        <v>73</v>
      </c>
      <c r="AV1627" s="110" t="s">
        <v>16</v>
      </c>
      <c r="AW1627" s="110" t="s">
        <v>47</v>
      </c>
      <c r="AX1627" s="111" t="s">
        <v>89</v>
      </c>
    </row>
    <row r="1628" spans="1:50" s="102" customFormat="1" x14ac:dyDescent="0.2">
      <c r="A1628" s="101"/>
      <c r="C1628" s="103" t="s">
        <v>102</v>
      </c>
      <c r="D1628" s="104" t="s">
        <v>0</v>
      </c>
      <c r="E1628" s="105" t="s">
        <v>2023</v>
      </c>
      <c r="G1628" s="104" t="s">
        <v>0</v>
      </c>
      <c r="K1628" s="101"/>
      <c r="L1628" s="106"/>
      <c r="M1628" s="107"/>
      <c r="N1628" s="107"/>
      <c r="O1628" s="107"/>
      <c r="P1628" s="107"/>
      <c r="Q1628" s="107"/>
      <c r="R1628" s="107"/>
      <c r="S1628" s="108"/>
      <c r="AS1628" s="104" t="s">
        <v>102</v>
      </c>
      <c r="AT1628" s="104" t="s">
        <v>73</v>
      </c>
      <c r="AU1628" s="102" t="s">
        <v>51</v>
      </c>
      <c r="AV1628" s="102" t="s">
        <v>16</v>
      </c>
      <c r="AW1628" s="102" t="s">
        <v>47</v>
      </c>
      <c r="AX1628" s="104" t="s">
        <v>89</v>
      </c>
    </row>
    <row r="1629" spans="1:50" s="102" customFormat="1" x14ac:dyDescent="0.2">
      <c r="A1629" s="101"/>
      <c r="C1629" s="103" t="s">
        <v>102</v>
      </c>
      <c r="D1629" s="104" t="s">
        <v>0</v>
      </c>
      <c r="E1629" s="105" t="s">
        <v>874</v>
      </c>
      <c r="G1629" s="104" t="s">
        <v>0</v>
      </c>
      <c r="K1629" s="101"/>
      <c r="L1629" s="106"/>
      <c r="M1629" s="107"/>
      <c r="N1629" s="107"/>
      <c r="O1629" s="107"/>
      <c r="P1629" s="107"/>
      <c r="Q1629" s="107"/>
      <c r="R1629" s="107"/>
      <c r="S1629" s="108"/>
      <c r="AS1629" s="104" t="s">
        <v>102</v>
      </c>
      <c r="AT1629" s="104" t="s">
        <v>73</v>
      </c>
      <c r="AU1629" s="102" t="s">
        <v>51</v>
      </c>
      <c r="AV1629" s="102" t="s">
        <v>16</v>
      </c>
      <c r="AW1629" s="102" t="s">
        <v>47</v>
      </c>
      <c r="AX1629" s="104" t="s">
        <v>89</v>
      </c>
    </row>
    <row r="1630" spans="1:50" s="110" customFormat="1" x14ac:dyDescent="0.2">
      <c r="A1630" s="109"/>
      <c r="C1630" s="103" t="s">
        <v>102</v>
      </c>
      <c r="D1630" s="111" t="s">
        <v>0</v>
      </c>
      <c r="E1630" s="112" t="s">
        <v>2024</v>
      </c>
      <c r="G1630" s="113">
        <v>10.747999999999999</v>
      </c>
      <c r="K1630" s="109"/>
      <c r="L1630" s="114"/>
      <c r="M1630" s="115"/>
      <c r="N1630" s="115"/>
      <c r="O1630" s="115"/>
      <c r="P1630" s="115"/>
      <c r="Q1630" s="115"/>
      <c r="R1630" s="115"/>
      <c r="S1630" s="116"/>
      <c r="AS1630" s="111" t="s">
        <v>102</v>
      </c>
      <c r="AT1630" s="111" t="s">
        <v>73</v>
      </c>
      <c r="AU1630" s="110" t="s">
        <v>73</v>
      </c>
      <c r="AV1630" s="110" t="s">
        <v>16</v>
      </c>
      <c r="AW1630" s="110" t="s">
        <v>47</v>
      </c>
      <c r="AX1630" s="111" t="s">
        <v>89</v>
      </c>
    </row>
    <row r="1631" spans="1:50" s="102" customFormat="1" x14ac:dyDescent="0.2">
      <c r="A1631" s="101"/>
      <c r="C1631" s="103" t="s">
        <v>102</v>
      </c>
      <c r="D1631" s="104" t="s">
        <v>0</v>
      </c>
      <c r="E1631" s="105" t="s">
        <v>822</v>
      </c>
      <c r="G1631" s="104" t="s">
        <v>0</v>
      </c>
      <c r="K1631" s="101"/>
      <c r="L1631" s="106"/>
      <c r="M1631" s="107"/>
      <c r="N1631" s="107"/>
      <c r="O1631" s="107"/>
      <c r="P1631" s="107"/>
      <c r="Q1631" s="107"/>
      <c r="R1631" s="107"/>
      <c r="S1631" s="108"/>
      <c r="AS1631" s="104" t="s">
        <v>102</v>
      </c>
      <c r="AT1631" s="104" t="s">
        <v>73</v>
      </c>
      <c r="AU1631" s="102" t="s">
        <v>51</v>
      </c>
      <c r="AV1631" s="102" t="s">
        <v>16</v>
      </c>
      <c r="AW1631" s="102" t="s">
        <v>47</v>
      </c>
      <c r="AX1631" s="104" t="s">
        <v>89</v>
      </c>
    </row>
    <row r="1632" spans="1:50" s="110" customFormat="1" x14ac:dyDescent="0.2">
      <c r="A1632" s="109"/>
      <c r="C1632" s="103" t="s">
        <v>102</v>
      </c>
      <c r="D1632" s="111" t="s">
        <v>0</v>
      </c>
      <c r="E1632" s="112" t="s">
        <v>2025</v>
      </c>
      <c r="G1632" s="113">
        <v>12.74</v>
      </c>
      <c r="K1632" s="109"/>
      <c r="L1632" s="114"/>
      <c r="M1632" s="115"/>
      <c r="N1632" s="115"/>
      <c r="O1632" s="115"/>
      <c r="P1632" s="115"/>
      <c r="Q1632" s="115"/>
      <c r="R1632" s="115"/>
      <c r="S1632" s="116"/>
      <c r="AS1632" s="111" t="s">
        <v>102</v>
      </c>
      <c r="AT1632" s="111" t="s">
        <v>73</v>
      </c>
      <c r="AU1632" s="110" t="s">
        <v>73</v>
      </c>
      <c r="AV1632" s="110" t="s">
        <v>16</v>
      </c>
      <c r="AW1632" s="110" t="s">
        <v>47</v>
      </c>
      <c r="AX1632" s="111" t="s">
        <v>89</v>
      </c>
    </row>
    <row r="1633" spans="1:50" s="102" customFormat="1" x14ac:dyDescent="0.2">
      <c r="A1633" s="101"/>
      <c r="C1633" s="103" t="s">
        <v>102</v>
      </c>
      <c r="D1633" s="104" t="s">
        <v>0</v>
      </c>
      <c r="E1633" s="105" t="s">
        <v>754</v>
      </c>
      <c r="G1633" s="104" t="s">
        <v>0</v>
      </c>
      <c r="K1633" s="101"/>
      <c r="L1633" s="106"/>
      <c r="M1633" s="107"/>
      <c r="N1633" s="107"/>
      <c r="O1633" s="107"/>
      <c r="P1633" s="107"/>
      <c r="Q1633" s="107"/>
      <c r="R1633" s="107"/>
      <c r="S1633" s="108"/>
      <c r="AS1633" s="104" t="s">
        <v>102</v>
      </c>
      <c r="AT1633" s="104" t="s">
        <v>73</v>
      </c>
      <c r="AU1633" s="102" t="s">
        <v>51</v>
      </c>
      <c r="AV1633" s="102" t="s">
        <v>16</v>
      </c>
      <c r="AW1633" s="102" t="s">
        <v>47</v>
      </c>
      <c r="AX1633" s="104" t="s">
        <v>89</v>
      </c>
    </row>
    <row r="1634" spans="1:50" s="102" customFormat="1" x14ac:dyDescent="0.2">
      <c r="A1634" s="101"/>
      <c r="C1634" s="103" t="s">
        <v>102</v>
      </c>
      <c r="D1634" s="104" t="s">
        <v>0</v>
      </c>
      <c r="E1634" s="105" t="s">
        <v>854</v>
      </c>
      <c r="G1634" s="104" t="s">
        <v>0</v>
      </c>
      <c r="K1634" s="101"/>
      <c r="L1634" s="106"/>
      <c r="M1634" s="107"/>
      <c r="N1634" s="107"/>
      <c r="O1634" s="107"/>
      <c r="P1634" s="107"/>
      <c r="Q1634" s="107"/>
      <c r="R1634" s="107"/>
      <c r="S1634" s="108"/>
      <c r="AS1634" s="104" t="s">
        <v>102</v>
      </c>
      <c r="AT1634" s="104" t="s">
        <v>73</v>
      </c>
      <c r="AU1634" s="102" t="s">
        <v>51</v>
      </c>
      <c r="AV1634" s="102" t="s">
        <v>16</v>
      </c>
      <c r="AW1634" s="102" t="s">
        <v>47</v>
      </c>
      <c r="AX1634" s="104" t="s">
        <v>89</v>
      </c>
    </row>
    <row r="1635" spans="1:50" s="102" customFormat="1" x14ac:dyDescent="0.2">
      <c r="A1635" s="101"/>
      <c r="C1635" s="103" t="s">
        <v>102</v>
      </c>
      <c r="D1635" s="104" t="s">
        <v>0</v>
      </c>
      <c r="E1635" s="105" t="s">
        <v>844</v>
      </c>
      <c r="G1635" s="104" t="s">
        <v>0</v>
      </c>
      <c r="K1635" s="101"/>
      <c r="L1635" s="106"/>
      <c r="M1635" s="107"/>
      <c r="N1635" s="107"/>
      <c r="O1635" s="107"/>
      <c r="P1635" s="107"/>
      <c r="Q1635" s="107"/>
      <c r="R1635" s="107"/>
      <c r="S1635" s="108"/>
      <c r="AS1635" s="104" t="s">
        <v>102</v>
      </c>
      <c r="AT1635" s="104" t="s">
        <v>73</v>
      </c>
      <c r="AU1635" s="102" t="s">
        <v>51</v>
      </c>
      <c r="AV1635" s="102" t="s">
        <v>16</v>
      </c>
      <c r="AW1635" s="102" t="s">
        <v>47</v>
      </c>
      <c r="AX1635" s="104" t="s">
        <v>89</v>
      </c>
    </row>
    <row r="1636" spans="1:50" s="110" customFormat="1" ht="22.5" x14ac:dyDescent="0.2">
      <c r="A1636" s="109"/>
      <c r="C1636" s="103" t="s">
        <v>102</v>
      </c>
      <c r="D1636" s="111" t="s">
        <v>0</v>
      </c>
      <c r="E1636" s="112" t="s">
        <v>931</v>
      </c>
      <c r="G1636" s="113">
        <v>67.129000000000005</v>
      </c>
      <c r="K1636" s="109"/>
      <c r="L1636" s="114"/>
      <c r="M1636" s="115"/>
      <c r="N1636" s="115"/>
      <c r="O1636" s="115"/>
      <c r="P1636" s="115"/>
      <c r="Q1636" s="115"/>
      <c r="R1636" s="115"/>
      <c r="S1636" s="116"/>
      <c r="AS1636" s="111" t="s">
        <v>102</v>
      </c>
      <c r="AT1636" s="111" t="s">
        <v>73</v>
      </c>
      <c r="AU1636" s="110" t="s">
        <v>73</v>
      </c>
      <c r="AV1636" s="110" t="s">
        <v>16</v>
      </c>
      <c r="AW1636" s="110" t="s">
        <v>47</v>
      </c>
      <c r="AX1636" s="111" t="s">
        <v>89</v>
      </c>
    </row>
    <row r="1637" spans="1:50" s="102" customFormat="1" x14ac:dyDescent="0.2">
      <c r="A1637" s="101"/>
      <c r="C1637" s="103" t="s">
        <v>102</v>
      </c>
      <c r="D1637" s="104" t="s">
        <v>0</v>
      </c>
      <c r="E1637" s="105" t="s">
        <v>846</v>
      </c>
      <c r="G1637" s="104" t="s">
        <v>0</v>
      </c>
      <c r="K1637" s="101"/>
      <c r="L1637" s="106"/>
      <c r="M1637" s="107"/>
      <c r="N1637" s="107"/>
      <c r="O1637" s="107"/>
      <c r="P1637" s="107"/>
      <c r="Q1637" s="107"/>
      <c r="R1637" s="107"/>
      <c r="S1637" s="108"/>
      <c r="AS1637" s="104" t="s">
        <v>102</v>
      </c>
      <c r="AT1637" s="104" t="s">
        <v>73</v>
      </c>
      <c r="AU1637" s="102" t="s">
        <v>51</v>
      </c>
      <c r="AV1637" s="102" t="s">
        <v>16</v>
      </c>
      <c r="AW1637" s="102" t="s">
        <v>47</v>
      </c>
      <c r="AX1637" s="104" t="s">
        <v>89</v>
      </c>
    </row>
    <row r="1638" spans="1:50" s="110" customFormat="1" ht="22.5" x14ac:dyDescent="0.2">
      <c r="A1638" s="109"/>
      <c r="C1638" s="103" t="s">
        <v>102</v>
      </c>
      <c r="D1638" s="111" t="s">
        <v>0</v>
      </c>
      <c r="E1638" s="112" t="s">
        <v>932</v>
      </c>
      <c r="G1638" s="113">
        <v>58.24</v>
      </c>
      <c r="K1638" s="109"/>
      <c r="L1638" s="114"/>
      <c r="M1638" s="115"/>
      <c r="N1638" s="115"/>
      <c r="O1638" s="115"/>
      <c r="P1638" s="115"/>
      <c r="Q1638" s="115"/>
      <c r="R1638" s="115"/>
      <c r="S1638" s="116"/>
      <c r="AS1638" s="111" t="s">
        <v>102</v>
      </c>
      <c r="AT1638" s="111" t="s">
        <v>73</v>
      </c>
      <c r="AU1638" s="110" t="s">
        <v>73</v>
      </c>
      <c r="AV1638" s="110" t="s">
        <v>16</v>
      </c>
      <c r="AW1638" s="110" t="s">
        <v>47</v>
      </c>
      <c r="AX1638" s="111" t="s">
        <v>89</v>
      </c>
    </row>
    <row r="1639" spans="1:50" s="102" customFormat="1" x14ac:dyDescent="0.2">
      <c r="A1639" s="101"/>
      <c r="C1639" s="103" t="s">
        <v>102</v>
      </c>
      <c r="D1639" s="104" t="s">
        <v>0</v>
      </c>
      <c r="E1639" s="105" t="s">
        <v>802</v>
      </c>
      <c r="G1639" s="104" t="s">
        <v>0</v>
      </c>
      <c r="K1639" s="101"/>
      <c r="L1639" s="106"/>
      <c r="M1639" s="107"/>
      <c r="N1639" s="107"/>
      <c r="O1639" s="107"/>
      <c r="P1639" s="107"/>
      <c r="Q1639" s="107"/>
      <c r="R1639" s="107"/>
      <c r="S1639" s="108"/>
      <c r="AS1639" s="104" t="s">
        <v>102</v>
      </c>
      <c r="AT1639" s="104" t="s">
        <v>73</v>
      </c>
      <c r="AU1639" s="102" t="s">
        <v>51</v>
      </c>
      <c r="AV1639" s="102" t="s">
        <v>16</v>
      </c>
      <c r="AW1639" s="102" t="s">
        <v>47</v>
      </c>
      <c r="AX1639" s="104" t="s">
        <v>89</v>
      </c>
    </row>
    <row r="1640" spans="1:50" s="102" customFormat="1" x14ac:dyDescent="0.2">
      <c r="A1640" s="101"/>
      <c r="C1640" s="103" t="s">
        <v>102</v>
      </c>
      <c r="D1640" s="104" t="s">
        <v>0</v>
      </c>
      <c r="E1640" s="105" t="s">
        <v>844</v>
      </c>
      <c r="G1640" s="104" t="s">
        <v>0</v>
      </c>
      <c r="K1640" s="101"/>
      <c r="L1640" s="106"/>
      <c r="M1640" s="107"/>
      <c r="N1640" s="107"/>
      <c r="O1640" s="107"/>
      <c r="P1640" s="107"/>
      <c r="Q1640" s="107"/>
      <c r="R1640" s="107"/>
      <c r="S1640" s="108"/>
      <c r="AS1640" s="104" t="s">
        <v>102</v>
      </c>
      <c r="AT1640" s="104" t="s">
        <v>73</v>
      </c>
      <c r="AU1640" s="102" t="s">
        <v>51</v>
      </c>
      <c r="AV1640" s="102" t="s">
        <v>16</v>
      </c>
      <c r="AW1640" s="102" t="s">
        <v>47</v>
      </c>
      <c r="AX1640" s="104" t="s">
        <v>89</v>
      </c>
    </row>
    <row r="1641" spans="1:50" s="110" customFormat="1" x14ac:dyDescent="0.2">
      <c r="A1641" s="109"/>
      <c r="C1641" s="103" t="s">
        <v>102</v>
      </c>
      <c r="D1641" s="111" t="s">
        <v>0</v>
      </c>
      <c r="E1641" s="112" t="s">
        <v>845</v>
      </c>
      <c r="G1641" s="113">
        <v>38.542999999999999</v>
      </c>
      <c r="K1641" s="109"/>
      <c r="L1641" s="114"/>
      <c r="M1641" s="115"/>
      <c r="N1641" s="115"/>
      <c r="O1641" s="115"/>
      <c r="P1641" s="115"/>
      <c r="Q1641" s="115"/>
      <c r="R1641" s="115"/>
      <c r="S1641" s="116"/>
      <c r="AS1641" s="111" t="s">
        <v>102</v>
      </c>
      <c r="AT1641" s="111" t="s">
        <v>73</v>
      </c>
      <c r="AU1641" s="110" t="s">
        <v>73</v>
      </c>
      <c r="AV1641" s="110" t="s">
        <v>16</v>
      </c>
      <c r="AW1641" s="110" t="s">
        <v>47</v>
      </c>
      <c r="AX1641" s="111" t="s">
        <v>89</v>
      </c>
    </row>
    <row r="1642" spans="1:50" s="102" customFormat="1" x14ac:dyDescent="0.2">
      <c r="A1642" s="101"/>
      <c r="C1642" s="103" t="s">
        <v>102</v>
      </c>
      <c r="D1642" s="104" t="s">
        <v>0</v>
      </c>
      <c r="E1642" s="105" t="s">
        <v>846</v>
      </c>
      <c r="G1642" s="104" t="s">
        <v>0</v>
      </c>
      <c r="K1642" s="101"/>
      <c r="L1642" s="106"/>
      <c r="M1642" s="107"/>
      <c r="N1642" s="107"/>
      <c r="O1642" s="107"/>
      <c r="P1642" s="107"/>
      <c r="Q1642" s="107"/>
      <c r="R1642" s="107"/>
      <c r="S1642" s="108"/>
      <c r="AS1642" s="104" t="s">
        <v>102</v>
      </c>
      <c r="AT1642" s="104" t="s">
        <v>73</v>
      </c>
      <c r="AU1642" s="102" t="s">
        <v>51</v>
      </c>
      <c r="AV1642" s="102" t="s">
        <v>16</v>
      </c>
      <c r="AW1642" s="102" t="s">
        <v>47</v>
      </c>
      <c r="AX1642" s="104" t="s">
        <v>89</v>
      </c>
    </row>
    <row r="1643" spans="1:50" s="110" customFormat="1" x14ac:dyDescent="0.2">
      <c r="A1643" s="109"/>
      <c r="C1643" s="103" t="s">
        <v>102</v>
      </c>
      <c r="D1643" s="111" t="s">
        <v>0</v>
      </c>
      <c r="E1643" s="112" t="s">
        <v>847</v>
      </c>
      <c r="G1643" s="113">
        <v>8.82</v>
      </c>
      <c r="K1643" s="109"/>
      <c r="L1643" s="114"/>
      <c r="M1643" s="115"/>
      <c r="N1643" s="115"/>
      <c r="O1643" s="115"/>
      <c r="P1643" s="115"/>
      <c r="Q1643" s="115"/>
      <c r="R1643" s="115"/>
      <c r="S1643" s="116"/>
      <c r="AS1643" s="111" t="s">
        <v>102</v>
      </c>
      <c r="AT1643" s="111" t="s">
        <v>73</v>
      </c>
      <c r="AU1643" s="110" t="s">
        <v>73</v>
      </c>
      <c r="AV1643" s="110" t="s">
        <v>16</v>
      </c>
      <c r="AW1643" s="110" t="s">
        <v>47</v>
      </c>
      <c r="AX1643" s="111" t="s">
        <v>89</v>
      </c>
    </row>
    <row r="1644" spans="1:50" s="102" customFormat="1" x14ac:dyDescent="0.2">
      <c r="A1644" s="101"/>
      <c r="C1644" s="103" t="s">
        <v>102</v>
      </c>
      <c r="D1644" s="104" t="s">
        <v>0</v>
      </c>
      <c r="E1644" s="105" t="s">
        <v>177</v>
      </c>
      <c r="G1644" s="104" t="s">
        <v>0</v>
      </c>
      <c r="K1644" s="101"/>
      <c r="L1644" s="106"/>
      <c r="M1644" s="107"/>
      <c r="N1644" s="107"/>
      <c r="O1644" s="107"/>
      <c r="P1644" s="107"/>
      <c r="Q1644" s="107"/>
      <c r="R1644" s="107"/>
      <c r="S1644" s="108"/>
      <c r="AS1644" s="104" t="s">
        <v>102</v>
      </c>
      <c r="AT1644" s="104" t="s">
        <v>73</v>
      </c>
      <c r="AU1644" s="102" t="s">
        <v>51</v>
      </c>
      <c r="AV1644" s="102" t="s">
        <v>16</v>
      </c>
      <c r="AW1644" s="102" t="s">
        <v>47</v>
      </c>
      <c r="AX1644" s="104" t="s">
        <v>89</v>
      </c>
    </row>
    <row r="1645" spans="1:50" s="110" customFormat="1" x14ac:dyDescent="0.2">
      <c r="A1645" s="109"/>
      <c r="C1645" s="103" t="s">
        <v>102</v>
      </c>
      <c r="D1645" s="111" t="s">
        <v>0</v>
      </c>
      <c r="E1645" s="112" t="s">
        <v>933</v>
      </c>
      <c r="G1645" s="113">
        <v>-9.4559999999999995</v>
      </c>
      <c r="K1645" s="109"/>
      <c r="L1645" s="114"/>
      <c r="M1645" s="115"/>
      <c r="N1645" s="115"/>
      <c r="O1645" s="115"/>
      <c r="P1645" s="115"/>
      <c r="Q1645" s="115"/>
      <c r="R1645" s="115"/>
      <c r="S1645" s="116"/>
      <c r="AS1645" s="111" t="s">
        <v>102</v>
      </c>
      <c r="AT1645" s="111" t="s">
        <v>73</v>
      </c>
      <c r="AU1645" s="110" t="s">
        <v>73</v>
      </c>
      <c r="AV1645" s="110" t="s">
        <v>16</v>
      </c>
      <c r="AW1645" s="110" t="s">
        <v>47</v>
      </c>
      <c r="AX1645" s="111" t="s">
        <v>89</v>
      </c>
    </row>
    <row r="1646" spans="1:50" s="110" customFormat="1" x14ac:dyDescent="0.2">
      <c r="A1646" s="109"/>
      <c r="C1646" s="103" t="s">
        <v>102</v>
      </c>
      <c r="D1646" s="111" t="s">
        <v>0</v>
      </c>
      <c r="E1646" s="112" t="s">
        <v>934</v>
      </c>
      <c r="G1646" s="113">
        <v>-4.0999999999999996</v>
      </c>
      <c r="K1646" s="109"/>
      <c r="L1646" s="114"/>
      <c r="M1646" s="115"/>
      <c r="N1646" s="115"/>
      <c r="O1646" s="115"/>
      <c r="P1646" s="115"/>
      <c r="Q1646" s="115"/>
      <c r="R1646" s="115"/>
      <c r="S1646" s="116"/>
      <c r="AS1646" s="111" t="s">
        <v>102</v>
      </c>
      <c r="AT1646" s="111" t="s">
        <v>73</v>
      </c>
      <c r="AU1646" s="110" t="s">
        <v>73</v>
      </c>
      <c r="AV1646" s="110" t="s">
        <v>16</v>
      </c>
      <c r="AW1646" s="110" t="s">
        <v>47</v>
      </c>
      <c r="AX1646" s="111" t="s">
        <v>89</v>
      </c>
    </row>
    <row r="1647" spans="1:50" s="110" customFormat="1" x14ac:dyDescent="0.2">
      <c r="A1647" s="109"/>
      <c r="C1647" s="103" t="s">
        <v>102</v>
      </c>
      <c r="D1647" s="111" t="s">
        <v>0</v>
      </c>
      <c r="E1647" s="112" t="s">
        <v>935</v>
      </c>
      <c r="G1647" s="113">
        <v>-2.7679999999999998</v>
      </c>
      <c r="K1647" s="109"/>
      <c r="L1647" s="114"/>
      <c r="M1647" s="115"/>
      <c r="N1647" s="115"/>
      <c r="O1647" s="115"/>
      <c r="P1647" s="115"/>
      <c r="Q1647" s="115"/>
      <c r="R1647" s="115"/>
      <c r="S1647" s="116"/>
      <c r="AS1647" s="111" t="s">
        <v>102</v>
      </c>
      <c r="AT1647" s="111" t="s">
        <v>73</v>
      </c>
      <c r="AU1647" s="110" t="s">
        <v>73</v>
      </c>
      <c r="AV1647" s="110" t="s">
        <v>16</v>
      </c>
      <c r="AW1647" s="110" t="s">
        <v>47</v>
      </c>
      <c r="AX1647" s="111" t="s">
        <v>89</v>
      </c>
    </row>
    <row r="1648" spans="1:50" s="110" customFormat="1" x14ac:dyDescent="0.2">
      <c r="A1648" s="109"/>
      <c r="C1648" s="103" t="s">
        <v>102</v>
      </c>
      <c r="D1648" s="111" t="s">
        <v>0</v>
      </c>
      <c r="E1648" s="112" t="s">
        <v>873</v>
      </c>
      <c r="G1648" s="113">
        <v>-5.7130000000000001</v>
      </c>
      <c r="K1648" s="109"/>
      <c r="L1648" s="114"/>
      <c r="M1648" s="115"/>
      <c r="N1648" s="115"/>
      <c r="O1648" s="115"/>
      <c r="P1648" s="115"/>
      <c r="Q1648" s="115"/>
      <c r="R1648" s="115"/>
      <c r="S1648" s="116"/>
      <c r="AS1648" s="111" t="s">
        <v>102</v>
      </c>
      <c r="AT1648" s="111" t="s">
        <v>73</v>
      </c>
      <c r="AU1648" s="110" t="s">
        <v>73</v>
      </c>
      <c r="AV1648" s="110" t="s">
        <v>16</v>
      </c>
      <c r="AW1648" s="110" t="s">
        <v>47</v>
      </c>
      <c r="AX1648" s="111" t="s">
        <v>89</v>
      </c>
    </row>
    <row r="1649" spans="1:64" s="110" customFormat="1" x14ac:dyDescent="0.2">
      <c r="A1649" s="109"/>
      <c r="C1649" s="103" t="s">
        <v>102</v>
      </c>
      <c r="D1649" s="111" t="s">
        <v>0</v>
      </c>
      <c r="E1649" s="112" t="s">
        <v>509</v>
      </c>
      <c r="G1649" s="113">
        <v>-1.5760000000000001</v>
      </c>
      <c r="K1649" s="109"/>
      <c r="L1649" s="114"/>
      <c r="M1649" s="115"/>
      <c r="N1649" s="115"/>
      <c r="O1649" s="115"/>
      <c r="P1649" s="115"/>
      <c r="Q1649" s="115"/>
      <c r="R1649" s="115"/>
      <c r="S1649" s="116"/>
      <c r="AS1649" s="111" t="s">
        <v>102</v>
      </c>
      <c r="AT1649" s="111" t="s">
        <v>73</v>
      </c>
      <c r="AU1649" s="110" t="s">
        <v>73</v>
      </c>
      <c r="AV1649" s="110" t="s">
        <v>16</v>
      </c>
      <c r="AW1649" s="110" t="s">
        <v>47</v>
      </c>
      <c r="AX1649" s="111" t="s">
        <v>89</v>
      </c>
    </row>
    <row r="1650" spans="1:64" s="110" customFormat="1" x14ac:dyDescent="0.2">
      <c r="A1650" s="109"/>
      <c r="C1650" s="103" t="s">
        <v>102</v>
      </c>
      <c r="D1650" s="111" t="s">
        <v>0</v>
      </c>
      <c r="E1650" s="112" t="s">
        <v>761</v>
      </c>
      <c r="G1650" s="113">
        <v>-1.8240000000000001</v>
      </c>
      <c r="K1650" s="109"/>
      <c r="L1650" s="114"/>
      <c r="M1650" s="115"/>
      <c r="N1650" s="115"/>
      <c r="O1650" s="115"/>
      <c r="P1650" s="115"/>
      <c r="Q1650" s="115"/>
      <c r="R1650" s="115"/>
      <c r="S1650" s="116"/>
      <c r="AS1650" s="111" t="s">
        <v>102</v>
      </c>
      <c r="AT1650" s="111" t="s">
        <v>73</v>
      </c>
      <c r="AU1650" s="110" t="s">
        <v>73</v>
      </c>
      <c r="AV1650" s="110" t="s">
        <v>16</v>
      </c>
      <c r="AW1650" s="110" t="s">
        <v>47</v>
      </c>
      <c r="AX1650" s="111" t="s">
        <v>89</v>
      </c>
    </row>
    <row r="1651" spans="1:64" s="110" customFormat="1" x14ac:dyDescent="0.2">
      <c r="A1651" s="109"/>
      <c r="C1651" s="103" t="s">
        <v>102</v>
      </c>
      <c r="D1651" s="111" t="s">
        <v>0</v>
      </c>
      <c r="E1651" s="112" t="s">
        <v>759</v>
      </c>
      <c r="G1651" s="113">
        <v>-2.16</v>
      </c>
      <c r="K1651" s="109"/>
      <c r="L1651" s="114"/>
      <c r="M1651" s="115"/>
      <c r="N1651" s="115"/>
      <c r="O1651" s="115"/>
      <c r="P1651" s="115"/>
      <c r="Q1651" s="115"/>
      <c r="R1651" s="115"/>
      <c r="S1651" s="116"/>
      <c r="AS1651" s="111" t="s">
        <v>102</v>
      </c>
      <c r="AT1651" s="111" t="s">
        <v>73</v>
      </c>
      <c r="AU1651" s="110" t="s">
        <v>73</v>
      </c>
      <c r="AV1651" s="110" t="s">
        <v>16</v>
      </c>
      <c r="AW1651" s="110" t="s">
        <v>47</v>
      </c>
      <c r="AX1651" s="111" t="s">
        <v>89</v>
      </c>
    </row>
    <row r="1652" spans="1:64" s="110" customFormat="1" x14ac:dyDescent="0.2">
      <c r="A1652" s="109"/>
      <c r="C1652" s="103" t="s">
        <v>102</v>
      </c>
      <c r="D1652" s="111" t="s">
        <v>0</v>
      </c>
      <c r="E1652" s="112" t="s">
        <v>2026</v>
      </c>
      <c r="G1652" s="113">
        <v>-1.677</v>
      </c>
      <c r="K1652" s="109"/>
      <c r="L1652" s="114"/>
      <c r="M1652" s="115"/>
      <c r="N1652" s="115"/>
      <c r="O1652" s="115"/>
      <c r="P1652" s="115"/>
      <c r="Q1652" s="115"/>
      <c r="R1652" s="115"/>
      <c r="S1652" s="116"/>
      <c r="AS1652" s="111" t="s">
        <v>102</v>
      </c>
      <c r="AT1652" s="111" t="s">
        <v>73</v>
      </c>
      <c r="AU1652" s="110" t="s">
        <v>73</v>
      </c>
      <c r="AV1652" s="110" t="s">
        <v>16</v>
      </c>
      <c r="AW1652" s="110" t="s">
        <v>47</v>
      </c>
      <c r="AX1652" s="111" t="s">
        <v>89</v>
      </c>
    </row>
    <row r="1653" spans="1:64" s="110" customFormat="1" x14ac:dyDescent="0.2">
      <c r="A1653" s="109"/>
      <c r="C1653" s="103" t="s">
        <v>102</v>
      </c>
      <c r="D1653" s="111" t="s">
        <v>0</v>
      </c>
      <c r="E1653" s="112" t="s">
        <v>758</v>
      </c>
      <c r="G1653" s="113">
        <v>-0.84499999999999997</v>
      </c>
      <c r="K1653" s="109"/>
      <c r="L1653" s="114"/>
      <c r="M1653" s="115"/>
      <c r="N1653" s="115"/>
      <c r="O1653" s="115"/>
      <c r="P1653" s="115"/>
      <c r="Q1653" s="115"/>
      <c r="R1653" s="115"/>
      <c r="S1653" s="116"/>
      <c r="AS1653" s="111" t="s">
        <v>102</v>
      </c>
      <c r="AT1653" s="111" t="s">
        <v>73</v>
      </c>
      <c r="AU1653" s="110" t="s">
        <v>73</v>
      </c>
      <c r="AV1653" s="110" t="s">
        <v>16</v>
      </c>
      <c r="AW1653" s="110" t="s">
        <v>47</v>
      </c>
      <c r="AX1653" s="111" t="s">
        <v>89</v>
      </c>
    </row>
    <row r="1654" spans="1:64" s="126" customFormat="1" x14ac:dyDescent="0.2">
      <c r="A1654" s="125"/>
      <c r="C1654" s="103" t="s">
        <v>102</v>
      </c>
      <c r="D1654" s="127" t="s">
        <v>0</v>
      </c>
      <c r="E1654" s="128" t="s">
        <v>105</v>
      </c>
      <c r="G1654" s="129">
        <v>338.60099999999989</v>
      </c>
      <c r="K1654" s="125"/>
      <c r="L1654" s="130"/>
      <c r="M1654" s="131"/>
      <c r="N1654" s="131"/>
      <c r="O1654" s="131"/>
      <c r="P1654" s="131"/>
      <c r="Q1654" s="131"/>
      <c r="R1654" s="131"/>
      <c r="S1654" s="132"/>
      <c r="AS1654" s="127" t="s">
        <v>102</v>
      </c>
      <c r="AT1654" s="127" t="s">
        <v>73</v>
      </c>
      <c r="AU1654" s="126" t="s">
        <v>106</v>
      </c>
      <c r="AV1654" s="126" t="s">
        <v>16</v>
      </c>
      <c r="AW1654" s="126" t="s">
        <v>47</v>
      </c>
      <c r="AX1654" s="127" t="s">
        <v>89</v>
      </c>
    </row>
    <row r="1655" spans="1:64" s="118" customFormat="1" x14ac:dyDescent="0.2">
      <c r="A1655" s="117"/>
      <c r="C1655" s="103" t="s">
        <v>102</v>
      </c>
      <c r="D1655" s="119" t="s">
        <v>0</v>
      </c>
      <c r="E1655" s="120" t="s">
        <v>109</v>
      </c>
      <c r="G1655" s="121">
        <v>1704.5939999999998</v>
      </c>
      <c r="K1655" s="117"/>
      <c r="L1655" s="122"/>
      <c r="M1655" s="123"/>
      <c r="N1655" s="123"/>
      <c r="O1655" s="123"/>
      <c r="P1655" s="123"/>
      <c r="Q1655" s="123"/>
      <c r="R1655" s="123"/>
      <c r="S1655" s="124"/>
      <c r="AS1655" s="119" t="s">
        <v>102</v>
      </c>
      <c r="AT1655" s="119" t="s">
        <v>73</v>
      </c>
      <c r="AU1655" s="118" t="s">
        <v>96</v>
      </c>
      <c r="AV1655" s="118" t="s">
        <v>16</v>
      </c>
      <c r="AW1655" s="118" t="s">
        <v>51</v>
      </c>
      <c r="AX1655" s="119" t="s">
        <v>89</v>
      </c>
    </row>
    <row r="1656" spans="1:64" s="16" customFormat="1" ht="24" x14ac:dyDescent="0.2">
      <c r="A1656" s="13"/>
      <c r="B1656" s="87" t="s">
        <v>2027</v>
      </c>
      <c r="C1656" s="87" t="s">
        <v>92</v>
      </c>
      <c r="D1656" s="88" t="s">
        <v>2028</v>
      </c>
      <c r="E1656" s="89" t="s">
        <v>2029</v>
      </c>
      <c r="F1656" s="90" t="s">
        <v>121</v>
      </c>
      <c r="G1656" s="91">
        <v>1704.5940000000001</v>
      </c>
      <c r="H1656" s="1"/>
      <c r="I1656" s="91">
        <f>ROUND(H1656*G1656,3)</f>
        <v>0</v>
      </c>
      <c r="J1656" s="92"/>
      <c r="K1656" s="13"/>
      <c r="L1656" s="93" t="s">
        <v>0</v>
      </c>
      <c r="M1656" s="94" t="s">
        <v>23</v>
      </c>
      <c r="N1656" s="95"/>
      <c r="O1656" s="96">
        <f>N1656*G1656</f>
        <v>0</v>
      </c>
      <c r="P1656" s="96">
        <v>0</v>
      </c>
      <c r="Q1656" s="96">
        <f>P1656*G1656</f>
        <v>0</v>
      </c>
      <c r="R1656" s="96">
        <v>0</v>
      </c>
      <c r="S1656" s="97">
        <f>R1656*G1656</f>
        <v>0</v>
      </c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Q1656" s="98" t="s">
        <v>228</v>
      </c>
      <c r="AS1656" s="98" t="s">
        <v>92</v>
      </c>
      <c r="AT1656" s="98" t="s">
        <v>73</v>
      </c>
      <c r="AX1656" s="7" t="s">
        <v>89</v>
      </c>
      <c r="BD1656" s="99">
        <f>IF(M1656="základná",I1656,0)</f>
        <v>0</v>
      </c>
      <c r="BE1656" s="99">
        <f>IF(M1656="znížená",I1656,0)</f>
        <v>0</v>
      </c>
      <c r="BF1656" s="99">
        <f>IF(M1656="zákl. prenesená",I1656,0)</f>
        <v>0</v>
      </c>
      <c r="BG1656" s="99">
        <f>IF(M1656="zníž. prenesená",I1656,0)</f>
        <v>0</v>
      </c>
      <c r="BH1656" s="99">
        <f>IF(M1656="nulová",I1656,0)</f>
        <v>0</v>
      </c>
      <c r="BI1656" s="7" t="s">
        <v>73</v>
      </c>
      <c r="BJ1656" s="100">
        <f>ROUND(H1656*G1656,3)</f>
        <v>0</v>
      </c>
      <c r="BK1656" s="7" t="s">
        <v>228</v>
      </c>
      <c r="BL1656" s="98" t="s">
        <v>2030</v>
      </c>
    </row>
    <row r="1657" spans="1:64" s="110" customFormat="1" x14ac:dyDescent="0.2">
      <c r="A1657" s="109"/>
      <c r="C1657" s="103" t="s">
        <v>102</v>
      </c>
      <c r="D1657" s="111" t="s">
        <v>0</v>
      </c>
      <c r="E1657" s="112" t="s">
        <v>2031</v>
      </c>
      <c r="G1657" s="113">
        <v>1704.5940000000001</v>
      </c>
      <c r="K1657" s="109"/>
      <c r="L1657" s="114"/>
      <c r="M1657" s="115"/>
      <c r="N1657" s="115"/>
      <c r="O1657" s="115"/>
      <c r="P1657" s="115"/>
      <c r="Q1657" s="115"/>
      <c r="R1657" s="115"/>
      <c r="S1657" s="116"/>
      <c r="AS1657" s="111" t="s">
        <v>102</v>
      </c>
      <c r="AT1657" s="111" t="s">
        <v>73</v>
      </c>
      <c r="AU1657" s="110" t="s">
        <v>73</v>
      </c>
      <c r="AV1657" s="110" t="s">
        <v>16</v>
      </c>
      <c r="AW1657" s="110" t="s">
        <v>51</v>
      </c>
      <c r="AX1657" s="111" t="s">
        <v>89</v>
      </c>
    </row>
    <row r="1658" spans="1:64" s="16" customFormat="1" ht="24" x14ac:dyDescent="0.2">
      <c r="A1658" s="13"/>
      <c r="B1658" s="87" t="s">
        <v>2032</v>
      </c>
      <c r="C1658" s="87" t="s">
        <v>92</v>
      </c>
      <c r="D1658" s="88" t="s">
        <v>2033</v>
      </c>
      <c r="E1658" s="89" t="s">
        <v>2034</v>
      </c>
      <c r="F1658" s="90" t="s">
        <v>121</v>
      </c>
      <c r="G1658" s="91">
        <v>893.37199999999996</v>
      </c>
      <c r="H1658" s="1"/>
      <c r="I1658" s="91">
        <f>ROUND(H1658*G1658,3)</f>
        <v>0</v>
      </c>
      <c r="J1658" s="92"/>
      <c r="K1658" s="13"/>
      <c r="L1658" s="93" t="s">
        <v>0</v>
      </c>
      <c r="M1658" s="94" t="s">
        <v>23</v>
      </c>
      <c r="N1658" s="95"/>
      <c r="O1658" s="96">
        <f>N1658*G1658</f>
        <v>0</v>
      </c>
      <c r="P1658" s="96">
        <v>3.0000000000000001E-5</v>
      </c>
      <c r="Q1658" s="96">
        <f>P1658*G1658</f>
        <v>2.6801160000000001E-2</v>
      </c>
      <c r="R1658" s="96">
        <v>0</v>
      </c>
      <c r="S1658" s="97">
        <f>R1658*G1658</f>
        <v>0</v>
      </c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Q1658" s="98" t="s">
        <v>228</v>
      </c>
      <c r="AS1658" s="98" t="s">
        <v>92</v>
      </c>
      <c r="AT1658" s="98" t="s">
        <v>73</v>
      </c>
      <c r="AX1658" s="7" t="s">
        <v>89</v>
      </c>
      <c r="BD1658" s="99">
        <f>IF(M1658="základná",I1658,0)</f>
        <v>0</v>
      </c>
      <c r="BE1658" s="99">
        <f>IF(M1658="znížená",I1658,0)</f>
        <v>0</v>
      </c>
      <c r="BF1658" s="99">
        <f>IF(M1658="zákl. prenesená",I1658,0)</f>
        <v>0</v>
      </c>
      <c r="BG1658" s="99">
        <f>IF(M1658="zníž. prenesená",I1658,0)</f>
        <v>0</v>
      </c>
      <c r="BH1658" s="99">
        <f>IF(M1658="nulová",I1658,0)</f>
        <v>0</v>
      </c>
      <c r="BI1658" s="7" t="s">
        <v>73</v>
      </c>
      <c r="BJ1658" s="100">
        <f>ROUND(H1658*G1658,3)</f>
        <v>0</v>
      </c>
      <c r="BK1658" s="7" t="s">
        <v>228</v>
      </c>
      <c r="BL1658" s="98" t="s">
        <v>2035</v>
      </c>
    </row>
    <row r="1659" spans="1:64" s="102" customFormat="1" x14ac:dyDescent="0.2">
      <c r="A1659" s="101"/>
      <c r="C1659" s="103" t="s">
        <v>102</v>
      </c>
      <c r="D1659" s="104" t="s">
        <v>0</v>
      </c>
      <c r="E1659" s="105" t="s">
        <v>2036</v>
      </c>
      <c r="G1659" s="104" t="s">
        <v>0</v>
      </c>
      <c r="K1659" s="101"/>
      <c r="L1659" s="106"/>
      <c r="M1659" s="107"/>
      <c r="N1659" s="107"/>
      <c r="O1659" s="107"/>
      <c r="P1659" s="107"/>
      <c r="Q1659" s="107"/>
      <c r="R1659" s="107"/>
      <c r="S1659" s="108"/>
      <c r="AS1659" s="104" t="s">
        <v>102</v>
      </c>
      <c r="AT1659" s="104" t="s">
        <v>73</v>
      </c>
      <c r="AU1659" s="102" t="s">
        <v>51</v>
      </c>
      <c r="AV1659" s="102" t="s">
        <v>16</v>
      </c>
      <c r="AW1659" s="102" t="s">
        <v>47</v>
      </c>
      <c r="AX1659" s="104" t="s">
        <v>89</v>
      </c>
    </row>
    <row r="1660" spans="1:64" s="110" customFormat="1" x14ac:dyDescent="0.2">
      <c r="A1660" s="109"/>
      <c r="C1660" s="103" t="s">
        <v>102</v>
      </c>
      <c r="D1660" s="111" t="s">
        <v>0</v>
      </c>
      <c r="E1660" s="112" t="s">
        <v>943</v>
      </c>
      <c r="G1660" s="113">
        <v>893.37199999999996</v>
      </c>
      <c r="K1660" s="109"/>
      <c r="L1660" s="114"/>
      <c r="M1660" s="115"/>
      <c r="N1660" s="115"/>
      <c r="O1660" s="115"/>
      <c r="P1660" s="115"/>
      <c r="Q1660" s="115"/>
      <c r="R1660" s="115"/>
      <c r="S1660" s="116"/>
      <c r="AS1660" s="111" t="s">
        <v>102</v>
      </c>
      <c r="AT1660" s="111" t="s">
        <v>73</v>
      </c>
      <c r="AU1660" s="110" t="s">
        <v>73</v>
      </c>
      <c r="AV1660" s="110" t="s">
        <v>16</v>
      </c>
      <c r="AW1660" s="110" t="s">
        <v>47</v>
      </c>
      <c r="AX1660" s="111" t="s">
        <v>89</v>
      </c>
    </row>
    <row r="1661" spans="1:64" s="126" customFormat="1" x14ac:dyDescent="0.2">
      <c r="A1661" s="125"/>
      <c r="C1661" s="103" t="s">
        <v>102</v>
      </c>
      <c r="D1661" s="127" t="s">
        <v>0</v>
      </c>
      <c r="E1661" s="128" t="s">
        <v>105</v>
      </c>
      <c r="G1661" s="129">
        <v>893.37199999999996</v>
      </c>
      <c r="K1661" s="125"/>
      <c r="L1661" s="130"/>
      <c r="M1661" s="131"/>
      <c r="N1661" s="131"/>
      <c r="O1661" s="131"/>
      <c r="P1661" s="131"/>
      <c r="Q1661" s="131"/>
      <c r="R1661" s="131"/>
      <c r="S1661" s="132"/>
      <c r="AS1661" s="127" t="s">
        <v>102</v>
      </c>
      <c r="AT1661" s="127" t="s">
        <v>73</v>
      </c>
      <c r="AU1661" s="126" t="s">
        <v>106</v>
      </c>
      <c r="AV1661" s="126" t="s">
        <v>16</v>
      </c>
      <c r="AW1661" s="126" t="s">
        <v>47</v>
      </c>
      <c r="AX1661" s="127" t="s">
        <v>89</v>
      </c>
    </row>
    <row r="1662" spans="1:64" s="118" customFormat="1" x14ac:dyDescent="0.2">
      <c r="A1662" s="117"/>
      <c r="C1662" s="103" t="s">
        <v>102</v>
      </c>
      <c r="D1662" s="119" t="s">
        <v>0</v>
      </c>
      <c r="E1662" s="120" t="s">
        <v>109</v>
      </c>
      <c r="G1662" s="121">
        <v>893.37199999999996</v>
      </c>
      <c r="K1662" s="117"/>
      <c r="L1662" s="122"/>
      <c r="M1662" s="123"/>
      <c r="N1662" s="123"/>
      <c r="O1662" s="123"/>
      <c r="P1662" s="123"/>
      <c r="Q1662" s="123"/>
      <c r="R1662" s="123"/>
      <c r="S1662" s="124"/>
      <c r="AS1662" s="119" t="s">
        <v>102</v>
      </c>
      <c r="AT1662" s="119" t="s">
        <v>73</v>
      </c>
      <c r="AU1662" s="118" t="s">
        <v>96</v>
      </c>
      <c r="AV1662" s="118" t="s">
        <v>16</v>
      </c>
      <c r="AW1662" s="118" t="s">
        <v>51</v>
      </c>
      <c r="AX1662" s="119" t="s">
        <v>89</v>
      </c>
    </row>
    <row r="1663" spans="1:64" s="16" customFormat="1" ht="24" x14ac:dyDescent="0.2">
      <c r="A1663" s="13"/>
      <c r="B1663" s="87" t="s">
        <v>2037</v>
      </c>
      <c r="C1663" s="87" t="s">
        <v>92</v>
      </c>
      <c r="D1663" s="88" t="s">
        <v>2038</v>
      </c>
      <c r="E1663" s="89" t="s">
        <v>2039</v>
      </c>
      <c r="F1663" s="90" t="s">
        <v>121</v>
      </c>
      <c r="G1663" s="91">
        <v>675</v>
      </c>
      <c r="H1663" s="1"/>
      <c r="I1663" s="91">
        <f>ROUND(H1663*G1663,3)</f>
        <v>0</v>
      </c>
      <c r="J1663" s="92"/>
      <c r="K1663" s="13"/>
      <c r="L1663" s="93" t="s">
        <v>0</v>
      </c>
      <c r="M1663" s="94" t="s">
        <v>23</v>
      </c>
      <c r="N1663" s="95"/>
      <c r="O1663" s="96">
        <f>N1663*G1663</f>
        <v>0</v>
      </c>
      <c r="P1663" s="96">
        <v>0</v>
      </c>
      <c r="Q1663" s="96">
        <f>P1663*G1663</f>
        <v>0</v>
      </c>
      <c r="R1663" s="96">
        <v>0</v>
      </c>
      <c r="S1663" s="97">
        <f>R1663*G1663</f>
        <v>0</v>
      </c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Q1663" s="98" t="s">
        <v>228</v>
      </c>
      <c r="AS1663" s="98" t="s">
        <v>92</v>
      </c>
      <c r="AT1663" s="98" t="s">
        <v>73</v>
      </c>
      <c r="AX1663" s="7" t="s">
        <v>89</v>
      </c>
      <c r="BD1663" s="99">
        <f>IF(M1663="základná",I1663,0)</f>
        <v>0</v>
      </c>
      <c r="BE1663" s="99">
        <f>IF(M1663="znížená",I1663,0)</f>
        <v>0</v>
      </c>
      <c r="BF1663" s="99">
        <f>IF(M1663="zákl. prenesená",I1663,0)</f>
        <v>0</v>
      </c>
      <c r="BG1663" s="99">
        <f>IF(M1663="zníž. prenesená",I1663,0)</f>
        <v>0</v>
      </c>
      <c r="BH1663" s="99">
        <f>IF(M1663="nulová",I1663,0)</f>
        <v>0</v>
      </c>
      <c r="BI1663" s="7" t="s">
        <v>73</v>
      </c>
      <c r="BJ1663" s="100">
        <f>ROUND(H1663*G1663,3)</f>
        <v>0</v>
      </c>
      <c r="BK1663" s="7" t="s">
        <v>228</v>
      </c>
      <c r="BL1663" s="98" t="s">
        <v>2040</v>
      </c>
    </row>
    <row r="1664" spans="1:64" s="16" customFormat="1" ht="36" x14ac:dyDescent="0.2">
      <c r="A1664" s="13"/>
      <c r="B1664" s="87" t="s">
        <v>2041</v>
      </c>
      <c r="C1664" s="87" t="s">
        <v>92</v>
      </c>
      <c r="D1664" s="88" t="s">
        <v>2042</v>
      </c>
      <c r="E1664" s="89" t="s">
        <v>2043</v>
      </c>
      <c r="F1664" s="90" t="s">
        <v>121</v>
      </c>
      <c r="G1664" s="91">
        <v>514.52099999999996</v>
      </c>
      <c r="H1664" s="1"/>
      <c r="I1664" s="91">
        <f>ROUND(H1664*G1664,3)</f>
        <v>0</v>
      </c>
      <c r="J1664" s="92"/>
      <c r="K1664" s="13"/>
      <c r="L1664" s="93" t="s">
        <v>0</v>
      </c>
      <c r="M1664" s="94" t="s">
        <v>23</v>
      </c>
      <c r="N1664" s="95"/>
      <c r="O1664" s="96">
        <f>N1664*G1664</f>
        <v>0</v>
      </c>
      <c r="P1664" s="96">
        <v>1E-4</v>
      </c>
      <c r="Q1664" s="96">
        <f>P1664*G1664</f>
        <v>5.1452100000000001E-2</v>
      </c>
      <c r="R1664" s="96">
        <v>0</v>
      </c>
      <c r="S1664" s="97">
        <f>R1664*G1664</f>
        <v>0</v>
      </c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Q1664" s="98" t="s">
        <v>228</v>
      </c>
      <c r="AS1664" s="98" t="s">
        <v>92</v>
      </c>
      <c r="AT1664" s="98" t="s">
        <v>73</v>
      </c>
      <c r="AX1664" s="7" t="s">
        <v>89</v>
      </c>
      <c r="BD1664" s="99">
        <f>IF(M1664="základná",I1664,0)</f>
        <v>0</v>
      </c>
      <c r="BE1664" s="99">
        <f>IF(M1664="znížená",I1664,0)</f>
        <v>0</v>
      </c>
      <c r="BF1664" s="99">
        <f>IF(M1664="zákl. prenesená",I1664,0)</f>
        <v>0</v>
      </c>
      <c r="BG1664" s="99">
        <f>IF(M1664="zníž. prenesená",I1664,0)</f>
        <v>0</v>
      </c>
      <c r="BH1664" s="99">
        <f>IF(M1664="nulová",I1664,0)</f>
        <v>0</v>
      </c>
      <c r="BI1664" s="7" t="s">
        <v>73</v>
      </c>
      <c r="BJ1664" s="100">
        <f>ROUND(H1664*G1664,3)</f>
        <v>0</v>
      </c>
      <c r="BK1664" s="7" t="s">
        <v>228</v>
      </c>
      <c r="BL1664" s="98" t="s">
        <v>2044</v>
      </c>
    </row>
    <row r="1665" spans="1:50" s="102" customFormat="1" x14ac:dyDescent="0.2">
      <c r="A1665" s="101"/>
      <c r="C1665" s="103" t="s">
        <v>102</v>
      </c>
      <c r="D1665" s="104" t="s">
        <v>0</v>
      </c>
      <c r="E1665" s="105" t="s">
        <v>891</v>
      </c>
      <c r="G1665" s="104" t="s">
        <v>0</v>
      </c>
      <c r="K1665" s="101"/>
      <c r="L1665" s="106"/>
      <c r="M1665" s="107"/>
      <c r="N1665" s="107"/>
      <c r="O1665" s="107"/>
      <c r="P1665" s="107"/>
      <c r="Q1665" s="107"/>
      <c r="R1665" s="107"/>
      <c r="S1665" s="108"/>
      <c r="AS1665" s="104" t="s">
        <v>102</v>
      </c>
      <c r="AT1665" s="104" t="s">
        <v>73</v>
      </c>
      <c r="AU1665" s="102" t="s">
        <v>51</v>
      </c>
      <c r="AV1665" s="102" t="s">
        <v>16</v>
      </c>
      <c r="AW1665" s="102" t="s">
        <v>47</v>
      </c>
      <c r="AX1665" s="104" t="s">
        <v>89</v>
      </c>
    </row>
    <row r="1666" spans="1:50" s="102" customFormat="1" x14ac:dyDescent="0.2">
      <c r="A1666" s="101"/>
      <c r="C1666" s="103" t="s">
        <v>102</v>
      </c>
      <c r="D1666" s="104" t="s">
        <v>0</v>
      </c>
      <c r="E1666" s="105" t="s">
        <v>703</v>
      </c>
      <c r="G1666" s="104" t="s">
        <v>0</v>
      </c>
      <c r="K1666" s="101"/>
      <c r="L1666" s="106"/>
      <c r="M1666" s="107"/>
      <c r="N1666" s="107"/>
      <c r="O1666" s="107"/>
      <c r="P1666" s="107"/>
      <c r="Q1666" s="107"/>
      <c r="R1666" s="107"/>
      <c r="S1666" s="108"/>
      <c r="AS1666" s="104" t="s">
        <v>102</v>
      </c>
      <c r="AT1666" s="104" t="s">
        <v>73</v>
      </c>
      <c r="AU1666" s="102" t="s">
        <v>51</v>
      </c>
      <c r="AV1666" s="102" t="s">
        <v>16</v>
      </c>
      <c r="AW1666" s="102" t="s">
        <v>47</v>
      </c>
      <c r="AX1666" s="104" t="s">
        <v>89</v>
      </c>
    </row>
    <row r="1667" spans="1:50" s="102" customFormat="1" x14ac:dyDescent="0.2">
      <c r="A1667" s="101"/>
      <c r="C1667" s="103" t="s">
        <v>102</v>
      </c>
      <c r="D1667" s="104" t="s">
        <v>0</v>
      </c>
      <c r="E1667" s="105" t="s">
        <v>892</v>
      </c>
      <c r="G1667" s="104" t="s">
        <v>0</v>
      </c>
      <c r="K1667" s="101"/>
      <c r="L1667" s="106"/>
      <c r="M1667" s="107"/>
      <c r="N1667" s="107"/>
      <c r="O1667" s="107"/>
      <c r="P1667" s="107"/>
      <c r="Q1667" s="107"/>
      <c r="R1667" s="107"/>
      <c r="S1667" s="108"/>
      <c r="AS1667" s="104" t="s">
        <v>102</v>
      </c>
      <c r="AT1667" s="104" t="s">
        <v>73</v>
      </c>
      <c r="AU1667" s="102" t="s">
        <v>51</v>
      </c>
      <c r="AV1667" s="102" t="s">
        <v>16</v>
      </c>
      <c r="AW1667" s="102" t="s">
        <v>47</v>
      </c>
      <c r="AX1667" s="104" t="s">
        <v>89</v>
      </c>
    </row>
    <row r="1668" spans="1:50" s="110" customFormat="1" ht="22.5" x14ac:dyDescent="0.2">
      <c r="A1668" s="109"/>
      <c r="C1668" s="103" t="s">
        <v>102</v>
      </c>
      <c r="D1668" s="111" t="s">
        <v>0</v>
      </c>
      <c r="E1668" s="112" t="s">
        <v>893</v>
      </c>
      <c r="G1668" s="113">
        <v>84.400999999999996</v>
      </c>
      <c r="K1668" s="109"/>
      <c r="L1668" s="114"/>
      <c r="M1668" s="115"/>
      <c r="N1668" s="115"/>
      <c r="O1668" s="115"/>
      <c r="P1668" s="115"/>
      <c r="Q1668" s="115"/>
      <c r="R1668" s="115"/>
      <c r="S1668" s="116"/>
      <c r="AS1668" s="111" t="s">
        <v>102</v>
      </c>
      <c r="AT1668" s="111" t="s">
        <v>73</v>
      </c>
      <c r="AU1668" s="110" t="s">
        <v>73</v>
      </c>
      <c r="AV1668" s="110" t="s">
        <v>16</v>
      </c>
      <c r="AW1668" s="110" t="s">
        <v>47</v>
      </c>
      <c r="AX1668" s="111" t="s">
        <v>89</v>
      </c>
    </row>
    <row r="1669" spans="1:50" s="102" customFormat="1" x14ac:dyDescent="0.2">
      <c r="A1669" s="101"/>
      <c r="C1669" s="103" t="s">
        <v>102</v>
      </c>
      <c r="D1669" s="104" t="s">
        <v>0</v>
      </c>
      <c r="E1669" s="105" t="s">
        <v>894</v>
      </c>
      <c r="G1669" s="104" t="s">
        <v>0</v>
      </c>
      <c r="K1669" s="101"/>
      <c r="L1669" s="106"/>
      <c r="M1669" s="107"/>
      <c r="N1669" s="107"/>
      <c r="O1669" s="107"/>
      <c r="P1669" s="107"/>
      <c r="Q1669" s="107"/>
      <c r="R1669" s="107"/>
      <c r="S1669" s="108"/>
      <c r="AS1669" s="104" t="s">
        <v>102</v>
      </c>
      <c r="AT1669" s="104" t="s">
        <v>73</v>
      </c>
      <c r="AU1669" s="102" t="s">
        <v>51</v>
      </c>
      <c r="AV1669" s="102" t="s">
        <v>16</v>
      </c>
      <c r="AW1669" s="102" t="s">
        <v>47</v>
      </c>
      <c r="AX1669" s="104" t="s">
        <v>89</v>
      </c>
    </row>
    <row r="1670" spans="1:50" s="110" customFormat="1" x14ac:dyDescent="0.2">
      <c r="A1670" s="109"/>
      <c r="C1670" s="103" t="s">
        <v>102</v>
      </c>
      <c r="D1670" s="111" t="s">
        <v>0</v>
      </c>
      <c r="E1670" s="112" t="s">
        <v>895</v>
      </c>
      <c r="G1670" s="113">
        <v>11.97</v>
      </c>
      <c r="K1670" s="109"/>
      <c r="L1670" s="114"/>
      <c r="M1670" s="115"/>
      <c r="N1670" s="115"/>
      <c r="O1670" s="115"/>
      <c r="P1670" s="115"/>
      <c r="Q1670" s="115"/>
      <c r="R1670" s="115"/>
      <c r="S1670" s="116"/>
      <c r="AS1670" s="111" t="s">
        <v>102</v>
      </c>
      <c r="AT1670" s="111" t="s">
        <v>73</v>
      </c>
      <c r="AU1670" s="110" t="s">
        <v>73</v>
      </c>
      <c r="AV1670" s="110" t="s">
        <v>16</v>
      </c>
      <c r="AW1670" s="110" t="s">
        <v>47</v>
      </c>
      <c r="AX1670" s="111" t="s">
        <v>89</v>
      </c>
    </row>
    <row r="1671" spans="1:50" s="102" customFormat="1" x14ac:dyDescent="0.2">
      <c r="A1671" s="101"/>
      <c r="C1671" s="103" t="s">
        <v>102</v>
      </c>
      <c r="D1671" s="104" t="s">
        <v>0</v>
      </c>
      <c r="E1671" s="105" t="s">
        <v>896</v>
      </c>
      <c r="G1671" s="104" t="s">
        <v>0</v>
      </c>
      <c r="K1671" s="101"/>
      <c r="L1671" s="106"/>
      <c r="M1671" s="107"/>
      <c r="N1671" s="107"/>
      <c r="O1671" s="107"/>
      <c r="P1671" s="107"/>
      <c r="Q1671" s="107"/>
      <c r="R1671" s="107"/>
      <c r="S1671" s="108"/>
      <c r="AS1671" s="104" t="s">
        <v>102</v>
      </c>
      <c r="AT1671" s="104" t="s">
        <v>73</v>
      </c>
      <c r="AU1671" s="102" t="s">
        <v>51</v>
      </c>
      <c r="AV1671" s="102" t="s">
        <v>16</v>
      </c>
      <c r="AW1671" s="102" t="s">
        <v>47</v>
      </c>
      <c r="AX1671" s="104" t="s">
        <v>89</v>
      </c>
    </row>
    <row r="1672" spans="1:50" s="110" customFormat="1" ht="33.75" x14ac:dyDescent="0.2">
      <c r="A1672" s="109"/>
      <c r="C1672" s="103" t="s">
        <v>102</v>
      </c>
      <c r="D1672" s="111" t="s">
        <v>0</v>
      </c>
      <c r="E1672" s="112" t="s">
        <v>897</v>
      </c>
      <c r="G1672" s="113">
        <v>133.84899999999999</v>
      </c>
      <c r="K1672" s="109"/>
      <c r="L1672" s="114"/>
      <c r="M1672" s="115"/>
      <c r="N1672" s="115"/>
      <c r="O1672" s="115"/>
      <c r="P1672" s="115"/>
      <c r="Q1672" s="115"/>
      <c r="R1672" s="115"/>
      <c r="S1672" s="116"/>
      <c r="AS1672" s="111" t="s">
        <v>102</v>
      </c>
      <c r="AT1672" s="111" t="s">
        <v>73</v>
      </c>
      <c r="AU1672" s="110" t="s">
        <v>73</v>
      </c>
      <c r="AV1672" s="110" t="s">
        <v>16</v>
      </c>
      <c r="AW1672" s="110" t="s">
        <v>47</v>
      </c>
      <c r="AX1672" s="111" t="s">
        <v>89</v>
      </c>
    </row>
    <row r="1673" spans="1:50" s="102" customFormat="1" x14ac:dyDescent="0.2">
      <c r="A1673" s="101"/>
      <c r="C1673" s="103" t="s">
        <v>102</v>
      </c>
      <c r="D1673" s="104" t="s">
        <v>0</v>
      </c>
      <c r="E1673" s="105" t="s">
        <v>177</v>
      </c>
      <c r="G1673" s="104" t="s">
        <v>0</v>
      </c>
      <c r="K1673" s="101"/>
      <c r="L1673" s="106"/>
      <c r="M1673" s="107"/>
      <c r="N1673" s="107"/>
      <c r="O1673" s="107"/>
      <c r="P1673" s="107"/>
      <c r="Q1673" s="107"/>
      <c r="R1673" s="107"/>
      <c r="S1673" s="108"/>
      <c r="AS1673" s="104" t="s">
        <v>102</v>
      </c>
      <c r="AT1673" s="104" t="s">
        <v>73</v>
      </c>
      <c r="AU1673" s="102" t="s">
        <v>51</v>
      </c>
      <c r="AV1673" s="102" t="s">
        <v>16</v>
      </c>
      <c r="AW1673" s="102" t="s">
        <v>47</v>
      </c>
      <c r="AX1673" s="104" t="s">
        <v>89</v>
      </c>
    </row>
    <row r="1674" spans="1:50" s="110" customFormat="1" x14ac:dyDescent="0.2">
      <c r="A1674" s="109"/>
      <c r="C1674" s="103" t="s">
        <v>102</v>
      </c>
      <c r="D1674" s="111" t="s">
        <v>0</v>
      </c>
      <c r="E1674" s="112" t="s">
        <v>898</v>
      </c>
      <c r="G1674" s="113">
        <v>-3.94</v>
      </c>
      <c r="K1674" s="109"/>
      <c r="L1674" s="114"/>
      <c r="M1674" s="115"/>
      <c r="N1674" s="115"/>
      <c r="O1674" s="115"/>
      <c r="P1674" s="115"/>
      <c r="Q1674" s="115"/>
      <c r="R1674" s="115"/>
      <c r="S1674" s="116"/>
      <c r="AS1674" s="111" t="s">
        <v>102</v>
      </c>
      <c r="AT1674" s="111" t="s">
        <v>73</v>
      </c>
      <c r="AU1674" s="110" t="s">
        <v>73</v>
      </c>
      <c r="AV1674" s="110" t="s">
        <v>16</v>
      </c>
      <c r="AW1674" s="110" t="s">
        <v>47</v>
      </c>
      <c r="AX1674" s="111" t="s">
        <v>89</v>
      </c>
    </row>
    <row r="1675" spans="1:50" s="110" customFormat="1" x14ac:dyDescent="0.2">
      <c r="A1675" s="109"/>
      <c r="C1675" s="103" t="s">
        <v>102</v>
      </c>
      <c r="D1675" s="111" t="s">
        <v>0</v>
      </c>
      <c r="E1675" s="112" t="s">
        <v>899</v>
      </c>
      <c r="G1675" s="113">
        <v>-7.5</v>
      </c>
      <c r="K1675" s="109"/>
      <c r="L1675" s="114"/>
      <c r="M1675" s="115"/>
      <c r="N1675" s="115"/>
      <c r="O1675" s="115"/>
      <c r="P1675" s="115"/>
      <c r="Q1675" s="115"/>
      <c r="R1675" s="115"/>
      <c r="S1675" s="116"/>
      <c r="AS1675" s="111" t="s">
        <v>102</v>
      </c>
      <c r="AT1675" s="111" t="s">
        <v>73</v>
      </c>
      <c r="AU1675" s="110" t="s">
        <v>73</v>
      </c>
      <c r="AV1675" s="110" t="s">
        <v>16</v>
      </c>
      <c r="AW1675" s="110" t="s">
        <v>47</v>
      </c>
      <c r="AX1675" s="111" t="s">
        <v>89</v>
      </c>
    </row>
    <row r="1676" spans="1:50" s="110" customFormat="1" x14ac:dyDescent="0.2">
      <c r="A1676" s="109"/>
      <c r="C1676" s="103" t="s">
        <v>102</v>
      </c>
      <c r="D1676" s="111" t="s">
        <v>0</v>
      </c>
      <c r="E1676" s="112" t="s">
        <v>900</v>
      </c>
      <c r="G1676" s="113">
        <v>-14.25</v>
      </c>
      <c r="K1676" s="109"/>
      <c r="L1676" s="114"/>
      <c r="M1676" s="115"/>
      <c r="N1676" s="115"/>
      <c r="O1676" s="115"/>
      <c r="P1676" s="115"/>
      <c r="Q1676" s="115"/>
      <c r="R1676" s="115"/>
      <c r="S1676" s="116"/>
      <c r="AS1676" s="111" t="s">
        <v>102</v>
      </c>
      <c r="AT1676" s="111" t="s">
        <v>73</v>
      </c>
      <c r="AU1676" s="110" t="s">
        <v>73</v>
      </c>
      <c r="AV1676" s="110" t="s">
        <v>16</v>
      </c>
      <c r="AW1676" s="110" t="s">
        <v>47</v>
      </c>
      <c r="AX1676" s="111" t="s">
        <v>89</v>
      </c>
    </row>
    <row r="1677" spans="1:50" s="110" customFormat="1" x14ac:dyDescent="0.2">
      <c r="A1677" s="109"/>
      <c r="C1677" s="103" t="s">
        <v>102</v>
      </c>
      <c r="D1677" s="111" t="s">
        <v>0</v>
      </c>
      <c r="E1677" s="112" t="s">
        <v>178</v>
      </c>
      <c r="G1677" s="113">
        <v>-1.1819999999999999</v>
      </c>
      <c r="K1677" s="109"/>
      <c r="L1677" s="114"/>
      <c r="M1677" s="115"/>
      <c r="N1677" s="115"/>
      <c r="O1677" s="115"/>
      <c r="P1677" s="115"/>
      <c r="Q1677" s="115"/>
      <c r="R1677" s="115"/>
      <c r="S1677" s="116"/>
      <c r="AS1677" s="111" t="s">
        <v>102</v>
      </c>
      <c r="AT1677" s="111" t="s">
        <v>73</v>
      </c>
      <c r="AU1677" s="110" t="s">
        <v>73</v>
      </c>
      <c r="AV1677" s="110" t="s">
        <v>16</v>
      </c>
      <c r="AW1677" s="110" t="s">
        <v>47</v>
      </c>
      <c r="AX1677" s="111" t="s">
        <v>89</v>
      </c>
    </row>
    <row r="1678" spans="1:50" s="110" customFormat="1" x14ac:dyDescent="0.2">
      <c r="A1678" s="109"/>
      <c r="C1678" s="103" t="s">
        <v>102</v>
      </c>
      <c r="D1678" s="111" t="s">
        <v>0</v>
      </c>
      <c r="E1678" s="112" t="s">
        <v>901</v>
      </c>
      <c r="G1678" s="113">
        <v>-3.5459999999999998</v>
      </c>
      <c r="K1678" s="109"/>
      <c r="L1678" s="114"/>
      <c r="M1678" s="115"/>
      <c r="N1678" s="115"/>
      <c r="O1678" s="115"/>
      <c r="P1678" s="115"/>
      <c r="Q1678" s="115"/>
      <c r="R1678" s="115"/>
      <c r="S1678" s="116"/>
      <c r="AS1678" s="111" t="s">
        <v>102</v>
      </c>
      <c r="AT1678" s="111" t="s">
        <v>73</v>
      </c>
      <c r="AU1678" s="110" t="s">
        <v>73</v>
      </c>
      <c r="AV1678" s="110" t="s">
        <v>16</v>
      </c>
      <c r="AW1678" s="110" t="s">
        <v>47</v>
      </c>
      <c r="AX1678" s="111" t="s">
        <v>89</v>
      </c>
    </row>
    <row r="1679" spans="1:50" s="126" customFormat="1" x14ac:dyDescent="0.2">
      <c r="A1679" s="125"/>
      <c r="C1679" s="103" t="s">
        <v>102</v>
      </c>
      <c r="D1679" s="127" t="s">
        <v>0</v>
      </c>
      <c r="E1679" s="128" t="s">
        <v>105</v>
      </c>
      <c r="G1679" s="129">
        <v>199.80199999999999</v>
      </c>
      <c r="K1679" s="125"/>
      <c r="L1679" s="130"/>
      <c r="M1679" s="131"/>
      <c r="N1679" s="131"/>
      <c r="O1679" s="131"/>
      <c r="P1679" s="131"/>
      <c r="Q1679" s="131"/>
      <c r="R1679" s="131"/>
      <c r="S1679" s="132"/>
      <c r="AS1679" s="127" t="s">
        <v>102</v>
      </c>
      <c r="AT1679" s="127" t="s">
        <v>73</v>
      </c>
      <c r="AU1679" s="126" t="s">
        <v>106</v>
      </c>
      <c r="AV1679" s="126" t="s">
        <v>16</v>
      </c>
      <c r="AW1679" s="126" t="s">
        <v>47</v>
      </c>
      <c r="AX1679" s="127" t="s">
        <v>89</v>
      </c>
    </row>
    <row r="1680" spans="1:50" s="102" customFormat="1" x14ac:dyDescent="0.2">
      <c r="A1680" s="101"/>
      <c r="C1680" s="103" t="s">
        <v>102</v>
      </c>
      <c r="D1680" s="104" t="s">
        <v>0</v>
      </c>
      <c r="E1680" s="105" t="s">
        <v>1199</v>
      </c>
      <c r="G1680" s="104" t="s">
        <v>0</v>
      </c>
      <c r="K1680" s="101"/>
      <c r="L1680" s="106"/>
      <c r="M1680" s="107"/>
      <c r="N1680" s="107"/>
      <c r="O1680" s="107"/>
      <c r="P1680" s="107"/>
      <c r="Q1680" s="107"/>
      <c r="R1680" s="107"/>
      <c r="S1680" s="108"/>
      <c r="AS1680" s="104" t="s">
        <v>102</v>
      </c>
      <c r="AT1680" s="104" t="s">
        <v>73</v>
      </c>
      <c r="AU1680" s="102" t="s">
        <v>51</v>
      </c>
      <c r="AV1680" s="102" t="s">
        <v>16</v>
      </c>
      <c r="AW1680" s="102" t="s">
        <v>47</v>
      </c>
      <c r="AX1680" s="104" t="s">
        <v>89</v>
      </c>
    </row>
    <row r="1681" spans="1:50" s="102" customFormat="1" x14ac:dyDescent="0.2">
      <c r="A1681" s="101"/>
      <c r="C1681" s="103" t="s">
        <v>102</v>
      </c>
      <c r="D1681" s="104" t="s">
        <v>0</v>
      </c>
      <c r="E1681" s="105" t="s">
        <v>892</v>
      </c>
      <c r="G1681" s="104" t="s">
        <v>0</v>
      </c>
      <c r="K1681" s="101"/>
      <c r="L1681" s="106"/>
      <c r="M1681" s="107"/>
      <c r="N1681" s="107"/>
      <c r="O1681" s="107"/>
      <c r="P1681" s="107"/>
      <c r="Q1681" s="107"/>
      <c r="R1681" s="107"/>
      <c r="S1681" s="108"/>
      <c r="AS1681" s="104" t="s">
        <v>102</v>
      </c>
      <c r="AT1681" s="104" t="s">
        <v>73</v>
      </c>
      <c r="AU1681" s="102" t="s">
        <v>51</v>
      </c>
      <c r="AV1681" s="102" t="s">
        <v>16</v>
      </c>
      <c r="AW1681" s="102" t="s">
        <v>47</v>
      </c>
      <c r="AX1681" s="104" t="s">
        <v>89</v>
      </c>
    </row>
    <row r="1682" spans="1:50" s="110" customFormat="1" x14ac:dyDescent="0.2">
      <c r="A1682" s="109"/>
      <c r="C1682" s="103" t="s">
        <v>102</v>
      </c>
      <c r="D1682" s="111" t="s">
        <v>0</v>
      </c>
      <c r="E1682" s="112" t="s">
        <v>1200</v>
      </c>
      <c r="G1682" s="113">
        <v>16.055</v>
      </c>
      <c r="K1682" s="109"/>
      <c r="L1682" s="114"/>
      <c r="M1682" s="115"/>
      <c r="N1682" s="115"/>
      <c r="O1682" s="115"/>
      <c r="P1682" s="115"/>
      <c r="Q1682" s="115"/>
      <c r="R1682" s="115"/>
      <c r="S1682" s="116"/>
      <c r="AS1682" s="111" t="s">
        <v>102</v>
      </c>
      <c r="AT1682" s="111" t="s">
        <v>73</v>
      </c>
      <c r="AU1682" s="110" t="s">
        <v>73</v>
      </c>
      <c r="AV1682" s="110" t="s">
        <v>16</v>
      </c>
      <c r="AW1682" s="110" t="s">
        <v>47</v>
      </c>
      <c r="AX1682" s="111" t="s">
        <v>89</v>
      </c>
    </row>
    <row r="1683" spans="1:50" s="126" customFormat="1" x14ac:dyDescent="0.2">
      <c r="A1683" s="125"/>
      <c r="C1683" s="103" t="s">
        <v>102</v>
      </c>
      <c r="D1683" s="127" t="s">
        <v>0</v>
      </c>
      <c r="E1683" s="128" t="s">
        <v>105</v>
      </c>
      <c r="G1683" s="129">
        <v>16.055</v>
      </c>
      <c r="K1683" s="125"/>
      <c r="L1683" s="130"/>
      <c r="M1683" s="131"/>
      <c r="N1683" s="131"/>
      <c r="O1683" s="131"/>
      <c r="P1683" s="131"/>
      <c r="Q1683" s="131"/>
      <c r="R1683" s="131"/>
      <c r="S1683" s="132"/>
      <c r="AS1683" s="127" t="s">
        <v>102</v>
      </c>
      <c r="AT1683" s="127" t="s">
        <v>73</v>
      </c>
      <c r="AU1683" s="126" t="s">
        <v>106</v>
      </c>
      <c r="AV1683" s="126" t="s">
        <v>16</v>
      </c>
      <c r="AW1683" s="126" t="s">
        <v>47</v>
      </c>
      <c r="AX1683" s="127" t="s">
        <v>89</v>
      </c>
    </row>
    <row r="1684" spans="1:50" s="102" customFormat="1" x14ac:dyDescent="0.2">
      <c r="A1684" s="101"/>
      <c r="C1684" s="103" t="s">
        <v>102</v>
      </c>
      <c r="D1684" s="104" t="s">
        <v>0</v>
      </c>
      <c r="E1684" s="105" t="s">
        <v>902</v>
      </c>
      <c r="G1684" s="104" t="s">
        <v>0</v>
      </c>
      <c r="K1684" s="101"/>
      <c r="L1684" s="106"/>
      <c r="M1684" s="107"/>
      <c r="N1684" s="107"/>
      <c r="O1684" s="107"/>
      <c r="P1684" s="107"/>
      <c r="Q1684" s="107"/>
      <c r="R1684" s="107"/>
      <c r="S1684" s="108"/>
      <c r="AS1684" s="104" t="s">
        <v>102</v>
      </c>
      <c r="AT1684" s="104" t="s">
        <v>73</v>
      </c>
      <c r="AU1684" s="102" t="s">
        <v>51</v>
      </c>
      <c r="AV1684" s="102" t="s">
        <v>16</v>
      </c>
      <c r="AW1684" s="102" t="s">
        <v>47</v>
      </c>
      <c r="AX1684" s="104" t="s">
        <v>89</v>
      </c>
    </row>
    <row r="1685" spans="1:50" s="102" customFormat="1" x14ac:dyDescent="0.2">
      <c r="A1685" s="101"/>
      <c r="C1685" s="103" t="s">
        <v>102</v>
      </c>
      <c r="D1685" s="104" t="s">
        <v>0</v>
      </c>
      <c r="E1685" s="105" t="s">
        <v>903</v>
      </c>
      <c r="G1685" s="104" t="s">
        <v>0</v>
      </c>
      <c r="K1685" s="101"/>
      <c r="L1685" s="106"/>
      <c r="M1685" s="107"/>
      <c r="N1685" s="107"/>
      <c r="O1685" s="107"/>
      <c r="P1685" s="107"/>
      <c r="Q1685" s="107"/>
      <c r="R1685" s="107"/>
      <c r="S1685" s="108"/>
      <c r="AS1685" s="104" t="s">
        <v>102</v>
      </c>
      <c r="AT1685" s="104" t="s">
        <v>73</v>
      </c>
      <c r="AU1685" s="102" t="s">
        <v>51</v>
      </c>
      <c r="AV1685" s="102" t="s">
        <v>16</v>
      </c>
      <c r="AW1685" s="102" t="s">
        <v>47</v>
      </c>
      <c r="AX1685" s="104" t="s">
        <v>89</v>
      </c>
    </row>
    <row r="1686" spans="1:50" s="110" customFormat="1" x14ac:dyDescent="0.2">
      <c r="A1686" s="109"/>
      <c r="C1686" s="103" t="s">
        <v>102</v>
      </c>
      <c r="D1686" s="111" t="s">
        <v>0</v>
      </c>
      <c r="E1686" s="112" t="s">
        <v>904</v>
      </c>
      <c r="G1686" s="113">
        <v>36.444000000000003</v>
      </c>
      <c r="K1686" s="109"/>
      <c r="L1686" s="114"/>
      <c r="M1686" s="115"/>
      <c r="N1686" s="115"/>
      <c r="O1686" s="115"/>
      <c r="P1686" s="115"/>
      <c r="Q1686" s="115"/>
      <c r="R1686" s="115"/>
      <c r="S1686" s="116"/>
      <c r="AS1686" s="111" t="s">
        <v>102</v>
      </c>
      <c r="AT1686" s="111" t="s">
        <v>73</v>
      </c>
      <c r="AU1686" s="110" t="s">
        <v>73</v>
      </c>
      <c r="AV1686" s="110" t="s">
        <v>16</v>
      </c>
      <c r="AW1686" s="110" t="s">
        <v>47</v>
      </c>
      <c r="AX1686" s="111" t="s">
        <v>89</v>
      </c>
    </row>
    <row r="1687" spans="1:50" s="102" customFormat="1" x14ac:dyDescent="0.2">
      <c r="A1687" s="101"/>
      <c r="C1687" s="103" t="s">
        <v>102</v>
      </c>
      <c r="D1687" s="104" t="s">
        <v>0</v>
      </c>
      <c r="E1687" s="105" t="s">
        <v>905</v>
      </c>
      <c r="G1687" s="104" t="s">
        <v>0</v>
      </c>
      <c r="K1687" s="101"/>
      <c r="L1687" s="106"/>
      <c r="M1687" s="107"/>
      <c r="N1687" s="107"/>
      <c r="O1687" s="107"/>
      <c r="P1687" s="107"/>
      <c r="Q1687" s="107"/>
      <c r="R1687" s="107"/>
      <c r="S1687" s="108"/>
      <c r="AS1687" s="104" t="s">
        <v>102</v>
      </c>
      <c r="AT1687" s="104" t="s">
        <v>73</v>
      </c>
      <c r="AU1687" s="102" t="s">
        <v>51</v>
      </c>
      <c r="AV1687" s="102" t="s">
        <v>16</v>
      </c>
      <c r="AW1687" s="102" t="s">
        <v>47</v>
      </c>
      <c r="AX1687" s="104" t="s">
        <v>89</v>
      </c>
    </row>
    <row r="1688" spans="1:50" s="110" customFormat="1" ht="22.5" x14ac:dyDescent="0.2">
      <c r="A1688" s="109"/>
      <c r="C1688" s="103" t="s">
        <v>102</v>
      </c>
      <c r="D1688" s="111" t="s">
        <v>0</v>
      </c>
      <c r="E1688" s="112" t="s">
        <v>906</v>
      </c>
      <c r="G1688" s="113">
        <v>49.499000000000002</v>
      </c>
      <c r="K1688" s="109"/>
      <c r="L1688" s="114"/>
      <c r="M1688" s="115"/>
      <c r="N1688" s="115"/>
      <c r="O1688" s="115"/>
      <c r="P1688" s="115"/>
      <c r="Q1688" s="115"/>
      <c r="R1688" s="115"/>
      <c r="S1688" s="116"/>
      <c r="AS1688" s="111" t="s">
        <v>102</v>
      </c>
      <c r="AT1688" s="111" t="s">
        <v>73</v>
      </c>
      <c r="AU1688" s="110" t="s">
        <v>73</v>
      </c>
      <c r="AV1688" s="110" t="s">
        <v>16</v>
      </c>
      <c r="AW1688" s="110" t="s">
        <v>47</v>
      </c>
      <c r="AX1688" s="111" t="s">
        <v>89</v>
      </c>
    </row>
    <row r="1689" spans="1:50" s="102" customFormat="1" x14ac:dyDescent="0.2">
      <c r="A1689" s="101"/>
      <c r="C1689" s="103" t="s">
        <v>102</v>
      </c>
      <c r="D1689" s="104" t="s">
        <v>0</v>
      </c>
      <c r="E1689" s="105" t="s">
        <v>907</v>
      </c>
      <c r="G1689" s="104" t="s">
        <v>0</v>
      </c>
      <c r="K1689" s="101"/>
      <c r="L1689" s="106"/>
      <c r="M1689" s="107"/>
      <c r="N1689" s="107"/>
      <c r="O1689" s="107"/>
      <c r="P1689" s="107"/>
      <c r="Q1689" s="107"/>
      <c r="R1689" s="107"/>
      <c r="S1689" s="108"/>
      <c r="AS1689" s="104" t="s">
        <v>102</v>
      </c>
      <c r="AT1689" s="104" t="s">
        <v>73</v>
      </c>
      <c r="AU1689" s="102" t="s">
        <v>51</v>
      </c>
      <c r="AV1689" s="102" t="s">
        <v>16</v>
      </c>
      <c r="AW1689" s="102" t="s">
        <v>47</v>
      </c>
      <c r="AX1689" s="104" t="s">
        <v>89</v>
      </c>
    </row>
    <row r="1690" spans="1:50" s="110" customFormat="1" ht="22.5" x14ac:dyDescent="0.2">
      <c r="A1690" s="109"/>
      <c r="C1690" s="103" t="s">
        <v>102</v>
      </c>
      <c r="D1690" s="111" t="s">
        <v>0</v>
      </c>
      <c r="E1690" s="112" t="s">
        <v>908</v>
      </c>
      <c r="G1690" s="113">
        <v>46.802999999999997</v>
      </c>
      <c r="K1690" s="109"/>
      <c r="L1690" s="114"/>
      <c r="M1690" s="115"/>
      <c r="N1690" s="115"/>
      <c r="O1690" s="115"/>
      <c r="P1690" s="115"/>
      <c r="Q1690" s="115"/>
      <c r="R1690" s="115"/>
      <c r="S1690" s="116"/>
      <c r="AS1690" s="111" t="s">
        <v>102</v>
      </c>
      <c r="AT1690" s="111" t="s">
        <v>73</v>
      </c>
      <c r="AU1690" s="110" t="s">
        <v>73</v>
      </c>
      <c r="AV1690" s="110" t="s">
        <v>16</v>
      </c>
      <c r="AW1690" s="110" t="s">
        <v>47</v>
      </c>
      <c r="AX1690" s="111" t="s">
        <v>89</v>
      </c>
    </row>
    <row r="1691" spans="1:50" s="110" customFormat="1" x14ac:dyDescent="0.2">
      <c r="A1691" s="109"/>
      <c r="C1691" s="103" t="s">
        <v>102</v>
      </c>
      <c r="D1691" s="111" t="s">
        <v>0</v>
      </c>
      <c r="E1691" s="112" t="s">
        <v>909</v>
      </c>
      <c r="G1691" s="113">
        <v>-2.7</v>
      </c>
      <c r="K1691" s="109"/>
      <c r="L1691" s="114"/>
      <c r="M1691" s="115"/>
      <c r="N1691" s="115"/>
      <c r="O1691" s="115"/>
      <c r="P1691" s="115"/>
      <c r="Q1691" s="115"/>
      <c r="R1691" s="115"/>
      <c r="S1691" s="116"/>
      <c r="AS1691" s="111" t="s">
        <v>102</v>
      </c>
      <c r="AT1691" s="111" t="s">
        <v>73</v>
      </c>
      <c r="AU1691" s="110" t="s">
        <v>73</v>
      </c>
      <c r="AV1691" s="110" t="s">
        <v>16</v>
      </c>
      <c r="AW1691" s="110" t="s">
        <v>47</v>
      </c>
      <c r="AX1691" s="111" t="s">
        <v>89</v>
      </c>
    </row>
    <row r="1692" spans="1:50" s="110" customFormat="1" x14ac:dyDescent="0.2">
      <c r="A1692" s="109"/>
      <c r="C1692" s="103" t="s">
        <v>102</v>
      </c>
      <c r="D1692" s="111" t="s">
        <v>0</v>
      </c>
      <c r="E1692" s="112" t="s">
        <v>909</v>
      </c>
      <c r="G1692" s="113">
        <v>-2.7</v>
      </c>
      <c r="K1692" s="109"/>
      <c r="L1692" s="114"/>
      <c r="M1692" s="115"/>
      <c r="N1692" s="115"/>
      <c r="O1692" s="115"/>
      <c r="P1692" s="115"/>
      <c r="Q1692" s="115"/>
      <c r="R1692" s="115"/>
      <c r="S1692" s="116"/>
      <c r="AS1692" s="111" t="s">
        <v>102</v>
      </c>
      <c r="AT1692" s="111" t="s">
        <v>73</v>
      </c>
      <c r="AU1692" s="110" t="s">
        <v>73</v>
      </c>
      <c r="AV1692" s="110" t="s">
        <v>16</v>
      </c>
      <c r="AW1692" s="110" t="s">
        <v>47</v>
      </c>
      <c r="AX1692" s="111" t="s">
        <v>89</v>
      </c>
    </row>
    <row r="1693" spans="1:50" s="110" customFormat="1" x14ac:dyDescent="0.2">
      <c r="A1693" s="109"/>
      <c r="C1693" s="103" t="s">
        <v>102</v>
      </c>
      <c r="D1693" s="111" t="s">
        <v>0</v>
      </c>
      <c r="E1693" s="112" t="s">
        <v>910</v>
      </c>
      <c r="G1693" s="113">
        <v>-1.62</v>
      </c>
      <c r="K1693" s="109"/>
      <c r="L1693" s="114"/>
      <c r="M1693" s="115"/>
      <c r="N1693" s="115"/>
      <c r="O1693" s="115"/>
      <c r="P1693" s="115"/>
      <c r="Q1693" s="115"/>
      <c r="R1693" s="115"/>
      <c r="S1693" s="116"/>
      <c r="AS1693" s="111" t="s">
        <v>102</v>
      </c>
      <c r="AT1693" s="111" t="s">
        <v>73</v>
      </c>
      <c r="AU1693" s="110" t="s">
        <v>73</v>
      </c>
      <c r="AV1693" s="110" t="s">
        <v>16</v>
      </c>
      <c r="AW1693" s="110" t="s">
        <v>47</v>
      </c>
      <c r="AX1693" s="111" t="s">
        <v>89</v>
      </c>
    </row>
    <row r="1694" spans="1:50" s="110" customFormat="1" x14ac:dyDescent="0.2">
      <c r="A1694" s="109"/>
      <c r="C1694" s="103" t="s">
        <v>102</v>
      </c>
      <c r="D1694" s="111" t="s">
        <v>0</v>
      </c>
      <c r="E1694" s="112" t="s">
        <v>911</v>
      </c>
      <c r="G1694" s="113">
        <v>-2.4</v>
      </c>
      <c r="K1694" s="109"/>
      <c r="L1694" s="114"/>
      <c r="M1694" s="115"/>
      <c r="N1694" s="115"/>
      <c r="O1694" s="115"/>
      <c r="P1694" s="115"/>
      <c r="Q1694" s="115"/>
      <c r="R1694" s="115"/>
      <c r="S1694" s="116"/>
      <c r="AS1694" s="111" t="s">
        <v>102</v>
      </c>
      <c r="AT1694" s="111" t="s">
        <v>73</v>
      </c>
      <c r="AU1694" s="110" t="s">
        <v>73</v>
      </c>
      <c r="AV1694" s="110" t="s">
        <v>16</v>
      </c>
      <c r="AW1694" s="110" t="s">
        <v>47</v>
      </c>
      <c r="AX1694" s="111" t="s">
        <v>89</v>
      </c>
    </row>
    <row r="1695" spans="1:50" s="126" customFormat="1" x14ac:dyDescent="0.2">
      <c r="A1695" s="125"/>
      <c r="C1695" s="103" t="s">
        <v>102</v>
      </c>
      <c r="D1695" s="127" t="s">
        <v>0</v>
      </c>
      <c r="E1695" s="128" t="s">
        <v>105</v>
      </c>
      <c r="G1695" s="129">
        <v>123.32600000000001</v>
      </c>
      <c r="K1695" s="125"/>
      <c r="L1695" s="130"/>
      <c r="M1695" s="131"/>
      <c r="N1695" s="131"/>
      <c r="O1695" s="131"/>
      <c r="P1695" s="131"/>
      <c r="Q1695" s="131"/>
      <c r="R1695" s="131"/>
      <c r="S1695" s="132"/>
      <c r="AS1695" s="127" t="s">
        <v>102</v>
      </c>
      <c r="AT1695" s="127" t="s">
        <v>73</v>
      </c>
      <c r="AU1695" s="126" t="s">
        <v>106</v>
      </c>
      <c r="AV1695" s="126" t="s">
        <v>16</v>
      </c>
      <c r="AW1695" s="126" t="s">
        <v>47</v>
      </c>
      <c r="AX1695" s="127" t="s">
        <v>89</v>
      </c>
    </row>
    <row r="1696" spans="1:50" s="110" customFormat="1" x14ac:dyDescent="0.2">
      <c r="A1696" s="109"/>
      <c r="C1696" s="103" t="s">
        <v>102</v>
      </c>
      <c r="D1696" s="111" t="s">
        <v>0</v>
      </c>
      <c r="E1696" s="112" t="s">
        <v>819</v>
      </c>
      <c r="G1696" s="113">
        <v>-12.411</v>
      </c>
      <c r="K1696" s="109"/>
      <c r="L1696" s="114"/>
      <c r="M1696" s="115"/>
      <c r="N1696" s="115"/>
      <c r="O1696" s="115"/>
      <c r="P1696" s="115"/>
      <c r="Q1696" s="115"/>
      <c r="R1696" s="115"/>
      <c r="S1696" s="116"/>
      <c r="AS1696" s="111" t="s">
        <v>102</v>
      </c>
      <c r="AT1696" s="111" t="s">
        <v>73</v>
      </c>
      <c r="AU1696" s="110" t="s">
        <v>73</v>
      </c>
      <c r="AV1696" s="110" t="s">
        <v>16</v>
      </c>
      <c r="AW1696" s="110" t="s">
        <v>47</v>
      </c>
      <c r="AX1696" s="111" t="s">
        <v>89</v>
      </c>
    </row>
    <row r="1697" spans="1:64" s="102" customFormat="1" x14ac:dyDescent="0.2">
      <c r="A1697" s="101"/>
      <c r="C1697" s="103" t="s">
        <v>102</v>
      </c>
      <c r="D1697" s="104" t="s">
        <v>0</v>
      </c>
      <c r="E1697" s="105" t="s">
        <v>923</v>
      </c>
      <c r="G1697" s="104" t="s">
        <v>0</v>
      </c>
      <c r="K1697" s="101"/>
      <c r="L1697" s="106"/>
      <c r="M1697" s="107"/>
      <c r="N1697" s="107"/>
      <c r="O1697" s="107"/>
      <c r="P1697" s="107"/>
      <c r="Q1697" s="107"/>
      <c r="R1697" s="107"/>
      <c r="S1697" s="108"/>
      <c r="AS1697" s="104" t="s">
        <v>102</v>
      </c>
      <c r="AT1697" s="104" t="s">
        <v>73</v>
      </c>
      <c r="AU1697" s="102" t="s">
        <v>51</v>
      </c>
      <c r="AV1697" s="102" t="s">
        <v>16</v>
      </c>
      <c r="AW1697" s="102" t="s">
        <v>47</v>
      </c>
      <c r="AX1697" s="104" t="s">
        <v>89</v>
      </c>
    </row>
    <row r="1698" spans="1:64" s="102" customFormat="1" x14ac:dyDescent="0.2">
      <c r="A1698" s="101"/>
      <c r="C1698" s="103" t="s">
        <v>102</v>
      </c>
      <c r="D1698" s="104" t="s">
        <v>0</v>
      </c>
      <c r="E1698" s="105" t="s">
        <v>822</v>
      </c>
      <c r="G1698" s="104" t="s">
        <v>0</v>
      </c>
      <c r="K1698" s="101"/>
      <c r="L1698" s="106"/>
      <c r="M1698" s="107"/>
      <c r="N1698" s="107"/>
      <c r="O1698" s="107"/>
      <c r="P1698" s="107"/>
      <c r="Q1698" s="107"/>
      <c r="R1698" s="107"/>
      <c r="S1698" s="108"/>
      <c r="AS1698" s="104" t="s">
        <v>102</v>
      </c>
      <c r="AT1698" s="104" t="s">
        <v>73</v>
      </c>
      <c r="AU1698" s="102" t="s">
        <v>51</v>
      </c>
      <c r="AV1698" s="102" t="s">
        <v>16</v>
      </c>
      <c r="AW1698" s="102" t="s">
        <v>47</v>
      </c>
      <c r="AX1698" s="104" t="s">
        <v>89</v>
      </c>
    </row>
    <row r="1699" spans="1:64" s="110" customFormat="1" x14ac:dyDescent="0.2">
      <c r="A1699" s="109"/>
      <c r="C1699" s="103" t="s">
        <v>102</v>
      </c>
      <c r="D1699" s="111" t="s">
        <v>0</v>
      </c>
      <c r="E1699" s="112" t="s">
        <v>924</v>
      </c>
      <c r="G1699" s="113">
        <v>36.095999999999997</v>
      </c>
      <c r="K1699" s="109"/>
      <c r="L1699" s="114"/>
      <c r="M1699" s="115"/>
      <c r="N1699" s="115"/>
      <c r="O1699" s="115"/>
      <c r="P1699" s="115"/>
      <c r="Q1699" s="115"/>
      <c r="R1699" s="115"/>
      <c r="S1699" s="116"/>
      <c r="AS1699" s="111" t="s">
        <v>102</v>
      </c>
      <c r="AT1699" s="111" t="s">
        <v>73</v>
      </c>
      <c r="AU1699" s="110" t="s">
        <v>73</v>
      </c>
      <c r="AV1699" s="110" t="s">
        <v>16</v>
      </c>
      <c r="AW1699" s="110" t="s">
        <v>47</v>
      </c>
      <c r="AX1699" s="111" t="s">
        <v>89</v>
      </c>
    </row>
    <row r="1700" spans="1:64" s="102" customFormat="1" x14ac:dyDescent="0.2">
      <c r="A1700" s="101"/>
      <c r="C1700" s="103" t="s">
        <v>102</v>
      </c>
      <c r="D1700" s="104" t="s">
        <v>0</v>
      </c>
      <c r="E1700" s="105" t="s">
        <v>925</v>
      </c>
      <c r="G1700" s="104" t="s">
        <v>0</v>
      </c>
      <c r="K1700" s="101"/>
      <c r="L1700" s="106"/>
      <c r="M1700" s="107"/>
      <c r="N1700" s="107"/>
      <c r="O1700" s="107"/>
      <c r="P1700" s="107"/>
      <c r="Q1700" s="107"/>
      <c r="R1700" s="107"/>
      <c r="S1700" s="108"/>
      <c r="AS1700" s="104" t="s">
        <v>102</v>
      </c>
      <c r="AT1700" s="104" t="s">
        <v>73</v>
      </c>
      <c r="AU1700" s="102" t="s">
        <v>51</v>
      </c>
      <c r="AV1700" s="102" t="s">
        <v>16</v>
      </c>
      <c r="AW1700" s="102" t="s">
        <v>47</v>
      </c>
      <c r="AX1700" s="104" t="s">
        <v>89</v>
      </c>
    </row>
    <row r="1701" spans="1:64" s="110" customFormat="1" ht="22.5" x14ac:dyDescent="0.2">
      <c r="A1701" s="109"/>
      <c r="C1701" s="103" t="s">
        <v>102</v>
      </c>
      <c r="D1701" s="111" t="s">
        <v>0</v>
      </c>
      <c r="E1701" s="112" t="s">
        <v>926</v>
      </c>
      <c r="G1701" s="113">
        <v>53.762999999999998</v>
      </c>
      <c r="K1701" s="109"/>
      <c r="L1701" s="114"/>
      <c r="M1701" s="115"/>
      <c r="N1701" s="115"/>
      <c r="O1701" s="115"/>
      <c r="P1701" s="115"/>
      <c r="Q1701" s="115"/>
      <c r="R1701" s="115"/>
      <c r="S1701" s="116"/>
      <c r="AS1701" s="111" t="s">
        <v>102</v>
      </c>
      <c r="AT1701" s="111" t="s">
        <v>73</v>
      </c>
      <c r="AU1701" s="110" t="s">
        <v>73</v>
      </c>
      <c r="AV1701" s="110" t="s">
        <v>16</v>
      </c>
      <c r="AW1701" s="110" t="s">
        <v>47</v>
      </c>
      <c r="AX1701" s="111" t="s">
        <v>89</v>
      </c>
    </row>
    <row r="1702" spans="1:64" s="102" customFormat="1" x14ac:dyDescent="0.2">
      <c r="A1702" s="101"/>
      <c r="C1702" s="103" t="s">
        <v>102</v>
      </c>
      <c r="D1702" s="104" t="s">
        <v>0</v>
      </c>
      <c r="E1702" s="105" t="s">
        <v>927</v>
      </c>
      <c r="G1702" s="104" t="s">
        <v>0</v>
      </c>
      <c r="K1702" s="101"/>
      <c r="L1702" s="106"/>
      <c r="M1702" s="107"/>
      <c r="N1702" s="107"/>
      <c r="O1702" s="107"/>
      <c r="P1702" s="107"/>
      <c r="Q1702" s="107"/>
      <c r="R1702" s="107"/>
      <c r="S1702" s="108"/>
      <c r="AS1702" s="104" t="s">
        <v>102</v>
      </c>
      <c r="AT1702" s="104" t="s">
        <v>73</v>
      </c>
      <c r="AU1702" s="102" t="s">
        <v>51</v>
      </c>
      <c r="AV1702" s="102" t="s">
        <v>16</v>
      </c>
      <c r="AW1702" s="102" t="s">
        <v>47</v>
      </c>
      <c r="AX1702" s="104" t="s">
        <v>89</v>
      </c>
    </row>
    <row r="1703" spans="1:64" s="110" customFormat="1" ht="22.5" x14ac:dyDescent="0.2">
      <c r="A1703" s="109"/>
      <c r="C1703" s="103" t="s">
        <v>102</v>
      </c>
      <c r="D1703" s="111" t="s">
        <v>0</v>
      </c>
      <c r="E1703" s="112" t="s">
        <v>928</v>
      </c>
      <c r="G1703" s="113">
        <v>69.685000000000002</v>
      </c>
      <c r="K1703" s="109"/>
      <c r="L1703" s="114"/>
      <c r="M1703" s="115"/>
      <c r="N1703" s="115"/>
      <c r="O1703" s="115"/>
      <c r="P1703" s="115"/>
      <c r="Q1703" s="115"/>
      <c r="R1703" s="115"/>
      <c r="S1703" s="116"/>
      <c r="AS1703" s="111" t="s">
        <v>102</v>
      </c>
      <c r="AT1703" s="111" t="s">
        <v>73</v>
      </c>
      <c r="AU1703" s="110" t="s">
        <v>73</v>
      </c>
      <c r="AV1703" s="110" t="s">
        <v>16</v>
      </c>
      <c r="AW1703" s="110" t="s">
        <v>47</v>
      </c>
      <c r="AX1703" s="111" t="s">
        <v>89</v>
      </c>
    </row>
    <row r="1704" spans="1:64" s="102" customFormat="1" x14ac:dyDescent="0.2">
      <c r="A1704" s="101"/>
      <c r="C1704" s="103" t="s">
        <v>102</v>
      </c>
      <c r="D1704" s="104" t="s">
        <v>0</v>
      </c>
      <c r="E1704" s="105" t="s">
        <v>929</v>
      </c>
      <c r="G1704" s="104" t="s">
        <v>0</v>
      </c>
      <c r="K1704" s="101"/>
      <c r="L1704" s="106"/>
      <c r="M1704" s="107"/>
      <c r="N1704" s="107"/>
      <c r="O1704" s="107"/>
      <c r="P1704" s="107"/>
      <c r="Q1704" s="107"/>
      <c r="R1704" s="107"/>
      <c r="S1704" s="108"/>
      <c r="AS1704" s="104" t="s">
        <v>102</v>
      </c>
      <c r="AT1704" s="104" t="s">
        <v>73</v>
      </c>
      <c r="AU1704" s="102" t="s">
        <v>51</v>
      </c>
      <c r="AV1704" s="102" t="s">
        <v>16</v>
      </c>
      <c r="AW1704" s="102" t="s">
        <v>47</v>
      </c>
      <c r="AX1704" s="104" t="s">
        <v>89</v>
      </c>
    </row>
    <row r="1705" spans="1:64" s="110" customFormat="1" x14ac:dyDescent="0.2">
      <c r="A1705" s="109"/>
      <c r="C1705" s="103" t="s">
        <v>102</v>
      </c>
      <c r="D1705" s="111" t="s">
        <v>0</v>
      </c>
      <c r="E1705" s="112" t="s">
        <v>930</v>
      </c>
      <c r="G1705" s="113">
        <v>38.340000000000003</v>
      </c>
      <c r="K1705" s="109"/>
      <c r="L1705" s="114"/>
      <c r="M1705" s="115"/>
      <c r="N1705" s="115"/>
      <c r="O1705" s="115"/>
      <c r="P1705" s="115"/>
      <c r="Q1705" s="115"/>
      <c r="R1705" s="115"/>
      <c r="S1705" s="116"/>
      <c r="AS1705" s="111" t="s">
        <v>102</v>
      </c>
      <c r="AT1705" s="111" t="s">
        <v>73</v>
      </c>
      <c r="AU1705" s="110" t="s">
        <v>73</v>
      </c>
      <c r="AV1705" s="110" t="s">
        <v>16</v>
      </c>
      <c r="AW1705" s="110" t="s">
        <v>47</v>
      </c>
      <c r="AX1705" s="111" t="s">
        <v>89</v>
      </c>
    </row>
    <row r="1706" spans="1:64" s="110" customFormat="1" x14ac:dyDescent="0.2">
      <c r="A1706" s="109"/>
      <c r="C1706" s="103" t="s">
        <v>102</v>
      </c>
      <c r="D1706" s="111" t="s">
        <v>0</v>
      </c>
      <c r="E1706" s="112" t="s">
        <v>878</v>
      </c>
      <c r="G1706" s="113">
        <v>-3.24</v>
      </c>
      <c r="K1706" s="109"/>
      <c r="L1706" s="114"/>
      <c r="M1706" s="115"/>
      <c r="N1706" s="115"/>
      <c r="O1706" s="115"/>
      <c r="P1706" s="115"/>
      <c r="Q1706" s="115"/>
      <c r="R1706" s="115"/>
      <c r="S1706" s="116"/>
      <c r="AS1706" s="111" t="s">
        <v>102</v>
      </c>
      <c r="AT1706" s="111" t="s">
        <v>73</v>
      </c>
      <c r="AU1706" s="110" t="s">
        <v>73</v>
      </c>
      <c r="AV1706" s="110" t="s">
        <v>16</v>
      </c>
      <c r="AW1706" s="110" t="s">
        <v>47</v>
      </c>
      <c r="AX1706" s="111" t="s">
        <v>89</v>
      </c>
    </row>
    <row r="1707" spans="1:64" s="110" customFormat="1" x14ac:dyDescent="0.2">
      <c r="A1707" s="109"/>
      <c r="C1707" s="103" t="s">
        <v>102</v>
      </c>
      <c r="D1707" s="111" t="s">
        <v>0</v>
      </c>
      <c r="E1707" s="112" t="s">
        <v>509</v>
      </c>
      <c r="G1707" s="113">
        <v>-1.5760000000000001</v>
      </c>
      <c r="K1707" s="109"/>
      <c r="L1707" s="114"/>
      <c r="M1707" s="115"/>
      <c r="N1707" s="115"/>
      <c r="O1707" s="115"/>
      <c r="P1707" s="115"/>
      <c r="Q1707" s="115"/>
      <c r="R1707" s="115"/>
      <c r="S1707" s="116"/>
      <c r="AS1707" s="111" t="s">
        <v>102</v>
      </c>
      <c r="AT1707" s="111" t="s">
        <v>73</v>
      </c>
      <c r="AU1707" s="110" t="s">
        <v>73</v>
      </c>
      <c r="AV1707" s="110" t="s">
        <v>16</v>
      </c>
      <c r="AW1707" s="110" t="s">
        <v>47</v>
      </c>
      <c r="AX1707" s="111" t="s">
        <v>89</v>
      </c>
    </row>
    <row r="1708" spans="1:64" s="110" customFormat="1" x14ac:dyDescent="0.2">
      <c r="A1708" s="109"/>
      <c r="C1708" s="103" t="s">
        <v>102</v>
      </c>
      <c r="D1708" s="111" t="s">
        <v>0</v>
      </c>
      <c r="E1708" s="112" t="s">
        <v>505</v>
      </c>
      <c r="G1708" s="113">
        <v>-5.319</v>
      </c>
      <c r="K1708" s="109"/>
      <c r="L1708" s="114"/>
      <c r="M1708" s="115"/>
      <c r="N1708" s="115"/>
      <c r="O1708" s="115"/>
      <c r="P1708" s="115"/>
      <c r="Q1708" s="115"/>
      <c r="R1708" s="115"/>
      <c r="S1708" s="116"/>
      <c r="AS1708" s="111" t="s">
        <v>102</v>
      </c>
      <c r="AT1708" s="111" t="s">
        <v>73</v>
      </c>
      <c r="AU1708" s="110" t="s">
        <v>73</v>
      </c>
      <c r="AV1708" s="110" t="s">
        <v>16</v>
      </c>
      <c r="AW1708" s="110" t="s">
        <v>47</v>
      </c>
      <c r="AX1708" s="111" t="s">
        <v>89</v>
      </c>
    </row>
    <row r="1709" spans="1:64" s="118" customFormat="1" x14ac:dyDescent="0.2">
      <c r="A1709" s="117"/>
      <c r="C1709" s="103" t="s">
        <v>102</v>
      </c>
      <c r="D1709" s="119" t="s">
        <v>0</v>
      </c>
      <c r="E1709" s="120" t="s">
        <v>109</v>
      </c>
      <c r="G1709" s="121">
        <v>514.52100000000007</v>
      </c>
      <c r="K1709" s="117"/>
      <c r="L1709" s="122"/>
      <c r="M1709" s="123"/>
      <c r="N1709" s="123"/>
      <c r="O1709" s="123"/>
      <c r="P1709" s="123"/>
      <c r="Q1709" s="123"/>
      <c r="R1709" s="123"/>
      <c r="S1709" s="124"/>
      <c r="AS1709" s="119" t="s">
        <v>102</v>
      </c>
      <c r="AT1709" s="119" t="s">
        <v>73</v>
      </c>
      <c r="AU1709" s="118" t="s">
        <v>96</v>
      </c>
      <c r="AV1709" s="118" t="s">
        <v>16</v>
      </c>
      <c r="AW1709" s="118" t="s">
        <v>51</v>
      </c>
      <c r="AX1709" s="119" t="s">
        <v>89</v>
      </c>
    </row>
    <row r="1710" spans="1:64" s="16" customFormat="1" ht="36" x14ac:dyDescent="0.2">
      <c r="A1710" s="13"/>
      <c r="B1710" s="87" t="s">
        <v>2045</v>
      </c>
      <c r="C1710" s="87" t="s">
        <v>92</v>
      </c>
      <c r="D1710" s="88" t="s">
        <v>2046</v>
      </c>
      <c r="E1710" s="89" t="s">
        <v>2047</v>
      </c>
      <c r="F1710" s="90" t="s">
        <v>121</v>
      </c>
      <c r="G1710" s="91">
        <v>1191.3879999999999</v>
      </c>
      <c r="H1710" s="1"/>
      <c r="I1710" s="91">
        <f>ROUND(H1710*G1710,3)</f>
        <v>0</v>
      </c>
      <c r="J1710" s="92"/>
      <c r="K1710" s="13"/>
      <c r="L1710" s="93" t="s">
        <v>0</v>
      </c>
      <c r="M1710" s="94" t="s">
        <v>23</v>
      </c>
      <c r="N1710" s="95"/>
      <c r="O1710" s="96">
        <f>N1710*G1710</f>
        <v>0</v>
      </c>
      <c r="P1710" s="96">
        <v>2.1000000000000001E-4</v>
      </c>
      <c r="Q1710" s="96">
        <f>P1710*G1710</f>
        <v>0.25019147999999997</v>
      </c>
      <c r="R1710" s="96">
        <v>0</v>
      </c>
      <c r="S1710" s="97">
        <f>R1710*G1710</f>
        <v>0</v>
      </c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Q1710" s="98" t="s">
        <v>228</v>
      </c>
      <c r="AS1710" s="98" t="s">
        <v>92</v>
      </c>
      <c r="AT1710" s="98" t="s">
        <v>73</v>
      </c>
      <c r="AX1710" s="7" t="s">
        <v>89</v>
      </c>
      <c r="BD1710" s="99">
        <f>IF(M1710="základná",I1710,0)</f>
        <v>0</v>
      </c>
      <c r="BE1710" s="99">
        <f>IF(M1710="znížená",I1710,0)</f>
        <v>0</v>
      </c>
      <c r="BF1710" s="99">
        <f>IF(M1710="zákl. prenesená",I1710,0)</f>
        <v>0</v>
      </c>
      <c r="BG1710" s="99">
        <f>IF(M1710="zníž. prenesená",I1710,0)</f>
        <v>0</v>
      </c>
      <c r="BH1710" s="99">
        <f>IF(M1710="nulová",I1710,0)</f>
        <v>0</v>
      </c>
      <c r="BI1710" s="7" t="s">
        <v>73</v>
      </c>
      <c r="BJ1710" s="100">
        <f>ROUND(H1710*G1710,3)</f>
        <v>0</v>
      </c>
      <c r="BK1710" s="7" t="s">
        <v>228</v>
      </c>
      <c r="BL1710" s="98" t="s">
        <v>2048</v>
      </c>
    </row>
    <row r="1711" spans="1:64" s="102" customFormat="1" x14ac:dyDescent="0.2">
      <c r="A1711" s="101"/>
      <c r="C1711" s="103" t="s">
        <v>102</v>
      </c>
      <c r="D1711" s="104" t="s">
        <v>0</v>
      </c>
      <c r="E1711" s="105" t="s">
        <v>854</v>
      </c>
      <c r="G1711" s="104" t="s">
        <v>0</v>
      </c>
      <c r="K1711" s="101"/>
      <c r="L1711" s="106"/>
      <c r="M1711" s="107"/>
      <c r="N1711" s="107"/>
      <c r="O1711" s="107"/>
      <c r="P1711" s="107"/>
      <c r="Q1711" s="107"/>
      <c r="R1711" s="107"/>
      <c r="S1711" s="108"/>
      <c r="AS1711" s="104" t="s">
        <v>102</v>
      </c>
      <c r="AT1711" s="104" t="s">
        <v>73</v>
      </c>
      <c r="AU1711" s="102" t="s">
        <v>51</v>
      </c>
      <c r="AV1711" s="102" t="s">
        <v>16</v>
      </c>
      <c r="AW1711" s="102" t="s">
        <v>47</v>
      </c>
      <c r="AX1711" s="104" t="s">
        <v>89</v>
      </c>
    </row>
    <row r="1712" spans="1:64" s="102" customFormat="1" x14ac:dyDescent="0.2">
      <c r="A1712" s="101"/>
      <c r="C1712" s="103" t="s">
        <v>102</v>
      </c>
      <c r="D1712" s="104" t="s">
        <v>0</v>
      </c>
      <c r="E1712" s="105" t="s">
        <v>703</v>
      </c>
      <c r="G1712" s="104" t="s">
        <v>0</v>
      </c>
      <c r="K1712" s="101"/>
      <c r="L1712" s="106"/>
      <c r="M1712" s="107"/>
      <c r="N1712" s="107"/>
      <c r="O1712" s="107"/>
      <c r="P1712" s="107"/>
      <c r="Q1712" s="107"/>
      <c r="R1712" s="107"/>
      <c r="S1712" s="108"/>
      <c r="AS1712" s="104" t="s">
        <v>102</v>
      </c>
      <c r="AT1712" s="104" t="s">
        <v>73</v>
      </c>
      <c r="AU1712" s="102" t="s">
        <v>51</v>
      </c>
      <c r="AV1712" s="102" t="s">
        <v>16</v>
      </c>
      <c r="AW1712" s="102" t="s">
        <v>47</v>
      </c>
      <c r="AX1712" s="104" t="s">
        <v>89</v>
      </c>
    </row>
    <row r="1713" spans="1:50" s="102" customFormat="1" x14ac:dyDescent="0.2">
      <c r="A1713" s="101"/>
      <c r="C1713" s="103" t="s">
        <v>102</v>
      </c>
      <c r="D1713" s="104" t="s">
        <v>0</v>
      </c>
      <c r="E1713" s="105" t="s">
        <v>803</v>
      </c>
      <c r="G1713" s="104" t="s">
        <v>0</v>
      </c>
      <c r="K1713" s="101"/>
      <c r="L1713" s="106"/>
      <c r="M1713" s="107"/>
      <c r="N1713" s="107"/>
      <c r="O1713" s="107"/>
      <c r="P1713" s="107"/>
      <c r="Q1713" s="107"/>
      <c r="R1713" s="107"/>
      <c r="S1713" s="108"/>
      <c r="AS1713" s="104" t="s">
        <v>102</v>
      </c>
      <c r="AT1713" s="104" t="s">
        <v>73</v>
      </c>
      <c r="AU1713" s="102" t="s">
        <v>51</v>
      </c>
      <c r="AV1713" s="102" t="s">
        <v>16</v>
      </c>
      <c r="AW1713" s="102" t="s">
        <v>47</v>
      </c>
      <c r="AX1713" s="104" t="s">
        <v>89</v>
      </c>
    </row>
    <row r="1714" spans="1:50" s="110" customFormat="1" ht="22.5" x14ac:dyDescent="0.2">
      <c r="A1714" s="109"/>
      <c r="C1714" s="103" t="s">
        <v>102</v>
      </c>
      <c r="D1714" s="111" t="s">
        <v>0</v>
      </c>
      <c r="E1714" s="112" t="s">
        <v>855</v>
      </c>
      <c r="G1714" s="113">
        <v>64.983999999999995</v>
      </c>
      <c r="K1714" s="109"/>
      <c r="L1714" s="114"/>
      <c r="M1714" s="115"/>
      <c r="N1714" s="115"/>
      <c r="O1714" s="115"/>
      <c r="P1714" s="115"/>
      <c r="Q1714" s="115"/>
      <c r="R1714" s="115"/>
      <c r="S1714" s="116"/>
      <c r="AS1714" s="111" t="s">
        <v>102</v>
      </c>
      <c r="AT1714" s="111" t="s">
        <v>73</v>
      </c>
      <c r="AU1714" s="110" t="s">
        <v>73</v>
      </c>
      <c r="AV1714" s="110" t="s">
        <v>16</v>
      </c>
      <c r="AW1714" s="110" t="s">
        <v>47</v>
      </c>
      <c r="AX1714" s="111" t="s">
        <v>89</v>
      </c>
    </row>
    <row r="1715" spans="1:50" s="102" customFormat="1" x14ac:dyDescent="0.2">
      <c r="A1715" s="101"/>
      <c r="C1715" s="103" t="s">
        <v>102</v>
      </c>
      <c r="D1715" s="104" t="s">
        <v>0</v>
      </c>
      <c r="E1715" s="105" t="s">
        <v>177</v>
      </c>
      <c r="G1715" s="104" t="s">
        <v>0</v>
      </c>
      <c r="K1715" s="101"/>
      <c r="L1715" s="106"/>
      <c r="M1715" s="107"/>
      <c r="N1715" s="107"/>
      <c r="O1715" s="107"/>
      <c r="P1715" s="107"/>
      <c r="Q1715" s="107"/>
      <c r="R1715" s="107"/>
      <c r="S1715" s="108"/>
      <c r="AS1715" s="104" t="s">
        <v>102</v>
      </c>
      <c r="AT1715" s="104" t="s">
        <v>73</v>
      </c>
      <c r="AU1715" s="102" t="s">
        <v>51</v>
      </c>
      <c r="AV1715" s="102" t="s">
        <v>16</v>
      </c>
      <c r="AW1715" s="102" t="s">
        <v>47</v>
      </c>
      <c r="AX1715" s="104" t="s">
        <v>89</v>
      </c>
    </row>
    <row r="1716" spans="1:50" s="110" customFormat="1" x14ac:dyDescent="0.2">
      <c r="A1716" s="109"/>
      <c r="C1716" s="103" t="s">
        <v>102</v>
      </c>
      <c r="D1716" s="111" t="s">
        <v>0</v>
      </c>
      <c r="E1716" s="112" t="s">
        <v>856</v>
      </c>
      <c r="G1716" s="113">
        <v>-9.85</v>
      </c>
      <c r="K1716" s="109"/>
      <c r="L1716" s="114"/>
      <c r="M1716" s="115"/>
      <c r="N1716" s="115"/>
      <c r="O1716" s="115"/>
      <c r="P1716" s="115"/>
      <c r="Q1716" s="115"/>
      <c r="R1716" s="115"/>
      <c r="S1716" s="116"/>
      <c r="AS1716" s="111" t="s">
        <v>102</v>
      </c>
      <c r="AT1716" s="111" t="s">
        <v>73</v>
      </c>
      <c r="AU1716" s="110" t="s">
        <v>73</v>
      </c>
      <c r="AV1716" s="110" t="s">
        <v>16</v>
      </c>
      <c r="AW1716" s="110" t="s">
        <v>47</v>
      </c>
      <c r="AX1716" s="111" t="s">
        <v>89</v>
      </c>
    </row>
    <row r="1717" spans="1:50" s="102" customFormat="1" x14ac:dyDescent="0.2">
      <c r="A1717" s="101"/>
      <c r="C1717" s="103" t="s">
        <v>102</v>
      </c>
      <c r="D1717" s="104" t="s">
        <v>0</v>
      </c>
      <c r="E1717" s="105" t="s">
        <v>857</v>
      </c>
      <c r="G1717" s="104" t="s">
        <v>0</v>
      </c>
      <c r="K1717" s="101"/>
      <c r="L1717" s="106"/>
      <c r="M1717" s="107"/>
      <c r="N1717" s="107"/>
      <c r="O1717" s="107"/>
      <c r="P1717" s="107"/>
      <c r="Q1717" s="107"/>
      <c r="R1717" s="107"/>
      <c r="S1717" s="108"/>
      <c r="AS1717" s="104" t="s">
        <v>102</v>
      </c>
      <c r="AT1717" s="104" t="s">
        <v>73</v>
      </c>
      <c r="AU1717" s="102" t="s">
        <v>51</v>
      </c>
      <c r="AV1717" s="102" t="s">
        <v>16</v>
      </c>
      <c r="AW1717" s="102" t="s">
        <v>47</v>
      </c>
      <c r="AX1717" s="104" t="s">
        <v>89</v>
      </c>
    </row>
    <row r="1718" spans="1:50" s="110" customFormat="1" x14ac:dyDescent="0.2">
      <c r="A1718" s="109"/>
      <c r="C1718" s="103" t="s">
        <v>102</v>
      </c>
      <c r="D1718" s="111" t="s">
        <v>0</v>
      </c>
      <c r="E1718" s="112" t="s">
        <v>2049</v>
      </c>
      <c r="G1718" s="113">
        <v>18.943999999999999</v>
      </c>
      <c r="K1718" s="109"/>
      <c r="L1718" s="114"/>
      <c r="M1718" s="115"/>
      <c r="N1718" s="115"/>
      <c r="O1718" s="115"/>
      <c r="P1718" s="115"/>
      <c r="Q1718" s="115"/>
      <c r="R1718" s="115"/>
      <c r="S1718" s="116"/>
      <c r="AS1718" s="111" t="s">
        <v>102</v>
      </c>
      <c r="AT1718" s="111" t="s">
        <v>73</v>
      </c>
      <c r="AU1718" s="110" t="s">
        <v>73</v>
      </c>
      <c r="AV1718" s="110" t="s">
        <v>16</v>
      </c>
      <c r="AW1718" s="110" t="s">
        <v>47</v>
      </c>
      <c r="AX1718" s="111" t="s">
        <v>89</v>
      </c>
    </row>
    <row r="1719" spans="1:50" s="102" customFormat="1" x14ac:dyDescent="0.2">
      <c r="A1719" s="101"/>
      <c r="C1719" s="103" t="s">
        <v>102</v>
      </c>
      <c r="D1719" s="104" t="s">
        <v>0</v>
      </c>
      <c r="E1719" s="105" t="s">
        <v>153</v>
      </c>
      <c r="G1719" s="104" t="s">
        <v>0</v>
      </c>
      <c r="K1719" s="101"/>
      <c r="L1719" s="106"/>
      <c r="M1719" s="107"/>
      <c r="N1719" s="107"/>
      <c r="O1719" s="107"/>
      <c r="P1719" s="107"/>
      <c r="Q1719" s="107"/>
      <c r="R1719" s="107"/>
      <c r="S1719" s="108"/>
      <c r="AS1719" s="104" t="s">
        <v>102</v>
      </c>
      <c r="AT1719" s="104" t="s">
        <v>73</v>
      </c>
      <c r="AU1719" s="102" t="s">
        <v>51</v>
      </c>
      <c r="AV1719" s="102" t="s">
        <v>16</v>
      </c>
      <c r="AW1719" s="102" t="s">
        <v>47</v>
      </c>
      <c r="AX1719" s="104" t="s">
        <v>89</v>
      </c>
    </row>
    <row r="1720" spans="1:50" s="110" customFormat="1" ht="22.5" x14ac:dyDescent="0.2">
      <c r="A1720" s="109"/>
      <c r="C1720" s="103" t="s">
        <v>102</v>
      </c>
      <c r="D1720" s="111" t="s">
        <v>0</v>
      </c>
      <c r="E1720" s="112" t="s">
        <v>859</v>
      </c>
      <c r="G1720" s="113">
        <v>122.85299999999999</v>
      </c>
      <c r="K1720" s="109"/>
      <c r="L1720" s="114"/>
      <c r="M1720" s="115"/>
      <c r="N1720" s="115"/>
      <c r="O1720" s="115"/>
      <c r="P1720" s="115"/>
      <c r="Q1720" s="115"/>
      <c r="R1720" s="115"/>
      <c r="S1720" s="116"/>
      <c r="AS1720" s="111" t="s">
        <v>102</v>
      </c>
      <c r="AT1720" s="111" t="s">
        <v>73</v>
      </c>
      <c r="AU1720" s="110" t="s">
        <v>73</v>
      </c>
      <c r="AV1720" s="110" t="s">
        <v>16</v>
      </c>
      <c r="AW1720" s="110" t="s">
        <v>47</v>
      </c>
      <c r="AX1720" s="111" t="s">
        <v>89</v>
      </c>
    </row>
    <row r="1721" spans="1:50" s="102" customFormat="1" x14ac:dyDescent="0.2">
      <c r="A1721" s="101"/>
      <c r="C1721" s="103" t="s">
        <v>102</v>
      </c>
      <c r="D1721" s="104" t="s">
        <v>0</v>
      </c>
      <c r="E1721" s="105" t="s">
        <v>860</v>
      </c>
      <c r="G1721" s="104" t="s">
        <v>0</v>
      </c>
      <c r="K1721" s="101"/>
      <c r="L1721" s="106"/>
      <c r="M1721" s="107"/>
      <c r="N1721" s="107"/>
      <c r="O1721" s="107"/>
      <c r="P1721" s="107"/>
      <c r="Q1721" s="107"/>
      <c r="R1721" s="107"/>
      <c r="S1721" s="108"/>
      <c r="AS1721" s="104" t="s">
        <v>102</v>
      </c>
      <c r="AT1721" s="104" t="s">
        <v>73</v>
      </c>
      <c r="AU1721" s="102" t="s">
        <v>51</v>
      </c>
      <c r="AV1721" s="102" t="s">
        <v>16</v>
      </c>
      <c r="AW1721" s="102" t="s">
        <v>47</v>
      </c>
      <c r="AX1721" s="104" t="s">
        <v>89</v>
      </c>
    </row>
    <row r="1722" spans="1:50" s="110" customFormat="1" x14ac:dyDescent="0.2">
      <c r="A1722" s="109"/>
      <c r="C1722" s="103" t="s">
        <v>102</v>
      </c>
      <c r="D1722" s="111" t="s">
        <v>0</v>
      </c>
      <c r="E1722" s="112" t="s">
        <v>861</v>
      </c>
      <c r="G1722" s="113">
        <v>14.778</v>
      </c>
      <c r="K1722" s="109"/>
      <c r="L1722" s="114"/>
      <c r="M1722" s="115"/>
      <c r="N1722" s="115"/>
      <c r="O1722" s="115"/>
      <c r="P1722" s="115"/>
      <c r="Q1722" s="115"/>
      <c r="R1722" s="115"/>
      <c r="S1722" s="116"/>
      <c r="AS1722" s="111" t="s">
        <v>102</v>
      </c>
      <c r="AT1722" s="111" t="s">
        <v>73</v>
      </c>
      <c r="AU1722" s="110" t="s">
        <v>73</v>
      </c>
      <c r="AV1722" s="110" t="s">
        <v>16</v>
      </c>
      <c r="AW1722" s="110" t="s">
        <v>47</v>
      </c>
      <c r="AX1722" s="111" t="s">
        <v>89</v>
      </c>
    </row>
    <row r="1723" spans="1:50" s="102" customFormat="1" x14ac:dyDescent="0.2">
      <c r="A1723" s="101"/>
      <c r="C1723" s="103" t="s">
        <v>102</v>
      </c>
      <c r="D1723" s="104" t="s">
        <v>0</v>
      </c>
      <c r="E1723" s="105" t="s">
        <v>807</v>
      </c>
      <c r="G1723" s="104" t="s">
        <v>0</v>
      </c>
      <c r="K1723" s="101"/>
      <c r="L1723" s="106"/>
      <c r="M1723" s="107"/>
      <c r="N1723" s="107"/>
      <c r="O1723" s="107"/>
      <c r="P1723" s="107"/>
      <c r="Q1723" s="107"/>
      <c r="R1723" s="107"/>
      <c r="S1723" s="108"/>
      <c r="AS1723" s="104" t="s">
        <v>102</v>
      </c>
      <c r="AT1723" s="104" t="s">
        <v>73</v>
      </c>
      <c r="AU1723" s="102" t="s">
        <v>51</v>
      </c>
      <c r="AV1723" s="102" t="s">
        <v>16</v>
      </c>
      <c r="AW1723" s="102" t="s">
        <v>47</v>
      </c>
      <c r="AX1723" s="104" t="s">
        <v>89</v>
      </c>
    </row>
    <row r="1724" spans="1:50" s="110" customFormat="1" ht="22.5" x14ac:dyDescent="0.2">
      <c r="A1724" s="109"/>
      <c r="C1724" s="103" t="s">
        <v>102</v>
      </c>
      <c r="D1724" s="111" t="s">
        <v>0</v>
      </c>
      <c r="E1724" s="112" t="s">
        <v>862</v>
      </c>
      <c r="G1724" s="113">
        <v>50.878999999999998</v>
      </c>
      <c r="K1724" s="109"/>
      <c r="L1724" s="114"/>
      <c r="M1724" s="115"/>
      <c r="N1724" s="115"/>
      <c r="O1724" s="115"/>
      <c r="P1724" s="115"/>
      <c r="Q1724" s="115"/>
      <c r="R1724" s="115"/>
      <c r="S1724" s="116"/>
      <c r="AS1724" s="111" t="s">
        <v>102</v>
      </c>
      <c r="AT1724" s="111" t="s">
        <v>73</v>
      </c>
      <c r="AU1724" s="110" t="s">
        <v>73</v>
      </c>
      <c r="AV1724" s="110" t="s">
        <v>16</v>
      </c>
      <c r="AW1724" s="110" t="s">
        <v>47</v>
      </c>
      <c r="AX1724" s="111" t="s">
        <v>89</v>
      </c>
    </row>
    <row r="1725" spans="1:50" s="102" customFormat="1" x14ac:dyDescent="0.2">
      <c r="A1725" s="101"/>
      <c r="C1725" s="103" t="s">
        <v>102</v>
      </c>
      <c r="D1725" s="104" t="s">
        <v>0</v>
      </c>
      <c r="E1725" s="105" t="s">
        <v>805</v>
      </c>
      <c r="G1725" s="104" t="s">
        <v>0</v>
      </c>
      <c r="K1725" s="101"/>
      <c r="L1725" s="106"/>
      <c r="M1725" s="107"/>
      <c r="N1725" s="107"/>
      <c r="O1725" s="107"/>
      <c r="P1725" s="107"/>
      <c r="Q1725" s="107"/>
      <c r="R1725" s="107"/>
      <c r="S1725" s="108"/>
      <c r="AS1725" s="104" t="s">
        <v>102</v>
      </c>
      <c r="AT1725" s="104" t="s">
        <v>73</v>
      </c>
      <c r="AU1725" s="102" t="s">
        <v>51</v>
      </c>
      <c r="AV1725" s="102" t="s">
        <v>16</v>
      </c>
      <c r="AW1725" s="102" t="s">
        <v>47</v>
      </c>
      <c r="AX1725" s="104" t="s">
        <v>89</v>
      </c>
    </row>
    <row r="1726" spans="1:50" s="110" customFormat="1" ht="22.5" x14ac:dyDescent="0.2">
      <c r="A1726" s="109"/>
      <c r="C1726" s="103" t="s">
        <v>102</v>
      </c>
      <c r="D1726" s="111" t="s">
        <v>0</v>
      </c>
      <c r="E1726" s="112" t="s">
        <v>863</v>
      </c>
      <c r="G1726" s="113">
        <v>36.591999999999999</v>
      </c>
      <c r="K1726" s="109"/>
      <c r="L1726" s="114"/>
      <c r="M1726" s="115"/>
      <c r="N1726" s="115"/>
      <c r="O1726" s="115"/>
      <c r="P1726" s="115"/>
      <c r="Q1726" s="115"/>
      <c r="R1726" s="115"/>
      <c r="S1726" s="116"/>
      <c r="AS1726" s="111" t="s">
        <v>102</v>
      </c>
      <c r="AT1726" s="111" t="s">
        <v>73</v>
      </c>
      <c r="AU1726" s="110" t="s">
        <v>73</v>
      </c>
      <c r="AV1726" s="110" t="s">
        <v>16</v>
      </c>
      <c r="AW1726" s="110" t="s">
        <v>47</v>
      </c>
      <c r="AX1726" s="111" t="s">
        <v>89</v>
      </c>
    </row>
    <row r="1727" spans="1:50" s="102" customFormat="1" x14ac:dyDescent="0.2">
      <c r="A1727" s="101"/>
      <c r="C1727" s="103" t="s">
        <v>102</v>
      </c>
      <c r="D1727" s="104" t="s">
        <v>0</v>
      </c>
      <c r="E1727" s="105" t="s">
        <v>864</v>
      </c>
      <c r="G1727" s="104" t="s">
        <v>0</v>
      </c>
      <c r="K1727" s="101"/>
      <c r="L1727" s="106"/>
      <c r="M1727" s="107"/>
      <c r="N1727" s="107"/>
      <c r="O1727" s="107"/>
      <c r="P1727" s="107"/>
      <c r="Q1727" s="107"/>
      <c r="R1727" s="107"/>
      <c r="S1727" s="108"/>
      <c r="AS1727" s="104" t="s">
        <v>102</v>
      </c>
      <c r="AT1727" s="104" t="s">
        <v>73</v>
      </c>
      <c r="AU1727" s="102" t="s">
        <v>51</v>
      </c>
      <c r="AV1727" s="102" t="s">
        <v>16</v>
      </c>
      <c r="AW1727" s="102" t="s">
        <v>47</v>
      </c>
      <c r="AX1727" s="104" t="s">
        <v>89</v>
      </c>
    </row>
    <row r="1728" spans="1:50" s="110" customFormat="1" x14ac:dyDescent="0.2">
      <c r="A1728" s="109"/>
      <c r="C1728" s="103" t="s">
        <v>102</v>
      </c>
      <c r="D1728" s="111" t="s">
        <v>0</v>
      </c>
      <c r="E1728" s="112" t="s">
        <v>865</v>
      </c>
      <c r="G1728" s="113">
        <v>23.109000000000002</v>
      </c>
      <c r="K1728" s="109"/>
      <c r="L1728" s="114"/>
      <c r="M1728" s="115"/>
      <c r="N1728" s="115"/>
      <c r="O1728" s="115"/>
      <c r="P1728" s="115"/>
      <c r="Q1728" s="115"/>
      <c r="R1728" s="115"/>
      <c r="S1728" s="116"/>
      <c r="AS1728" s="111" t="s">
        <v>102</v>
      </c>
      <c r="AT1728" s="111" t="s">
        <v>73</v>
      </c>
      <c r="AU1728" s="110" t="s">
        <v>73</v>
      </c>
      <c r="AV1728" s="110" t="s">
        <v>16</v>
      </c>
      <c r="AW1728" s="110" t="s">
        <v>47</v>
      </c>
      <c r="AX1728" s="111" t="s">
        <v>89</v>
      </c>
    </row>
    <row r="1729" spans="1:50" s="102" customFormat="1" x14ac:dyDescent="0.2">
      <c r="A1729" s="101"/>
      <c r="C1729" s="103" t="s">
        <v>102</v>
      </c>
      <c r="D1729" s="104" t="s">
        <v>0</v>
      </c>
      <c r="E1729" s="105" t="s">
        <v>2023</v>
      </c>
      <c r="G1729" s="104" t="s">
        <v>0</v>
      </c>
      <c r="K1729" s="101"/>
      <c r="L1729" s="106"/>
      <c r="M1729" s="107"/>
      <c r="N1729" s="107"/>
      <c r="O1729" s="107"/>
      <c r="P1729" s="107"/>
      <c r="Q1729" s="107"/>
      <c r="R1729" s="107"/>
      <c r="S1729" s="108"/>
      <c r="AS1729" s="104" t="s">
        <v>102</v>
      </c>
      <c r="AT1729" s="104" t="s">
        <v>73</v>
      </c>
      <c r="AU1729" s="102" t="s">
        <v>51</v>
      </c>
      <c r="AV1729" s="102" t="s">
        <v>16</v>
      </c>
      <c r="AW1729" s="102" t="s">
        <v>47</v>
      </c>
      <c r="AX1729" s="104" t="s">
        <v>89</v>
      </c>
    </row>
    <row r="1730" spans="1:50" s="102" customFormat="1" x14ac:dyDescent="0.2">
      <c r="A1730" s="101"/>
      <c r="C1730" s="103" t="s">
        <v>102</v>
      </c>
      <c r="D1730" s="104" t="s">
        <v>0</v>
      </c>
      <c r="E1730" s="105" t="s">
        <v>874</v>
      </c>
      <c r="G1730" s="104" t="s">
        <v>0</v>
      </c>
      <c r="K1730" s="101"/>
      <c r="L1730" s="106"/>
      <c r="M1730" s="107"/>
      <c r="N1730" s="107"/>
      <c r="O1730" s="107"/>
      <c r="P1730" s="107"/>
      <c r="Q1730" s="107"/>
      <c r="R1730" s="107"/>
      <c r="S1730" s="108"/>
      <c r="AS1730" s="104" t="s">
        <v>102</v>
      </c>
      <c r="AT1730" s="104" t="s">
        <v>73</v>
      </c>
      <c r="AU1730" s="102" t="s">
        <v>51</v>
      </c>
      <c r="AV1730" s="102" t="s">
        <v>16</v>
      </c>
      <c r="AW1730" s="102" t="s">
        <v>47</v>
      </c>
      <c r="AX1730" s="104" t="s">
        <v>89</v>
      </c>
    </row>
    <row r="1731" spans="1:50" s="110" customFormat="1" x14ac:dyDescent="0.2">
      <c r="A1731" s="109"/>
      <c r="C1731" s="103" t="s">
        <v>102</v>
      </c>
      <c r="D1731" s="111" t="s">
        <v>0</v>
      </c>
      <c r="E1731" s="112" t="s">
        <v>2024</v>
      </c>
      <c r="G1731" s="113">
        <v>10.747999999999999</v>
      </c>
      <c r="K1731" s="109"/>
      <c r="L1731" s="114"/>
      <c r="M1731" s="115"/>
      <c r="N1731" s="115"/>
      <c r="O1731" s="115"/>
      <c r="P1731" s="115"/>
      <c r="Q1731" s="115"/>
      <c r="R1731" s="115"/>
      <c r="S1731" s="116"/>
      <c r="AS1731" s="111" t="s">
        <v>102</v>
      </c>
      <c r="AT1731" s="111" t="s">
        <v>73</v>
      </c>
      <c r="AU1731" s="110" t="s">
        <v>73</v>
      </c>
      <c r="AV1731" s="110" t="s">
        <v>16</v>
      </c>
      <c r="AW1731" s="110" t="s">
        <v>47</v>
      </c>
      <c r="AX1731" s="111" t="s">
        <v>89</v>
      </c>
    </row>
    <row r="1732" spans="1:50" s="102" customFormat="1" x14ac:dyDescent="0.2">
      <c r="A1732" s="101"/>
      <c r="C1732" s="103" t="s">
        <v>102</v>
      </c>
      <c r="D1732" s="104" t="s">
        <v>0</v>
      </c>
      <c r="E1732" s="105" t="s">
        <v>822</v>
      </c>
      <c r="G1732" s="104" t="s">
        <v>0</v>
      </c>
      <c r="K1732" s="101"/>
      <c r="L1732" s="106"/>
      <c r="M1732" s="107"/>
      <c r="N1732" s="107"/>
      <c r="O1732" s="107"/>
      <c r="P1732" s="107"/>
      <c r="Q1732" s="107"/>
      <c r="R1732" s="107"/>
      <c r="S1732" s="108"/>
      <c r="AS1732" s="104" t="s">
        <v>102</v>
      </c>
      <c r="AT1732" s="104" t="s">
        <v>73</v>
      </c>
      <c r="AU1732" s="102" t="s">
        <v>51</v>
      </c>
      <c r="AV1732" s="102" t="s">
        <v>16</v>
      </c>
      <c r="AW1732" s="102" t="s">
        <v>47</v>
      </c>
      <c r="AX1732" s="104" t="s">
        <v>89</v>
      </c>
    </row>
    <row r="1733" spans="1:50" s="110" customFormat="1" x14ac:dyDescent="0.2">
      <c r="A1733" s="109"/>
      <c r="C1733" s="103" t="s">
        <v>102</v>
      </c>
      <c r="D1733" s="111" t="s">
        <v>0</v>
      </c>
      <c r="E1733" s="112" t="s">
        <v>2025</v>
      </c>
      <c r="G1733" s="113">
        <v>12.74</v>
      </c>
      <c r="K1733" s="109"/>
      <c r="L1733" s="114"/>
      <c r="M1733" s="115"/>
      <c r="N1733" s="115"/>
      <c r="O1733" s="115"/>
      <c r="P1733" s="115"/>
      <c r="Q1733" s="115"/>
      <c r="R1733" s="115"/>
      <c r="S1733" s="116"/>
      <c r="AS1733" s="111" t="s">
        <v>102</v>
      </c>
      <c r="AT1733" s="111" t="s">
        <v>73</v>
      </c>
      <c r="AU1733" s="110" t="s">
        <v>73</v>
      </c>
      <c r="AV1733" s="110" t="s">
        <v>16</v>
      </c>
      <c r="AW1733" s="110" t="s">
        <v>47</v>
      </c>
      <c r="AX1733" s="111" t="s">
        <v>89</v>
      </c>
    </row>
    <row r="1734" spans="1:50" s="102" customFormat="1" x14ac:dyDescent="0.2">
      <c r="A1734" s="101"/>
      <c r="C1734" s="103" t="s">
        <v>102</v>
      </c>
      <c r="D1734" s="104" t="s">
        <v>0</v>
      </c>
      <c r="E1734" s="105" t="s">
        <v>177</v>
      </c>
      <c r="G1734" s="104" t="s">
        <v>0</v>
      </c>
      <c r="K1734" s="101"/>
      <c r="L1734" s="106"/>
      <c r="M1734" s="107"/>
      <c r="N1734" s="107"/>
      <c r="O1734" s="107"/>
      <c r="P1734" s="107"/>
      <c r="Q1734" s="107"/>
      <c r="R1734" s="107"/>
      <c r="S1734" s="108"/>
      <c r="AS1734" s="104" t="s">
        <v>102</v>
      </c>
      <c r="AT1734" s="104" t="s">
        <v>73</v>
      </c>
      <c r="AU1734" s="102" t="s">
        <v>51</v>
      </c>
      <c r="AV1734" s="102" t="s">
        <v>16</v>
      </c>
      <c r="AW1734" s="102" t="s">
        <v>47</v>
      </c>
      <c r="AX1734" s="104" t="s">
        <v>89</v>
      </c>
    </row>
    <row r="1735" spans="1:50" s="110" customFormat="1" x14ac:dyDescent="0.2">
      <c r="A1735" s="109"/>
      <c r="C1735" s="103" t="s">
        <v>102</v>
      </c>
      <c r="D1735" s="111" t="s">
        <v>0</v>
      </c>
      <c r="E1735" s="112" t="s">
        <v>866</v>
      </c>
      <c r="G1735" s="113">
        <v>-6.5010000000000003</v>
      </c>
      <c r="K1735" s="109"/>
      <c r="L1735" s="114"/>
      <c r="M1735" s="115"/>
      <c r="N1735" s="115"/>
      <c r="O1735" s="115"/>
      <c r="P1735" s="115"/>
      <c r="Q1735" s="115"/>
      <c r="R1735" s="115"/>
      <c r="S1735" s="116"/>
      <c r="AS1735" s="111" t="s">
        <v>102</v>
      </c>
      <c r="AT1735" s="111" t="s">
        <v>73</v>
      </c>
      <c r="AU1735" s="110" t="s">
        <v>73</v>
      </c>
      <c r="AV1735" s="110" t="s">
        <v>16</v>
      </c>
      <c r="AW1735" s="110" t="s">
        <v>47</v>
      </c>
      <c r="AX1735" s="111" t="s">
        <v>89</v>
      </c>
    </row>
    <row r="1736" spans="1:50" s="102" customFormat="1" x14ac:dyDescent="0.2">
      <c r="A1736" s="101"/>
      <c r="C1736" s="103" t="s">
        <v>102</v>
      </c>
      <c r="D1736" s="104" t="s">
        <v>0</v>
      </c>
      <c r="E1736" s="105" t="s">
        <v>867</v>
      </c>
      <c r="G1736" s="104" t="s">
        <v>0</v>
      </c>
      <c r="K1736" s="101"/>
      <c r="L1736" s="106"/>
      <c r="M1736" s="107"/>
      <c r="N1736" s="107"/>
      <c r="O1736" s="107"/>
      <c r="P1736" s="107"/>
      <c r="Q1736" s="107"/>
      <c r="R1736" s="107"/>
      <c r="S1736" s="108"/>
      <c r="AS1736" s="104" t="s">
        <v>102</v>
      </c>
      <c r="AT1736" s="104" t="s">
        <v>73</v>
      </c>
      <c r="AU1736" s="102" t="s">
        <v>51</v>
      </c>
      <c r="AV1736" s="102" t="s">
        <v>16</v>
      </c>
      <c r="AW1736" s="102" t="s">
        <v>47</v>
      </c>
      <c r="AX1736" s="104" t="s">
        <v>89</v>
      </c>
    </row>
    <row r="1737" spans="1:50" s="110" customFormat="1" x14ac:dyDescent="0.2">
      <c r="A1737" s="109"/>
      <c r="C1737" s="103" t="s">
        <v>102</v>
      </c>
      <c r="D1737" s="111" t="s">
        <v>0</v>
      </c>
      <c r="E1737" s="112" t="s">
        <v>868</v>
      </c>
      <c r="G1737" s="113">
        <v>61.771999999999998</v>
      </c>
      <c r="K1737" s="109"/>
      <c r="L1737" s="114"/>
      <c r="M1737" s="115"/>
      <c r="N1737" s="115"/>
      <c r="O1737" s="115"/>
      <c r="P1737" s="115"/>
      <c r="Q1737" s="115"/>
      <c r="R1737" s="115"/>
      <c r="S1737" s="116"/>
      <c r="AS1737" s="111" t="s">
        <v>102</v>
      </c>
      <c r="AT1737" s="111" t="s">
        <v>73</v>
      </c>
      <c r="AU1737" s="110" t="s">
        <v>73</v>
      </c>
      <c r="AV1737" s="110" t="s">
        <v>16</v>
      </c>
      <c r="AW1737" s="110" t="s">
        <v>47</v>
      </c>
      <c r="AX1737" s="111" t="s">
        <v>89</v>
      </c>
    </row>
    <row r="1738" spans="1:50" s="102" customFormat="1" x14ac:dyDescent="0.2">
      <c r="A1738" s="101"/>
      <c r="C1738" s="103" t="s">
        <v>102</v>
      </c>
      <c r="D1738" s="104" t="s">
        <v>0</v>
      </c>
      <c r="E1738" s="105" t="s">
        <v>869</v>
      </c>
      <c r="G1738" s="104" t="s">
        <v>0</v>
      </c>
      <c r="K1738" s="101"/>
      <c r="L1738" s="106"/>
      <c r="M1738" s="107"/>
      <c r="N1738" s="107"/>
      <c r="O1738" s="107"/>
      <c r="P1738" s="107"/>
      <c r="Q1738" s="107"/>
      <c r="R1738" s="107"/>
      <c r="S1738" s="108"/>
      <c r="AS1738" s="104" t="s">
        <v>102</v>
      </c>
      <c r="AT1738" s="104" t="s">
        <v>73</v>
      </c>
      <c r="AU1738" s="102" t="s">
        <v>51</v>
      </c>
      <c r="AV1738" s="102" t="s">
        <v>16</v>
      </c>
      <c r="AW1738" s="102" t="s">
        <v>47</v>
      </c>
      <c r="AX1738" s="104" t="s">
        <v>89</v>
      </c>
    </row>
    <row r="1739" spans="1:50" s="110" customFormat="1" x14ac:dyDescent="0.2">
      <c r="A1739" s="109"/>
      <c r="C1739" s="103" t="s">
        <v>102</v>
      </c>
      <c r="D1739" s="111" t="s">
        <v>0</v>
      </c>
      <c r="E1739" s="112" t="s">
        <v>870</v>
      </c>
      <c r="G1739" s="113">
        <v>45.250999999999998</v>
      </c>
      <c r="K1739" s="109"/>
      <c r="L1739" s="114"/>
      <c r="M1739" s="115"/>
      <c r="N1739" s="115"/>
      <c r="O1739" s="115"/>
      <c r="P1739" s="115"/>
      <c r="Q1739" s="115"/>
      <c r="R1739" s="115"/>
      <c r="S1739" s="116"/>
      <c r="AS1739" s="111" t="s">
        <v>102</v>
      </c>
      <c r="AT1739" s="111" t="s">
        <v>73</v>
      </c>
      <c r="AU1739" s="110" t="s">
        <v>73</v>
      </c>
      <c r="AV1739" s="110" t="s">
        <v>16</v>
      </c>
      <c r="AW1739" s="110" t="s">
        <v>47</v>
      </c>
      <c r="AX1739" s="111" t="s">
        <v>89</v>
      </c>
    </row>
    <row r="1740" spans="1:50" s="102" customFormat="1" x14ac:dyDescent="0.2">
      <c r="A1740" s="101"/>
      <c r="C1740" s="103" t="s">
        <v>102</v>
      </c>
      <c r="D1740" s="104" t="s">
        <v>0</v>
      </c>
      <c r="E1740" s="105" t="s">
        <v>177</v>
      </c>
      <c r="G1740" s="104" t="s">
        <v>0</v>
      </c>
      <c r="K1740" s="101"/>
      <c r="L1740" s="106"/>
      <c r="M1740" s="107"/>
      <c r="N1740" s="107"/>
      <c r="O1740" s="107"/>
      <c r="P1740" s="107"/>
      <c r="Q1740" s="107"/>
      <c r="R1740" s="107"/>
      <c r="S1740" s="108"/>
      <c r="AS1740" s="104" t="s">
        <v>102</v>
      </c>
      <c r="AT1740" s="104" t="s">
        <v>73</v>
      </c>
      <c r="AU1740" s="102" t="s">
        <v>51</v>
      </c>
      <c r="AV1740" s="102" t="s">
        <v>16</v>
      </c>
      <c r="AW1740" s="102" t="s">
        <v>47</v>
      </c>
      <c r="AX1740" s="104" t="s">
        <v>89</v>
      </c>
    </row>
    <row r="1741" spans="1:50" s="110" customFormat="1" x14ac:dyDescent="0.2">
      <c r="A1741" s="109"/>
      <c r="C1741" s="103" t="s">
        <v>102</v>
      </c>
      <c r="D1741" s="111" t="s">
        <v>0</v>
      </c>
      <c r="E1741" s="112" t="s">
        <v>871</v>
      </c>
      <c r="G1741" s="113">
        <v>-51.417000000000002</v>
      </c>
      <c r="K1741" s="109"/>
      <c r="L1741" s="114"/>
      <c r="M1741" s="115"/>
      <c r="N1741" s="115"/>
      <c r="O1741" s="115"/>
      <c r="P1741" s="115"/>
      <c r="Q1741" s="115"/>
      <c r="R1741" s="115"/>
      <c r="S1741" s="116"/>
      <c r="AS1741" s="111" t="s">
        <v>102</v>
      </c>
      <c r="AT1741" s="111" t="s">
        <v>73</v>
      </c>
      <c r="AU1741" s="110" t="s">
        <v>73</v>
      </c>
      <c r="AV1741" s="110" t="s">
        <v>16</v>
      </c>
      <c r="AW1741" s="110" t="s">
        <v>47</v>
      </c>
      <c r="AX1741" s="111" t="s">
        <v>89</v>
      </c>
    </row>
    <row r="1742" spans="1:50" s="110" customFormat="1" x14ac:dyDescent="0.2">
      <c r="A1742" s="109"/>
      <c r="C1742" s="103" t="s">
        <v>102</v>
      </c>
      <c r="D1742" s="111" t="s">
        <v>0</v>
      </c>
      <c r="E1742" s="112" t="s">
        <v>872</v>
      </c>
      <c r="G1742" s="113">
        <v>-20.488</v>
      </c>
      <c r="K1742" s="109"/>
      <c r="L1742" s="114"/>
      <c r="M1742" s="115"/>
      <c r="N1742" s="115"/>
      <c r="O1742" s="115"/>
      <c r="P1742" s="115"/>
      <c r="Q1742" s="115"/>
      <c r="R1742" s="115"/>
      <c r="S1742" s="116"/>
      <c r="AS1742" s="111" t="s">
        <v>102</v>
      </c>
      <c r="AT1742" s="111" t="s">
        <v>73</v>
      </c>
      <c r="AU1742" s="110" t="s">
        <v>73</v>
      </c>
      <c r="AV1742" s="110" t="s">
        <v>16</v>
      </c>
      <c r="AW1742" s="110" t="s">
        <v>47</v>
      </c>
      <c r="AX1742" s="111" t="s">
        <v>89</v>
      </c>
    </row>
    <row r="1743" spans="1:50" s="110" customFormat="1" x14ac:dyDescent="0.2">
      <c r="A1743" s="109"/>
      <c r="C1743" s="103" t="s">
        <v>102</v>
      </c>
      <c r="D1743" s="111" t="s">
        <v>0</v>
      </c>
      <c r="E1743" s="112" t="s">
        <v>873</v>
      </c>
      <c r="G1743" s="113">
        <v>-5.7130000000000001</v>
      </c>
      <c r="K1743" s="109"/>
      <c r="L1743" s="114"/>
      <c r="M1743" s="115"/>
      <c r="N1743" s="115"/>
      <c r="O1743" s="115"/>
      <c r="P1743" s="115"/>
      <c r="Q1743" s="115"/>
      <c r="R1743" s="115"/>
      <c r="S1743" s="116"/>
      <c r="AS1743" s="111" t="s">
        <v>102</v>
      </c>
      <c r="AT1743" s="111" t="s">
        <v>73</v>
      </c>
      <c r="AU1743" s="110" t="s">
        <v>73</v>
      </c>
      <c r="AV1743" s="110" t="s">
        <v>16</v>
      </c>
      <c r="AW1743" s="110" t="s">
        <v>47</v>
      </c>
      <c r="AX1743" s="111" t="s">
        <v>89</v>
      </c>
    </row>
    <row r="1744" spans="1:50" s="102" customFormat="1" x14ac:dyDescent="0.2">
      <c r="A1744" s="101"/>
      <c r="C1744" s="103" t="s">
        <v>102</v>
      </c>
      <c r="D1744" s="104" t="s">
        <v>0</v>
      </c>
      <c r="E1744" s="105" t="s">
        <v>874</v>
      </c>
      <c r="G1744" s="104" t="s">
        <v>0</v>
      </c>
      <c r="K1744" s="101"/>
      <c r="L1744" s="106"/>
      <c r="M1744" s="107"/>
      <c r="N1744" s="107"/>
      <c r="O1744" s="107"/>
      <c r="P1744" s="107"/>
      <c r="Q1744" s="107"/>
      <c r="R1744" s="107"/>
      <c r="S1744" s="108"/>
      <c r="AS1744" s="104" t="s">
        <v>102</v>
      </c>
      <c r="AT1744" s="104" t="s">
        <v>73</v>
      </c>
      <c r="AU1744" s="102" t="s">
        <v>51</v>
      </c>
      <c r="AV1744" s="102" t="s">
        <v>16</v>
      </c>
      <c r="AW1744" s="102" t="s">
        <v>47</v>
      </c>
      <c r="AX1744" s="104" t="s">
        <v>89</v>
      </c>
    </row>
    <row r="1745" spans="1:50" s="110" customFormat="1" ht="22.5" x14ac:dyDescent="0.2">
      <c r="A1745" s="109"/>
      <c r="C1745" s="103" t="s">
        <v>102</v>
      </c>
      <c r="D1745" s="111" t="s">
        <v>0</v>
      </c>
      <c r="E1745" s="112" t="s">
        <v>875</v>
      </c>
      <c r="G1745" s="113">
        <v>85.07</v>
      </c>
      <c r="K1745" s="109"/>
      <c r="L1745" s="114"/>
      <c r="M1745" s="115"/>
      <c r="N1745" s="115"/>
      <c r="O1745" s="115"/>
      <c r="P1745" s="115"/>
      <c r="Q1745" s="115"/>
      <c r="R1745" s="115"/>
      <c r="S1745" s="116"/>
      <c r="AS1745" s="111" t="s">
        <v>102</v>
      </c>
      <c r="AT1745" s="111" t="s">
        <v>73</v>
      </c>
      <c r="AU1745" s="110" t="s">
        <v>73</v>
      </c>
      <c r="AV1745" s="110" t="s">
        <v>16</v>
      </c>
      <c r="AW1745" s="110" t="s">
        <v>47</v>
      </c>
      <c r="AX1745" s="111" t="s">
        <v>89</v>
      </c>
    </row>
    <row r="1746" spans="1:50" s="102" customFormat="1" x14ac:dyDescent="0.2">
      <c r="A1746" s="101"/>
      <c r="C1746" s="103" t="s">
        <v>102</v>
      </c>
      <c r="D1746" s="104" t="s">
        <v>0</v>
      </c>
      <c r="E1746" s="105" t="s">
        <v>876</v>
      </c>
      <c r="G1746" s="104" t="s">
        <v>0</v>
      </c>
      <c r="K1746" s="101"/>
      <c r="L1746" s="106"/>
      <c r="M1746" s="107"/>
      <c r="N1746" s="107"/>
      <c r="O1746" s="107"/>
      <c r="P1746" s="107"/>
      <c r="Q1746" s="107"/>
      <c r="R1746" s="107"/>
      <c r="S1746" s="108"/>
      <c r="AS1746" s="104" t="s">
        <v>102</v>
      </c>
      <c r="AT1746" s="104" t="s">
        <v>73</v>
      </c>
      <c r="AU1746" s="102" t="s">
        <v>51</v>
      </c>
      <c r="AV1746" s="102" t="s">
        <v>16</v>
      </c>
      <c r="AW1746" s="102" t="s">
        <v>47</v>
      </c>
      <c r="AX1746" s="104" t="s">
        <v>89</v>
      </c>
    </row>
    <row r="1747" spans="1:50" s="110" customFormat="1" x14ac:dyDescent="0.2">
      <c r="A1747" s="109"/>
      <c r="C1747" s="103" t="s">
        <v>102</v>
      </c>
      <c r="D1747" s="111" t="s">
        <v>0</v>
      </c>
      <c r="E1747" s="112" t="s">
        <v>877</v>
      </c>
      <c r="G1747" s="113">
        <v>48.805</v>
      </c>
      <c r="K1747" s="109"/>
      <c r="L1747" s="114"/>
      <c r="M1747" s="115"/>
      <c r="N1747" s="115"/>
      <c r="O1747" s="115"/>
      <c r="P1747" s="115"/>
      <c r="Q1747" s="115"/>
      <c r="R1747" s="115"/>
      <c r="S1747" s="116"/>
      <c r="AS1747" s="111" t="s">
        <v>102</v>
      </c>
      <c r="AT1747" s="111" t="s">
        <v>73</v>
      </c>
      <c r="AU1747" s="110" t="s">
        <v>73</v>
      </c>
      <c r="AV1747" s="110" t="s">
        <v>16</v>
      </c>
      <c r="AW1747" s="110" t="s">
        <v>47</v>
      </c>
      <c r="AX1747" s="111" t="s">
        <v>89</v>
      </c>
    </row>
    <row r="1748" spans="1:50" s="102" customFormat="1" x14ac:dyDescent="0.2">
      <c r="A1748" s="101"/>
      <c r="C1748" s="103" t="s">
        <v>102</v>
      </c>
      <c r="D1748" s="104" t="s">
        <v>0</v>
      </c>
      <c r="E1748" s="105" t="s">
        <v>177</v>
      </c>
      <c r="G1748" s="104" t="s">
        <v>0</v>
      </c>
      <c r="K1748" s="101"/>
      <c r="L1748" s="106"/>
      <c r="M1748" s="107"/>
      <c r="N1748" s="107"/>
      <c r="O1748" s="107"/>
      <c r="P1748" s="107"/>
      <c r="Q1748" s="107"/>
      <c r="R1748" s="107"/>
      <c r="S1748" s="108"/>
      <c r="AS1748" s="104" t="s">
        <v>102</v>
      </c>
      <c r="AT1748" s="104" t="s">
        <v>73</v>
      </c>
      <c r="AU1748" s="102" t="s">
        <v>51</v>
      </c>
      <c r="AV1748" s="102" t="s">
        <v>16</v>
      </c>
      <c r="AW1748" s="102" t="s">
        <v>47</v>
      </c>
      <c r="AX1748" s="104" t="s">
        <v>89</v>
      </c>
    </row>
    <row r="1749" spans="1:50" s="110" customFormat="1" x14ac:dyDescent="0.2">
      <c r="A1749" s="109"/>
      <c r="C1749" s="103" t="s">
        <v>102</v>
      </c>
      <c r="D1749" s="111" t="s">
        <v>0</v>
      </c>
      <c r="E1749" s="112" t="s">
        <v>878</v>
      </c>
      <c r="G1749" s="113">
        <v>-3.24</v>
      </c>
      <c r="K1749" s="109"/>
      <c r="L1749" s="114"/>
      <c r="M1749" s="115"/>
      <c r="N1749" s="115"/>
      <c r="O1749" s="115"/>
      <c r="P1749" s="115"/>
      <c r="Q1749" s="115"/>
      <c r="R1749" s="115"/>
      <c r="S1749" s="116"/>
      <c r="AS1749" s="111" t="s">
        <v>102</v>
      </c>
      <c r="AT1749" s="111" t="s">
        <v>73</v>
      </c>
      <c r="AU1749" s="110" t="s">
        <v>73</v>
      </c>
      <c r="AV1749" s="110" t="s">
        <v>16</v>
      </c>
      <c r="AW1749" s="110" t="s">
        <v>47</v>
      </c>
      <c r="AX1749" s="111" t="s">
        <v>89</v>
      </c>
    </row>
    <row r="1750" spans="1:50" s="102" customFormat="1" x14ac:dyDescent="0.2">
      <c r="A1750" s="101"/>
      <c r="C1750" s="103" t="s">
        <v>102</v>
      </c>
      <c r="D1750" s="104" t="s">
        <v>0</v>
      </c>
      <c r="E1750" s="105" t="s">
        <v>175</v>
      </c>
      <c r="G1750" s="104" t="s">
        <v>0</v>
      </c>
      <c r="K1750" s="101"/>
      <c r="L1750" s="106"/>
      <c r="M1750" s="107"/>
      <c r="N1750" s="107"/>
      <c r="O1750" s="107"/>
      <c r="P1750" s="107"/>
      <c r="Q1750" s="107"/>
      <c r="R1750" s="107"/>
      <c r="S1750" s="108"/>
      <c r="AS1750" s="104" t="s">
        <v>102</v>
      </c>
      <c r="AT1750" s="104" t="s">
        <v>73</v>
      </c>
      <c r="AU1750" s="102" t="s">
        <v>51</v>
      </c>
      <c r="AV1750" s="102" t="s">
        <v>16</v>
      </c>
      <c r="AW1750" s="102" t="s">
        <v>47</v>
      </c>
      <c r="AX1750" s="104" t="s">
        <v>89</v>
      </c>
    </row>
    <row r="1751" spans="1:50" s="110" customFormat="1" ht="22.5" x14ac:dyDescent="0.2">
      <c r="A1751" s="109"/>
      <c r="C1751" s="103" t="s">
        <v>102</v>
      </c>
      <c r="D1751" s="111" t="s">
        <v>0</v>
      </c>
      <c r="E1751" s="112" t="s">
        <v>879</v>
      </c>
      <c r="G1751" s="113">
        <v>58.100999999999999</v>
      </c>
      <c r="K1751" s="109"/>
      <c r="L1751" s="114"/>
      <c r="M1751" s="115"/>
      <c r="N1751" s="115"/>
      <c r="O1751" s="115"/>
      <c r="P1751" s="115"/>
      <c r="Q1751" s="115"/>
      <c r="R1751" s="115"/>
      <c r="S1751" s="116"/>
      <c r="AS1751" s="111" t="s">
        <v>102</v>
      </c>
      <c r="AT1751" s="111" t="s">
        <v>73</v>
      </c>
      <c r="AU1751" s="110" t="s">
        <v>73</v>
      </c>
      <c r="AV1751" s="110" t="s">
        <v>16</v>
      </c>
      <c r="AW1751" s="110" t="s">
        <v>47</v>
      </c>
      <c r="AX1751" s="111" t="s">
        <v>89</v>
      </c>
    </row>
    <row r="1752" spans="1:50" s="102" customFormat="1" x14ac:dyDescent="0.2">
      <c r="A1752" s="101"/>
      <c r="C1752" s="103" t="s">
        <v>102</v>
      </c>
      <c r="D1752" s="104" t="s">
        <v>0</v>
      </c>
      <c r="E1752" s="105" t="s">
        <v>812</v>
      </c>
      <c r="G1752" s="104" t="s">
        <v>0</v>
      </c>
      <c r="K1752" s="101"/>
      <c r="L1752" s="106"/>
      <c r="M1752" s="107"/>
      <c r="N1752" s="107"/>
      <c r="O1752" s="107"/>
      <c r="P1752" s="107"/>
      <c r="Q1752" s="107"/>
      <c r="R1752" s="107"/>
      <c r="S1752" s="108"/>
      <c r="AS1752" s="104" t="s">
        <v>102</v>
      </c>
      <c r="AT1752" s="104" t="s">
        <v>73</v>
      </c>
      <c r="AU1752" s="102" t="s">
        <v>51</v>
      </c>
      <c r="AV1752" s="102" t="s">
        <v>16</v>
      </c>
      <c r="AW1752" s="102" t="s">
        <v>47</v>
      </c>
      <c r="AX1752" s="104" t="s">
        <v>89</v>
      </c>
    </row>
    <row r="1753" spans="1:50" s="110" customFormat="1" ht="22.5" x14ac:dyDescent="0.2">
      <c r="A1753" s="109"/>
      <c r="C1753" s="103" t="s">
        <v>102</v>
      </c>
      <c r="D1753" s="111" t="s">
        <v>0</v>
      </c>
      <c r="E1753" s="112" t="s">
        <v>2050</v>
      </c>
      <c r="G1753" s="113">
        <v>104.922</v>
      </c>
      <c r="K1753" s="109"/>
      <c r="L1753" s="114"/>
      <c r="M1753" s="115"/>
      <c r="N1753" s="115"/>
      <c r="O1753" s="115"/>
      <c r="P1753" s="115"/>
      <c r="Q1753" s="115"/>
      <c r="R1753" s="115"/>
      <c r="S1753" s="116"/>
      <c r="AS1753" s="111" t="s">
        <v>102</v>
      </c>
      <c r="AT1753" s="111" t="s">
        <v>73</v>
      </c>
      <c r="AU1753" s="110" t="s">
        <v>73</v>
      </c>
      <c r="AV1753" s="110" t="s">
        <v>16</v>
      </c>
      <c r="AW1753" s="110" t="s">
        <v>47</v>
      </c>
      <c r="AX1753" s="111" t="s">
        <v>89</v>
      </c>
    </row>
    <row r="1754" spans="1:50" s="102" customFormat="1" x14ac:dyDescent="0.2">
      <c r="A1754" s="101"/>
      <c r="C1754" s="103" t="s">
        <v>102</v>
      </c>
      <c r="D1754" s="104" t="s">
        <v>0</v>
      </c>
      <c r="E1754" s="105" t="s">
        <v>881</v>
      </c>
      <c r="G1754" s="104" t="s">
        <v>0</v>
      </c>
      <c r="K1754" s="101"/>
      <c r="L1754" s="106"/>
      <c r="M1754" s="107"/>
      <c r="N1754" s="107"/>
      <c r="O1754" s="107"/>
      <c r="P1754" s="107"/>
      <c r="Q1754" s="107"/>
      <c r="R1754" s="107"/>
      <c r="S1754" s="108"/>
      <c r="AS1754" s="104" t="s">
        <v>102</v>
      </c>
      <c r="AT1754" s="104" t="s">
        <v>73</v>
      </c>
      <c r="AU1754" s="102" t="s">
        <v>51</v>
      </c>
      <c r="AV1754" s="102" t="s">
        <v>16</v>
      </c>
      <c r="AW1754" s="102" t="s">
        <v>47</v>
      </c>
      <c r="AX1754" s="104" t="s">
        <v>89</v>
      </c>
    </row>
    <row r="1755" spans="1:50" s="110" customFormat="1" x14ac:dyDescent="0.2">
      <c r="A1755" s="109"/>
      <c r="C1755" s="103" t="s">
        <v>102</v>
      </c>
      <c r="D1755" s="111" t="s">
        <v>0</v>
      </c>
      <c r="E1755" s="112" t="s">
        <v>882</v>
      </c>
      <c r="G1755" s="113">
        <v>57.158999999999999</v>
      </c>
      <c r="K1755" s="109"/>
      <c r="L1755" s="114"/>
      <c r="M1755" s="115"/>
      <c r="N1755" s="115"/>
      <c r="O1755" s="115"/>
      <c r="P1755" s="115"/>
      <c r="Q1755" s="115"/>
      <c r="R1755" s="115"/>
      <c r="S1755" s="116"/>
      <c r="AS1755" s="111" t="s">
        <v>102</v>
      </c>
      <c r="AT1755" s="111" t="s">
        <v>73</v>
      </c>
      <c r="AU1755" s="110" t="s">
        <v>73</v>
      </c>
      <c r="AV1755" s="110" t="s">
        <v>16</v>
      </c>
      <c r="AW1755" s="110" t="s">
        <v>47</v>
      </c>
      <c r="AX1755" s="111" t="s">
        <v>89</v>
      </c>
    </row>
    <row r="1756" spans="1:50" s="102" customFormat="1" x14ac:dyDescent="0.2">
      <c r="A1756" s="101"/>
      <c r="C1756" s="103" t="s">
        <v>102</v>
      </c>
      <c r="D1756" s="104" t="s">
        <v>0</v>
      </c>
      <c r="E1756" s="105" t="s">
        <v>883</v>
      </c>
      <c r="G1756" s="104" t="s">
        <v>0</v>
      </c>
      <c r="K1756" s="101"/>
      <c r="L1756" s="106"/>
      <c r="M1756" s="107"/>
      <c r="N1756" s="107"/>
      <c r="O1756" s="107"/>
      <c r="P1756" s="107"/>
      <c r="Q1756" s="107"/>
      <c r="R1756" s="107"/>
      <c r="S1756" s="108"/>
      <c r="AS1756" s="104" t="s">
        <v>102</v>
      </c>
      <c r="AT1756" s="104" t="s">
        <v>73</v>
      </c>
      <c r="AU1756" s="102" t="s">
        <v>51</v>
      </c>
      <c r="AV1756" s="102" t="s">
        <v>16</v>
      </c>
      <c r="AW1756" s="102" t="s">
        <v>47</v>
      </c>
      <c r="AX1756" s="104" t="s">
        <v>89</v>
      </c>
    </row>
    <row r="1757" spans="1:50" s="110" customFormat="1" x14ac:dyDescent="0.2">
      <c r="A1757" s="109"/>
      <c r="C1757" s="103" t="s">
        <v>102</v>
      </c>
      <c r="D1757" s="111" t="s">
        <v>0</v>
      </c>
      <c r="E1757" s="112" t="s">
        <v>884</v>
      </c>
      <c r="G1757" s="113">
        <v>26.111999999999998</v>
      </c>
      <c r="K1757" s="109"/>
      <c r="L1757" s="114"/>
      <c r="M1757" s="115"/>
      <c r="N1757" s="115"/>
      <c r="O1757" s="115"/>
      <c r="P1757" s="115"/>
      <c r="Q1757" s="115"/>
      <c r="R1757" s="115"/>
      <c r="S1757" s="116"/>
      <c r="AS1757" s="111" t="s">
        <v>102</v>
      </c>
      <c r="AT1757" s="111" t="s">
        <v>73</v>
      </c>
      <c r="AU1757" s="110" t="s">
        <v>73</v>
      </c>
      <c r="AV1757" s="110" t="s">
        <v>16</v>
      </c>
      <c r="AW1757" s="110" t="s">
        <v>47</v>
      </c>
      <c r="AX1757" s="111" t="s">
        <v>89</v>
      </c>
    </row>
    <row r="1758" spans="1:50" s="102" customFormat="1" x14ac:dyDescent="0.2">
      <c r="A1758" s="101"/>
      <c r="C1758" s="103" t="s">
        <v>102</v>
      </c>
      <c r="D1758" s="104" t="s">
        <v>0</v>
      </c>
      <c r="E1758" s="105" t="s">
        <v>177</v>
      </c>
      <c r="G1758" s="104" t="s">
        <v>0</v>
      </c>
      <c r="K1758" s="101"/>
      <c r="L1758" s="106"/>
      <c r="M1758" s="107"/>
      <c r="N1758" s="107"/>
      <c r="O1758" s="107"/>
      <c r="P1758" s="107"/>
      <c r="Q1758" s="107"/>
      <c r="R1758" s="107"/>
      <c r="S1758" s="108"/>
      <c r="AS1758" s="104" t="s">
        <v>102</v>
      </c>
      <c r="AT1758" s="104" t="s">
        <v>73</v>
      </c>
      <c r="AU1758" s="102" t="s">
        <v>51</v>
      </c>
      <c r="AV1758" s="102" t="s">
        <v>16</v>
      </c>
      <c r="AW1758" s="102" t="s">
        <v>47</v>
      </c>
      <c r="AX1758" s="104" t="s">
        <v>89</v>
      </c>
    </row>
    <row r="1759" spans="1:50" s="110" customFormat="1" x14ac:dyDescent="0.2">
      <c r="A1759" s="109"/>
      <c r="C1759" s="103" t="s">
        <v>102</v>
      </c>
      <c r="D1759" s="111" t="s">
        <v>0</v>
      </c>
      <c r="E1759" s="112" t="s">
        <v>178</v>
      </c>
      <c r="G1759" s="113">
        <v>-1.1819999999999999</v>
      </c>
      <c r="K1759" s="109"/>
      <c r="L1759" s="114"/>
      <c r="M1759" s="115"/>
      <c r="N1759" s="115"/>
      <c r="O1759" s="115"/>
      <c r="P1759" s="115"/>
      <c r="Q1759" s="115"/>
      <c r="R1759" s="115"/>
      <c r="S1759" s="116"/>
      <c r="AS1759" s="111" t="s">
        <v>102</v>
      </c>
      <c r="AT1759" s="111" t="s">
        <v>73</v>
      </c>
      <c r="AU1759" s="110" t="s">
        <v>73</v>
      </c>
      <c r="AV1759" s="110" t="s">
        <v>16</v>
      </c>
      <c r="AW1759" s="110" t="s">
        <v>47</v>
      </c>
      <c r="AX1759" s="111" t="s">
        <v>89</v>
      </c>
    </row>
    <row r="1760" spans="1:50" s="102" customFormat="1" x14ac:dyDescent="0.2">
      <c r="A1760" s="101"/>
      <c r="C1760" s="103" t="s">
        <v>102</v>
      </c>
      <c r="D1760" s="104" t="s">
        <v>0</v>
      </c>
      <c r="E1760" s="105" t="s">
        <v>816</v>
      </c>
      <c r="G1760" s="104" t="s">
        <v>0</v>
      </c>
      <c r="K1760" s="101"/>
      <c r="L1760" s="106"/>
      <c r="M1760" s="107"/>
      <c r="N1760" s="107"/>
      <c r="O1760" s="107"/>
      <c r="P1760" s="107"/>
      <c r="Q1760" s="107"/>
      <c r="R1760" s="107"/>
      <c r="S1760" s="108"/>
      <c r="AS1760" s="104" t="s">
        <v>102</v>
      </c>
      <c r="AT1760" s="104" t="s">
        <v>73</v>
      </c>
      <c r="AU1760" s="102" t="s">
        <v>51</v>
      </c>
      <c r="AV1760" s="102" t="s">
        <v>16</v>
      </c>
      <c r="AW1760" s="102" t="s">
        <v>47</v>
      </c>
      <c r="AX1760" s="104" t="s">
        <v>89</v>
      </c>
    </row>
    <row r="1761" spans="1:50" s="110" customFormat="1" x14ac:dyDescent="0.2">
      <c r="A1761" s="109"/>
      <c r="C1761" s="103" t="s">
        <v>102</v>
      </c>
      <c r="D1761" s="111" t="s">
        <v>0</v>
      </c>
      <c r="E1761" s="112" t="s">
        <v>885</v>
      </c>
      <c r="G1761" s="113">
        <v>23.818000000000001</v>
      </c>
      <c r="K1761" s="109"/>
      <c r="L1761" s="114"/>
      <c r="M1761" s="115"/>
      <c r="N1761" s="115"/>
      <c r="O1761" s="115"/>
      <c r="P1761" s="115"/>
      <c r="Q1761" s="115"/>
      <c r="R1761" s="115"/>
      <c r="S1761" s="116"/>
      <c r="AS1761" s="111" t="s">
        <v>102</v>
      </c>
      <c r="AT1761" s="111" t="s">
        <v>73</v>
      </c>
      <c r="AU1761" s="110" t="s">
        <v>73</v>
      </c>
      <c r="AV1761" s="110" t="s">
        <v>16</v>
      </c>
      <c r="AW1761" s="110" t="s">
        <v>47</v>
      </c>
      <c r="AX1761" s="111" t="s">
        <v>89</v>
      </c>
    </row>
    <row r="1762" spans="1:50" s="102" customFormat="1" x14ac:dyDescent="0.2">
      <c r="A1762" s="101"/>
      <c r="C1762" s="103" t="s">
        <v>102</v>
      </c>
      <c r="D1762" s="104" t="s">
        <v>0</v>
      </c>
      <c r="E1762" s="105" t="s">
        <v>818</v>
      </c>
      <c r="G1762" s="104" t="s">
        <v>0</v>
      </c>
      <c r="K1762" s="101"/>
      <c r="L1762" s="106"/>
      <c r="M1762" s="107"/>
      <c r="N1762" s="107"/>
      <c r="O1762" s="107"/>
      <c r="P1762" s="107"/>
      <c r="Q1762" s="107"/>
      <c r="R1762" s="107"/>
      <c r="S1762" s="108"/>
      <c r="AS1762" s="104" t="s">
        <v>102</v>
      </c>
      <c r="AT1762" s="104" t="s">
        <v>73</v>
      </c>
      <c r="AU1762" s="102" t="s">
        <v>51</v>
      </c>
      <c r="AV1762" s="102" t="s">
        <v>16</v>
      </c>
      <c r="AW1762" s="102" t="s">
        <v>47</v>
      </c>
      <c r="AX1762" s="104" t="s">
        <v>89</v>
      </c>
    </row>
    <row r="1763" spans="1:50" s="110" customFormat="1" x14ac:dyDescent="0.2">
      <c r="A1763" s="109"/>
      <c r="C1763" s="103" t="s">
        <v>102</v>
      </c>
      <c r="D1763" s="111" t="s">
        <v>0</v>
      </c>
      <c r="E1763" s="112" t="s">
        <v>886</v>
      </c>
      <c r="G1763" s="113">
        <v>21.835999999999999</v>
      </c>
      <c r="K1763" s="109"/>
      <c r="L1763" s="114"/>
      <c r="M1763" s="115"/>
      <c r="N1763" s="115"/>
      <c r="O1763" s="115"/>
      <c r="P1763" s="115"/>
      <c r="Q1763" s="115"/>
      <c r="R1763" s="115"/>
      <c r="S1763" s="116"/>
      <c r="AS1763" s="111" t="s">
        <v>102</v>
      </c>
      <c r="AT1763" s="111" t="s">
        <v>73</v>
      </c>
      <c r="AU1763" s="110" t="s">
        <v>73</v>
      </c>
      <c r="AV1763" s="110" t="s">
        <v>16</v>
      </c>
      <c r="AW1763" s="110" t="s">
        <v>47</v>
      </c>
      <c r="AX1763" s="111" t="s">
        <v>89</v>
      </c>
    </row>
    <row r="1764" spans="1:50" s="102" customFormat="1" x14ac:dyDescent="0.2">
      <c r="A1764" s="101"/>
      <c r="C1764" s="103" t="s">
        <v>102</v>
      </c>
      <c r="D1764" s="104" t="s">
        <v>0</v>
      </c>
      <c r="E1764" s="105" t="s">
        <v>887</v>
      </c>
      <c r="G1764" s="104" t="s">
        <v>0</v>
      </c>
      <c r="K1764" s="101"/>
      <c r="L1764" s="106"/>
      <c r="M1764" s="107"/>
      <c r="N1764" s="107"/>
      <c r="O1764" s="107"/>
      <c r="P1764" s="107"/>
      <c r="Q1764" s="107"/>
      <c r="R1764" s="107"/>
      <c r="S1764" s="108"/>
      <c r="AS1764" s="104" t="s">
        <v>102</v>
      </c>
      <c r="AT1764" s="104" t="s">
        <v>73</v>
      </c>
      <c r="AU1764" s="102" t="s">
        <v>51</v>
      </c>
      <c r="AV1764" s="102" t="s">
        <v>16</v>
      </c>
      <c r="AW1764" s="102" t="s">
        <v>47</v>
      </c>
      <c r="AX1764" s="104" t="s">
        <v>89</v>
      </c>
    </row>
    <row r="1765" spans="1:50" s="110" customFormat="1" ht="22.5" x14ac:dyDescent="0.2">
      <c r="A1765" s="109"/>
      <c r="C1765" s="103" t="s">
        <v>102</v>
      </c>
      <c r="D1765" s="111" t="s">
        <v>0</v>
      </c>
      <c r="E1765" s="112" t="s">
        <v>888</v>
      </c>
      <c r="G1765" s="113">
        <v>135.499</v>
      </c>
      <c r="K1765" s="109"/>
      <c r="L1765" s="114"/>
      <c r="M1765" s="115"/>
      <c r="N1765" s="115"/>
      <c r="O1765" s="115"/>
      <c r="P1765" s="115"/>
      <c r="Q1765" s="115"/>
      <c r="R1765" s="115"/>
      <c r="S1765" s="116"/>
      <c r="AS1765" s="111" t="s">
        <v>102</v>
      </c>
      <c r="AT1765" s="111" t="s">
        <v>73</v>
      </c>
      <c r="AU1765" s="110" t="s">
        <v>73</v>
      </c>
      <c r="AV1765" s="110" t="s">
        <v>16</v>
      </c>
      <c r="AW1765" s="110" t="s">
        <v>47</v>
      </c>
      <c r="AX1765" s="111" t="s">
        <v>89</v>
      </c>
    </row>
    <row r="1766" spans="1:50" s="102" customFormat="1" x14ac:dyDescent="0.2">
      <c r="A1766" s="101"/>
      <c r="C1766" s="103" t="s">
        <v>102</v>
      </c>
      <c r="D1766" s="104" t="s">
        <v>0</v>
      </c>
      <c r="E1766" s="105" t="s">
        <v>177</v>
      </c>
      <c r="G1766" s="104" t="s">
        <v>0</v>
      </c>
      <c r="K1766" s="101"/>
      <c r="L1766" s="106"/>
      <c r="M1766" s="107"/>
      <c r="N1766" s="107"/>
      <c r="O1766" s="107"/>
      <c r="P1766" s="107"/>
      <c r="Q1766" s="107"/>
      <c r="R1766" s="107"/>
      <c r="S1766" s="108"/>
      <c r="AS1766" s="104" t="s">
        <v>102</v>
      </c>
      <c r="AT1766" s="104" t="s">
        <v>73</v>
      </c>
      <c r="AU1766" s="102" t="s">
        <v>51</v>
      </c>
      <c r="AV1766" s="102" t="s">
        <v>16</v>
      </c>
      <c r="AW1766" s="102" t="s">
        <v>47</v>
      </c>
      <c r="AX1766" s="104" t="s">
        <v>89</v>
      </c>
    </row>
    <row r="1767" spans="1:50" s="110" customFormat="1" x14ac:dyDescent="0.2">
      <c r="A1767" s="109"/>
      <c r="C1767" s="103" t="s">
        <v>102</v>
      </c>
      <c r="D1767" s="111" t="s">
        <v>0</v>
      </c>
      <c r="E1767" s="112" t="s">
        <v>889</v>
      </c>
      <c r="G1767" s="113">
        <v>-5.516</v>
      </c>
      <c r="K1767" s="109"/>
      <c r="L1767" s="114"/>
      <c r="M1767" s="115"/>
      <c r="N1767" s="115"/>
      <c r="O1767" s="115"/>
      <c r="P1767" s="115"/>
      <c r="Q1767" s="115"/>
      <c r="R1767" s="115"/>
      <c r="S1767" s="116"/>
      <c r="AS1767" s="111" t="s">
        <v>102</v>
      </c>
      <c r="AT1767" s="111" t="s">
        <v>73</v>
      </c>
      <c r="AU1767" s="110" t="s">
        <v>73</v>
      </c>
      <c r="AV1767" s="110" t="s">
        <v>16</v>
      </c>
      <c r="AW1767" s="110" t="s">
        <v>47</v>
      </c>
      <c r="AX1767" s="111" t="s">
        <v>89</v>
      </c>
    </row>
    <row r="1768" spans="1:50" s="110" customFormat="1" x14ac:dyDescent="0.2">
      <c r="A1768" s="109"/>
      <c r="C1768" s="103" t="s">
        <v>102</v>
      </c>
      <c r="D1768" s="111" t="s">
        <v>0</v>
      </c>
      <c r="E1768" s="112" t="s">
        <v>890</v>
      </c>
      <c r="G1768" s="113">
        <v>-3.1520000000000001</v>
      </c>
      <c r="K1768" s="109"/>
      <c r="L1768" s="114"/>
      <c r="M1768" s="115"/>
      <c r="N1768" s="115"/>
      <c r="O1768" s="115"/>
      <c r="P1768" s="115"/>
      <c r="Q1768" s="115"/>
      <c r="R1768" s="115"/>
      <c r="S1768" s="116"/>
      <c r="AS1768" s="111" t="s">
        <v>102</v>
      </c>
      <c r="AT1768" s="111" t="s">
        <v>73</v>
      </c>
      <c r="AU1768" s="110" t="s">
        <v>73</v>
      </c>
      <c r="AV1768" s="110" t="s">
        <v>16</v>
      </c>
      <c r="AW1768" s="110" t="s">
        <v>47</v>
      </c>
      <c r="AX1768" s="111" t="s">
        <v>89</v>
      </c>
    </row>
    <row r="1769" spans="1:50" s="126" customFormat="1" x14ac:dyDescent="0.2">
      <c r="A1769" s="125"/>
      <c r="C1769" s="103" t="s">
        <v>102</v>
      </c>
      <c r="D1769" s="127" t="s">
        <v>0</v>
      </c>
      <c r="E1769" s="128" t="s">
        <v>105</v>
      </c>
      <c r="G1769" s="129">
        <v>916.9129999999999</v>
      </c>
      <c r="K1769" s="125"/>
      <c r="L1769" s="130"/>
      <c r="M1769" s="131"/>
      <c r="N1769" s="131"/>
      <c r="O1769" s="131"/>
      <c r="P1769" s="131"/>
      <c r="Q1769" s="131"/>
      <c r="R1769" s="131"/>
      <c r="S1769" s="132"/>
      <c r="AS1769" s="127" t="s">
        <v>102</v>
      </c>
      <c r="AT1769" s="127" t="s">
        <v>73</v>
      </c>
      <c r="AU1769" s="126" t="s">
        <v>106</v>
      </c>
      <c r="AV1769" s="126" t="s">
        <v>16</v>
      </c>
      <c r="AW1769" s="126" t="s">
        <v>47</v>
      </c>
      <c r="AX1769" s="127" t="s">
        <v>89</v>
      </c>
    </row>
    <row r="1770" spans="1:50" s="102" customFormat="1" x14ac:dyDescent="0.2">
      <c r="A1770" s="101"/>
      <c r="C1770" s="103" t="s">
        <v>102</v>
      </c>
      <c r="D1770" s="104" t="s">
        <v>0</v>
      </c>
      <c r="E1770" s="105" t="s">
        <v>802</v>
      </c>
      <c r="G1770" s="104" t="s">
        <v>0</v>
      </c>
      <c r="K1770" s="101"/>
      <c r="L1770" s="106"/>
      <c r="M1770" s="107"/>
      <c r="N1770" s="107"/>
      <c r="O1770" s="107"/>
      <c r="P1770" s="107"/>
      <c r="Q1770" s="107"/>
      <c r="R1770" s="107"/>
      <c r="S1770" s="108"/>
      <c r="AS1770" s="104" t="s">
        <v>102</v>
      </c>
      <c r="AT1770" s="104" t="s">
        <v>73</v>
      </c>
      <c r="AU1770" s="102" t="s">
        <v>51</v>
      </c>
      <c r="AV1770" s="102" t="s">
        <v>16</v>
      </c>
      <c r="AW1770" s="102" t="s">
        <v>47</v>
      </c>
      <c r="AX1770" s="104" t="s">
        <v>89</v>
      </c>
    </row>
    <row r="1771" spans="1:50" s="102" customFormat="1" x14ac:dyDescent="0.2">
      <c r="A1771" s="101"/>
      <c r="C1771" s="103" t="s">
        <v>102</v>
      </c>
      <c r="D1771" s="104" t="s">
        <v>0</v>
      </c>
      <c r="E1771" s="105" t="s">
        <v>703</v>
      </c>
      <c r="G1771" s="104" t="s">
        <v>0</v>
      </c>
      <c r="K1771" s="101"/>
      <c r="L1771" s="106"/>
      <c r="M1771" s="107"/>
      <c r="N1771" s="107"/>
      <c r="O1771" s="107"/>
      <c r="P1771" s="107"/>
      <c r="Q1771" s="107"/>
      <c r="R1771" s="107"/>
      <c r="S1771" s="108"/>
      <c r="AS1771" s="104" t="s">
        <v>102</v>
      </c>
      <c r="AT1771" s="104" t="s">
        <v>73</v>
      </c>
      <c r="AU1771" s="102" t="s">
        <v>51</v>
      </c>
      <c r="AV1771" s="102" t="s">
        <v>16</v>
      </c>
      <c r="AW1771" s="102" t="s">
        <v>47</v>
      </c>
      <c r="AX1771" s="104" t="s">
        <v>89</v>
      </c>
    </row>
    <row r="1772" spans="1:50" s="102" customFormat="1" x14ac:dyDescent="0.2">
      <c r="A1772" s="101"/>
      <c r="C1772" s="103" t="s">
        <v>102</v>
      </c>
      <c r="D1772" s="104" t="s">
        <v>0</v>
      </c>
      <c r="E1772" s="105" t="s">
        <v>803</v>
      </c>
      <c r="G1772" s="104" t="s">
        <v>0</v>
      </c>
      <c r="K1772" s="101"/>
      <c r="L1772" s="106"/>
      <c r="M1772" s="107"/>
      <c r="N1772" s="107"/>
      <c r="O1772" s="107"/>
      <c r="P1772" s="107"/>
      <c r="Q1772" s="107"/>
      <c r="R1772" s="107"/>
      <c r="S1772" s="108"/>
      <c r="AS1772" s="104" t="s">
        <v>102</v>
      </c>
      <c r="AT1772" s="104" t="s">
        <v>73</v>
      </c>
      <c r="AU1772" s="102" t="s">
        <v>51</v>
      </c>
      <c r="AV1772" s="102" t="s">
        <v>16</v>
      </c>
      <c r="AW1772" s="102" t="s">
        <v>47</v>
      </c>
      <c r="AX1772" s="104" t="s">
        <v>89</v>
      </c>
    </row>
    <row r="1773" spans="1:50" s="110" customFormat="1" x14ac:dyDescent="0.2">
      <c r="A1773" s="109"/>
      <c r="C1773" s="103" t="s">
        <v>102</v>
      </c>
      <c r="D1773" s="111" t="s">
        <v>0</v>
      </c>
      <c r="E1773" s="112" t="s">
        <v>804</v>
      </c>
      <c r="G1773" s="113">
        <v>17.347000000000001</v>
      </c>
      <c r="K1773" s="109"/>
      <c r="L1773" s="114"/>
      <c r="M1773" s="115"/>
      <c r="N1773" s="115"/>
      <c r="O1773" s="115"/>
      <c r="P1773" s="115"/>
      <c r="Q1773" s="115"/>
      <c r="R1773" s="115"/>
      <c r="S1773" s="116"/>
      <c r="AS1773" s="111" t="s">
        <v>102</v>
      </c>
      <c r="AT1773" s="111" t="s">
        <v>73</v>
      </c>
      <c r="AU1773" s="110" t="s">
        <v>73</v>
      </c>
      <c r="AV1773" s="110" t="s">
        <v>16</v>
      </c>
      <c r="AW1773" s="110" t="s">
        <v>47</v>
      </c>
      <c r="AX1773" s="111" t="s">
        <v>89</v>
      </c>
    </row>
    <row r="1774" spans="1:50" s="102" customFormat="1" x14ac:dyDescent="0.2">
      <c r="A1774" s="101"/>
      <c r="C1774" s="103" t="s">
        <v>102</v>
      </c>
      <c r="D1774" s="104" t="s">
        <v>0</v>
      </c>
      <c r="E1774" s="105" t="s">
        <v>805</v>
      </c>
      <c r="G1774" s="104" t="s">
        <v>0</v>
      </c>
      <c r="K1774" s="101"/>
      <c r="L1774" s="106"/>
      <c r="M1774" s="107"/>
      <c r="N1774" s="107"/>
      <c r="O1774" s="107"/>
      <c r="P1774" s="107"/>
      <c r="Q1774" s="107"/>
      <c r="R1774" s="107"/>
      <c r="S1774" s="108"/>
      <c r="AS1774" s="104" t="s">
        <v>102</v>
      </c>
      <c r="AT1774" s="104" t="s">
        <v>73</v>
      </c>
      <c r="AU1774" s="102" t="s">
        <v>51</v>
      </c>
      <c r="AV1774" s="102" t="s">
        <v>16</v>
      </c>
      <c r="AW1774" s="102" t="s">
        <v>47</v>
      </c>
      <c r="AX1774" s="104" t="s">
        <v>89</v>
      </c>
    </row>
    <row r="1775" spans="1:50" s="110" customFormat="1" x14ac:dyDescent="0.2">
      <c r="A1775" s="109"/>
      <c r="C1775" s="103" t="s">
        <v>102</v>
      </c>
      <c r="D1775" s="111" t="s">
        <v>0</v>
      </c>
      <c r="E1775" s="112" t="s">
        <v>806</v>
      </c>
      <c r="G1775" s="113">
        <v>16.757999999999999</v>
      </c>
      <c r="K1775" s="109"/>
      <c r="L1775" s="114"/>
      <c r="M1775" s="115"/>
      <c r="N1775" s="115"/>
      <c r="O1775" s="115"/>
      <c r="P1775" s="115"/>
      <c r="Q1775" s="115"/>
      <c r="R1775" s="115"/>
      <c r="S1775" s="116"/>
      <c r="AS1775" s="111" t="s">
        <v>102</v>
      </c>
      <c r="AT1775" s="111" t="s">
        <v>73</v>
      </c>
      <c r="AU1775" s="110" t="s">
        <v>73</v>
      </c>
      <c r="AV1775" s="110" t="s">
        <v>16</v>
      </c>
      <c r="AW1775" s="110" t="s">
        <v>47</v>
      </c>
      <c r="AX1775" s="111" t="s">
        <v>89</v>
      </c>
    </row>
    <row r="1776" spans="1:50" s="102" customFormat="1" x14ac:dyDescent="0.2">
      <c r="A1776" s="101"/>
      <c r="C1776" s="103" t="s">
        <v>102</v>
      </c>
      <c r="D1776" s="104" t="s">
        <v>0</v>
      </c>
      <c r="E1776" s="105" t="s">
        <v>807</v>
      </c>
      <c r="G1776" s="104" t="s">
        <v>0</v>
      </c>
      <c r="K1776" s="101"/>
      <c r="L1776" s="106"/>
      <c r="M1776" s="107"/>
      <c r="N1776" s="107"/>
      <c r="O1776" s="107"/>
      <c r="P1776" s="107"/>
      <c r="Q1776" s="107"/>
      <c r="R1776" s="107"/>
      <c r="S1776" s="108"/>
      <c r="AS1776" s="104" t="s">
        <v>102</v>
      </c>
      <c r="AT1776" s="104" t="s">
        <v>73</v>
      </c>
      <c r="AU1776" s="102" t="s">
        <v>51</v>
      </c>
      <c r="AV1776" s="102" t="s">
        <v>16</v>
      </c>
      <c r="AW1776" s="102" t="s">
        <v>47</v>
      </c>
      <c r="AX1776" s="104" t="s">
        <v>89</v>
      </c>
    </row>
    <row r="1777" spans="1:50" s="110" customFormat="1" x14ac:dyDescent="0.2">
      <c r="A1777" s="109"/>
      <c r="C1777" s="103" t="s">
        <v>102</v>
      </c>
      <c r="D1777" s="111" t="s">
        <v>0</v>
      </c>
      <c r="E1777" s="112" t="s">
        <v>808</v>
      </c>
      <c r="G1777" s="113">
        <v>14.14</v>
      </c>
      <c r="K1777" s="109"/>
      <c r="L1777" s="114"/>
      <c r="M1777" s="115"/>
      <c r="N1777" s="115"/>
      <c r="O1777" s="115"/>
      <c r="P1777" s="115"/>
      <c r="Q1777" s="115"/>
      <c r="R1777" s="115"/>
      <c r="S1777" s="116"/>
      <c r="AS1777" s="111" t="s">
        <v>102</v>
      </c>
      <c r="AT1777" s="111" t="s">
        <v>73</v>
      </c>
      <c r="AU1777" s="110" t="s">
        <v>73</v>
      </c>
      <c r="AV1777" s="110" t="s">
        <v>16</v>
      </c>
      <c r="AW1777" s="110" t="s">
        <v>47</v>
      </c>
      <c r="AX1777" s="111" t="s">
        <v>89</v>
      </c>
    </row>
    <row r="1778" spans="1:50" s="102" customFormat="1" x14ac:dyDescent="0.2">
      <c r="A1778" s="101"/>
      <c r="C1778" s="103" t="s">
        <v>102</v>
      </c>
      <c r="D1778" s="104" t="s">
        <v>0</v>
      </c>
      <c r="E1778" s="105" t="s">
        <v>175</v>
      </c>
      <c r="G1778" s="104" t="s">
        <v>0</v>
      </c>
      <c r="K1778" s="101"/>
      <c r="L1778" s="106"/>
      <c r="M1778" s="107"/>
      <c r="N1778" s="107"/>
      <c r="O1778" s="107"/>
      <c r="P1778" s="107"/>
      <c r="Q1778" s="107"/>
      <c r="R1778" s="107"/>
      <c r="S1778" s="108"/>
      <c r="AS1778" s="104" t="s">
        <v>102</v>
      </c>
      <c r="AT1778" s="104" t="s">
        <v>73</v>
      </c>
      <c r="AU1778" s="102" t="s">
        <v>51</v>
      </c>
      <c r="AV1778" s="102" t="s">
        <v>16</v>
      </c>
      <c r="AW1778" s="102" t="s">
        <v>47</v>
      </c>
      <c r="AX1778" s="104" t="s">
        <v>89</v>
      </c>
    </row>
    <row r="1779" spans="1:50" s="110" customFormat="1" x14ac:dyDescent="0.2">
      <c r="A1779" s="109"/>
      <c r="C1779" s="103" t="s">
        <v>102</v>
      </c>
      <c r="D1779" s="111" t="s">
        <v>0</v>
      </c>
      <c r="E1779" s="112" t="s">
        <v>809</v>
      </c>
      <c r="G1779" s="113">
        <v>16.844999999999999</v>
      </c>
      <c r="K1779" s="109"/>
      <c r="L1779" s="114"/>
      <c r="M1779" s="115"/>
      <c r="N1779" s="115"/>
      <c r="O1779" s="115"/>
      <c r="P1779" s="115"/>
      <c r="Q1779" s="115"/>
      <c r="R1779" s="115"/>
      <c r="S1779" s="116"/>
      <c r="AS1779" s="111" t="s">
        <v>102</v>
      </c>
      <c r="AT1779" s="111" t="s">
        <v>73</v>
      </c>
      <c r="AU1779" s="110" t="s">
        <v>73</v>
      </c>
      <c r="AV1779" s="110" t="s">
        <v>16</v>
      </c>
      <c r="AW1779" s="110" t="s">
        <v>47</v>
      </c>
      <c r="AX1779" s="111" t="s">
        <v>89</v>
      </c>
    </row>
    <row r="1780" spans="1:50" s="102" customFormat="1" x14ac:dyDescent="0.2">
      <c r="A1780" s="101"/>
      <c r="C1780" s="103" t="s">
        <v>102</v>
      </c>
      <c r="D1780" s="104" t="s">
        <v>0</v>
      </c>
      <c r="E1780" s="105" t="s">
        <v>810</v>
      </c>
      <c r="G1780" s="104" t="s">
        <v>0</v>
      </c>
      <c r="K1780" s="101"/>
      <c r="L1780" s="106"/>
      <c r="M1780" s="107"/>
      <c r="N1780" s="107"/>
      <c r="O1780" s="107"/>
      <c r="P1780" s="107"/>
      <c r="Q1780" s="107"/>
      <c r="R1780" s="107"/>
      <c r="S1780" s="108"/>
      <c r="AS1780" s="104" t="s">
        <v>102</v>
      </c>
      <c r="AT1780" s="104" t="s">
        <v>73</v>
      </c>
      <c r="AU1780" s="102" t="s">
        <v>51</v>
      </c>
      <c r="AV1780" s="102" t="s">
        <v>16</v>
      </c>
      <c r="AW1780" s="102" t="s">
        <v>47</v>
      </c>
      <c r="AX1780" s="104" t="s">
        <v>89</v>
      </c>
    </row>
    <row r="1781" spans="1:50" s="110" customFormat="1" x14ac:dyDescent="0.2">
      <c r="A1781" s="109"/>
      <c r="C1781" s="103" t="s">
        <v>102</v>
      </c>
      <c r="D1781" s="111" t="s">
        <v>0</v>
      </c>
      <c r="E1781" s="112" t="s">
        <v>811</v>
      </c>
      <c r="G1781" s="113">
        <v>26.224</v>
      </c>
      <c r="K1781" s="109"/>
      <c r="L1781" s="114"/>
      <c r="M1781" s="115"/>
      <c r="N1781" s="115"/>
      <c r="O1781" s="115"/>
      <c r="P1781" s="115"/>
      <c r="Q1781" s="115"/>
      <c r="R1781" s="115"/>
      <c r="S1781" s="116"/>
      <c r="AS1781" s="111" t="s">
        <v>102</v>
      </c>
      <c r="AT1781" s="111" t="s">
        <v>73</v>
      </c>
      <c r="AU1781" s="110" t="s">
        <v>73</v>
      </c>
      <c r="AV1781" s="110" t="s">
        <v>16</v>
      </c>
      <c r="AW1781" s="110" t="s">
        <v>47</v>
      </c>
      <c r="AX1781" s="111" t="s">
        <v>89</v>
      </c>
    </row>
    <row r="1782" spans="1:50" s="102" customFormat="1" x14ac:dyDescent="0.2">
      <c r="A1782" s="101"/>
      <c r="C1782" s="103" t="s">
        <v>102</v>
      </c>
      <c r="D1782" s="104" t="s">
        <v>0</v>
      </c>
      <c r="E1782" s="105" t="s">
        <v>812</v>
      </c>
      <c r="G1782" s="104" t="s">
        <v>0</v>
      </c>
      <c r="K1782" s="101"/>
      <c r="L1782" s="106"/>
      <c r="M1782" s="107"/>
      <c r="N1782" s="107"/>
      <c r="O1782" s="107"/>
      <c r="P1782" s="107"/>
      <c r="Q1782" s="107"/>
      <c r="R1782" s="107"/>
      <c r="S1782" s="108"/>
      <c r="AS1782" s="104" t="s">
        <v>102</v>
      </c>
      <c r="AT1782" s="104" t="s">
        <v>73</v>
      </c>
      <c r="AU1782" s="102" t="s">
        <v>51</v>
      </c>
      <c r="AV1782" s="102" t="s">
        <v>16</v>
      </c>
      <c r="AW1782" s="102" t="s">
        <v>47</v>
      </c>
      <c r="AX1782" s="104" t="s">
        <v>89</v>
      </c>
    </row>
    <row r="1783" spans="1:50" s="110" customFormat="1" x14ac:dyDescent="0.2">
      <c r="A1783" s="109"/>
      <c r="C1783" s="103" t="s">
        <v>102</v>
      </c>
      <c r="D1783" s="111" t="s">
        <v>0</v>
      </c>
      <c r="E1783" s="112" t="s">
        <v>813</v>
      </c>
      <c r="G1783" s="113">
        <v>26.094999999999999</v>
      </c>
      <c r="K1783" s="109"/>
      <c r="L1783" s="114"/>
      <c r="M1783" s="115"/>
      <c r="N1783" s="115"/>
      <c r="O1783" s="115"/>
      <c r="P1783" s="115"/>
      <c r="Q1783" s="115"/>
      <c r="R1783" s="115"/>
      <c r="S1783" s="116"/>
      <c r="AS1783" s="111" t="s">
        <v>102</v>
      </c>
      <c r="AT1783" s="111" t="s">
        <v>73</v>
      </c>
      <c r="AU1783" s="110" t="s">
        <v>73</v>
      </c>
      <c r="AV1783" s="110" t="s">
        <v>16</v>
      </c>
      <c r="AW1783" s="110" t="s">
        <v>47</v>
      </c>
      <c r="AX1783" s="111" t="s">
        <v>89</v>
      </c>
    </row>
    <row r="1784" spans="1:50" s="102" customFormat="1" x14ac:dyDescent="0.2">
      <c r="A1784" s="101"/>
      <c r="C1784" s="103" t="s">
        <v>102</v>
      </c>
      <c r="D1784" s="104" t="s">
        <v>0</v>
      </c>
      <c r="E1784" s="105" t="s">
        <v>814</v>
      </c>
      <c r="G1784" s="104" t="s">
        <v>0</v>
      </c>
      <c r="K1784" s="101"/>
      <c r="L1784" s="106"/>
      <c r="M1784" s="107"/>
      <c r="N1784" s="107"/>
      <c r="O1784" s="107"/>
      <c r="P1784" s="107"/>
      <c r="Q1784" s="107"/>
      <c r="R1784" s="107"/>
      <c r="S1784" s="108"/>
      <c r="AS1784" s="104" t="s">
        <v>102</v>
      </c>
      <c r="AT1784" s="104" t="s">
        <v>73</v>
      </c>
      <c r="AU1784" s="102" t="s">
        <v>51</v>
      </c>
      <c r="AV1784" s="102" t="s">
        <v>16</v>
      </c>
      <c r="AW1784" s="102" t="s">
        <v>47</v>
      </c>
      <c r="AX1784" s="104" t="s">
        <v>89</v>
      </c>
    </row>
    <row r="1785" spans="1:50" s="110" customFormat="1" x14ac:dyDescent="0.2">
      <c r="A1785" s="109"/>
      <c r="C1785" s="103" t="s">
        <v>102</v>
      </c>
      <c r="D1785" s="111" t="s">
        <v>0</v>
      </c>
      <c r="E1785" s="112" t="s">
        <v>815</v>
      </c>
      <c r="G1785" s="113">
        <v>12.206</v>
      </c>
      <c r="K1785" s="109"/>
      <c r="L1785" s="114"/>
      <c r="M1785" s="115"/>
      <c r="N1785" s="115"/>
      <c r="O1785" s="115"/>
      <c r="P1785" s="115"/>
      <c r="Q1785" s="115"/>
      <c r="R1785" s="115"/>
      <c r="S1785" s="116"/>
      <c r="AS1785" s="111" t="s">
        <v>102</v>
      </c>
      <c r="AT1785" s="111" t="s">
        <v>73</v>
      </c>
      <c r="AU1785" s="110" t="s">
        <v>73</v>
      </c>
      <c r="AV1785" s="110" t="s">
        <v>16</v>
      </c>
      <c r="AW1785" s="110" t="s">
        <v>47</v>
      </c>
      <c r="AX1785" s="111" t="s">
        <v>89</v>
      </c>
    </row>
    <row r="1786" spans="1:50" s="102" customFormat="1" x14ac:dyDescent="0.2">
      <c r="A1786" s="101"/>
      <c r="C1786" s="103" t="s">
        <v>102</v>
      </c>
      <c r="D1786" s="104" t="s">
        <v>0</v>
      </c>
      <c r="E1786" s="105" t="s">
        <v>816</v>
      </c>
      <c r="G1786" s="104" t="s">
        <v>0</v>
      </c>
      <c r="K1786" s="101"/>
      <c r="L1786" s="106"/>
      <c r="M1786" s="107"/>
      <c r="N1786" s="107"/>
      <c r="O1786" s="107"/>
      <c r="P1786" s="107"/>
      <c r="Q1786" s="107"/>
      <c r="R1786" s="107"/>
      <c r="S1786" s="108"/>
      <c r="AS1786" s="104" t="s">
        <v>102</v>
      </c>
      <c r="AT1786" s="104" t="s">
        <v>73</v>
      </c>
      <c r="AU1786" s="102" t="s">
        <v>51</v>
      </c>
      <c r="AV1786" s="102" t="s">
        <v>16</v>
      </c>
      <c r="AW1786" s="102" t="s">
        <v>47</v>
      </c>
      <c r="AX1786" s="104" t="s">
        <v>89</v>
      </c>
    </row>
    <row r="1787" spans="1:50" s="110" customFormat="1" x14ac:dyDescent="0.2">
      <c r="A1787" s="109"/>
      <c r="C1787" s="103" t="s">
        <v>102</v>
      </c>
      <c r="D1787" s="111" t="s">
        <v>0</v>
      </c>
      <c r="E1787" s="112" t="s">
        <v>817</v>
      </c>
      <c r="G1787" s="113">
        <v>6.65</v>
      </c>
      <c r="K1787" s="109"/>
      <c r="L1787" s="114"/>
      <c r="M1787" s="115"/>
      <c r="N1787" s="115"/>
      <c r="O1787" s="115"/>
      <c r="P1787" s="115"/>
      <c r="Q1787" s="115"/>
      <c r="R1787" s="115"/>
      <c r="S1787" s="116"/>
      <c r="AS1787" s="111" t="s">
        <v>102</v>
      </c>
      <c r="AT1787" s="111" t="s">
        <v>73</v>
      </c>
      <c r="AU1787" s="110" t="s">
        <v>73</v>
      </c>
      <c r="AV1787" s="110" t="s">
        <v>16</v>
      </c>
      <c r="AW1787" s="110" t="s">
        <v>47</v>
      </c>
      <c r="AX1787" s="111" t="s">
        <v>89</v>
      </c>
    </row>
    <row r="1788" spans="1:50" s="102" customFormat="1" x14ac:dyDescent="0.2">
      <c r="A1788" s="101"/>
      <c r="C1788" s="103" t="s">
        <v>102</v>
      </c>
      <c r="D1788" s="104" t="s">
        <v>0</v>
      </c>
      <c r="E1788" s="105" t="s">
        <v>818</v>
      </c>
      <c r="G1788" s="104" t="s">
        <v>0</v>
      </c>
      <c r="K1788" s="101"/>
      <c r="L1788" s="106"/>
      <c r="M1788" s="107"/>
      <c r="N1788" s="107"/>
      <c r="O1788" s="107"/>
      <c r="P1788" s="107"/>
      <c r="Q1788" s="107"/>
      <c r="R1788" s="107"/>
      <c r="S1788" s="108"/>
      <c r="AS1788" s="104" t="s">
        <v>102</v>
      </c>
      <c r="AT1788" s="104" t="s">
        <v>73</v>
      </c>
      <c r="AU1788" s="102" t="s">
        <v>51</v>
      </c>
      <c r="AV1788" s="102" t="s">
        <v>16</v>
      </c>
      <c r="AW1788" s="102" t="s">
        <v>47</v>
      </c>
      <c r="AX1788" s="104" t="s">
        <v>89</v>
      </c>
    </row>
    <row r="1789" spans="1:50" s="110" customFormat="1" x14ac:dyDescent="0.2">
      <c r="A1789" s="109"/>
      <c r="C1789" s="103" t="s">
        <v>102</v>
      </c>
      <c r="D1789" s="111" t="s">
        <v>0</v>
      </c>
      <c r="E1789" s="112" t="s">
        <v>817</v>
      </c>
      <c r="G1789" s="113">
        <v>6.65</v>
      </c>
      <c r="K1789" s="109"/>
      <c r="L1789" s="114"/>
      <c r="M1789" s="115"/>
      <c r="N1789" s="115"/>
      <c r="O1789" s="115"/>
      <c r="P1789" s="115"/>
      <c r="Q1789" s="115"/>
      <c r="R1789" s="115"/>
      <c r="S1789" s="116"/>
      <c r="AS1789" s="111" t="s">
        <v>102</v>
      </c>
      <c r="AT1789" s="111" t="s">
        <v>73</v>
      </c>
      <c r="AU1789" s="110" t="s">
        <v>73</v>
      </c>
      <c r="AV1789" s="110" t="s">
        <v>16</v>
      </c>
      <c r="AW1789" s="110" t="s">
        <v>47</v>
      </c>
      <c r="AX1789" s="111" t="s">
        <v>89</v>
      </c>
    </row>
    <row r="1790" spans="1:50" s="102" customFormat="1" x14ac:dyDescent="0.2">
      <c r="A1790" s="101"/>
      <c r="C1790" s="103" t="s">
        <v>102</v>
      </c>
      <c r="D1790" s="104" t="s">
        <v>0</v>
      </c>
      <c r="E1790" s="105" t="s">
        <v>177</v>
      </c>
      <c r="G1790" s="104" t="s">
        <v>0</v>
      </c>
      <c r="K1790" s="101"/>
      <c r="L1790" s="106"/>
      <c r="M1790" s="107"/>
      <c r="N1790" s="107"/>
      <c r="O1790" s="107"/>
      <c r="P1790" s="107"/>
      <c r="Q1790" s="107"/>
      <c r="R1790" s="107"/>
      <c r="S1790" s="108"/>
      <c r="AS1790" s="104" t="s">
        <v>102</v>
      </c>
      <c r="AT1790" s="104" t="s">
        <v>73</v>
      </c>
      <c r="AU1790" s="102" t="s">
        <v>51</v>
      </c>
      <c r="AV1790" s="102" t="s">
        <v>16</v>
      </c>
      <c r="AW1790" s="102" t="s">
        <v>47</v>
      </c>
      <c r="AX1790" s="104" t="s">
        <v>89</v>
      </c>
    </row>
    <row r="1791" spans="1:50" s="110" customFormat="1" x14ac:dyDescent="0.2">
      <c r="A1791" s="109"/>
      <c r="C1791" s="103" t="s">
        <v>102</v>
      </c>
      <c r="D1791" s="111" t="s">
        <v>0</v>
      </c>
      <c r="E1791" s="112" t="s">
        <v>819</v>
      </c>
      <c r="G1791" s="113">
        <v>-12.411</v>
      </c>
      <c r="K1791" s="109"/>
      <c r="L1791" s="114"/>
      <c r="M1791" s="115"/>
      <c r="N1791" s="115"/>
      <c r="O1791" s="115"/>
      <c r="P1791" s="115"/>
      <c r="Q1791" s="115"/>
      <c r="R1791" s="115"/>
      <c r="S1791" s="116"/>
      <c r="AS1791" s="111" t="s">
        <v>102</v>
      </c>
      <c r="AT1791" s="111" t="s">
        <v>73</v>
      </c>
      <c r="AU1791" s="110" t="s">
        <v>73</v>
      </c>
      <c r="AV1791" s="110" t="s">
        <v>16</v>
      </c>
      <c r="AW1791" s="110" t="s">
        <v>47</v>
      </c>
      <c r="AX1791" s="111" t="s">
        <v>89</v>
      </c>
    </row>
    <row r="1792" spans="1:50" s="110" customFormat="1" x14ac:dyDescent="0.2">
      <c r="A1792" s="109"/>
      <c r="C1792" s="103" t="s">
        <v>102</v>
      </c>
      <c r="D1792" s="111" t="s">
        <v>0</v>
      </c>
      <c r="E1792" s="112" t="s">
        <v>509</v>
      </c>
      <c r="G1792" s="113">
        <v>-1.5760000000000001</v>
      </c>
      <c r="K1792" s="109"/>
      <c r="L1792" s="114"/>
      <c r="M1792" s="115"/>
      <c r="N1792" s="115"/>
      <c r="O1792" s="115"/>
      <c r="P1792" s="115"/>
      <c r="Q1792" s="115"/>
      <c r="R1792" s="115"/>
      <c r="S1792" s="116"/>
      <c r="AS1792" s="111" t="s">
        <v>102</v>
      </c>
      <c r="AT1792" s="111" t="s">
        <v>73</v>
      </c>
      <c r="AU1792" s="110" t="s">
        <v>73</v>
      </c>
      <c r="AV1792" s="110" t="s">
        <v>16</v>
      </c>
      <c r="AW1792" s="110" t="s">
        <v>47</v>
      </c>
      <c r="AX1792" s="111" t="s">
        <v>89</v>
      </c>
    </row>
    <row r="1793" spans="1:50" s="110" customFormat="1" x14ac:dyDescent="0.2">
      <c r="A1793" s="109"/>
      <c r="C1793" s="103" t="s">
        <v>102</v>
      </c>
      <c r="D1793" s="111" t="s">
        <v>0</v>
      </c>
      <c r="E1793" s="112" t="s">
        <v>820</v>
      </c>
      <c r="G1793" s="113">
        <v>4.51</v>
      </c>
      <c r="K1793" s="109"/>
      <c r="L1793" s="114"/>
      <c r="M1793" s="115"/>
      <c r="N1793" s="115"/>
      <c r="O1793" s="115"/>
      <c r="P1793" s="115"/>
      <c r="Q1793" s="115"/>
      <c r="R1793" s="115"/>
      <c r="S1793" s="116"/>
      <c r="AS1793" s="111" t="s">
        <v>102</v>
      </c>
      <c r="AT1793" s="111" t="s">
        <v>73</v>
      </c>
      <c r="AU1793" s="110" t="s">
        <v>73</v>
      </c>
      <c r="AV1793" s="110" t="s">
        <v>16</v>
      </c>
      <c r="AW1793" s="110" t="s">
        <v>47</v>
      </c>
      <c r="AX1793" s="111" t="s">
        <v>89</v>
      </c>
    </row>
    <row r="1794" spans="1:50" s="126" customFormat="1" x14ac:dyDescent="0.2">
      <c r="A1794" s="125"/>
      <c r="C1794" s="103" t="s">
        <v>102</v>
      </c>
      <c r="D1794" s="127" t="s">
        <v>0</v>
      </c>
      <c r="E1794" s="128" t="s">
        <v>105</v>
      </c>
      <c r="G1794" s="129">
        <v>133.43800000000002</v>
      </c>
      <c r="K1794" s="125"/>
      <c r="L1794" s="130"/>
      <c r="M1794" s="131"/>
      <c r="N1794" s="131"/>
      <c r="O1794" s="131"/>
      <c r="P1794" s="131"/>
      <c r="Q1794" s="131"/>
      <c r="R1794" s="131"/>
      <c r="S1794" s="132"/>
      <c r="AS1794" s="127" t="s">
        <v>102</v>
      </c>
      <c r="AT1794" s="127" t="s">
        <v>73</v>
      </c>
      <c r="AU1794" s="126" t="s">
        <v>106</v>
      </c>
      <c r="AV1794" s="126" t="s">
        <v>16</v>
      </c>
      <c r="AW1794" s="126" t="s">
        <v>47</v>
      </c>
      <c r="AX1794" s="127" t="s">
        <v>89</v>
      </c>
    </row>
    <row r="1795" spans="1:50" s="102" customFormat="1" x14ac:dyDescent="0.2">
      <c r="A1795" s="101"/>
      <c r="C1795" s="103" t="s">
        <v>102</v>
      </c>
      <c r="D1795" s="104" t="s">
        <v>0</v>
      </c>
      <c r="E1795" s="105" t="s">
        <v>754</v>
      </c>
      <c r="G1795" s="104" t="s">
        <v>0</v>
      </c>
      <c r="K1795" s="101"/>
      <c r="L1795" s="106"/>
      <c r="M1795" s="107"/>
      <c r="N1795" s="107"/>
      <c r="O1795" s="107"/>
      <c r="P1795" s="107"/>
      <c r="Q1795" s="107"/>
      <c r="R1795" s="107"/>
      <c r="S1795" s="108"/>
      <c r="AS1795" s="104" t="s">
        <v>102</v>
      </c>
      <c r="AT1795" s="104" t="s">
        <v>73</v>
      </c>
      <c r="AU1795" s="102" t="s">
        <v>51</v>
      </c>
      <c r="AV1795" s="102" t="s">
        <v>16</v>
      </c>
      <c r="AW1795" s="102" t="s">
        <v>47</v>
      </c>
      <c r="AX1795" s="104" t="s">
        <v>89</v>
      </c>
    </row>
    <row r="1796" spans="1:50" s="102" customFormat="1" x14ac:dyDescent="0.2">
      <c r="A1796" s="101"/>
      <c r="C1796" s="103" t="s">
        <v>102</v>
      </c>
      <c r="D1796" s="104" t="s">
        <v>0</v>
      </c>
      <c r="E1796" s="105" t="s">
        <v>854</v>
      </c>
      <c r="G1796" s="104" t="s">
        <v>0</v>
      </c>
      <c r="K1796" s="101"/>
      <c r="L1796" s="106"/>
      <c r="M1796" s="107"/>
      <c r="N1796" s="107"/>
      <c r="O1796" s="107"/>
      <c r="P1796" s="107"/>
      <c r="Q1796" s="107"/>
      <c r="R1796" s="107"/>
      <c r="S1796" s="108"/>
      <c r="AS1796" s="104" t="s">
        <v>102</v>
      </c>
      <c r="AT1796" s="104" t="s">
        <v>73</v>
      </c>
      <c r="AU1796" s="102" t="s">
        <v>51</v>
      </c>
      <c r="AV1796" s="102" t="s">
        <v>16</v>
      </c>
      <c r="AW1796" s="102" t="s">
        <v>47</v>
      </c>
      <c r="AX1796" s="104" t="s">
        <v>89</v>
      </c>
    </row>
    <row r="1797" spans="1:50" s="102" customFormat="1" x14ac:dyDescent="0.2">
      <c r="A1797" s="101"/>
      <c r="C1797" s="103" t="s">
        <v>102</v>
      </c>
      <c r="D1797" s="104" t="s">
        <v>0</v>
      </c>
      <c r="E1797" s="105" t="s">
        <v>844</v>
      </c>
      <c r="G1797" s="104" t="s">
        <v>0</v>
      </c>
      <c r="K1797" s="101"/>
      <c r="L1797" s="106"/>
      <c r="M1797" s="107"/>
      <c r="N1797" s="107"/>
      <c r="O1797" s="107"/>
      <c r="P1797" s="107"/>
      <c r="Q1797" s="107"/>
      <c r="R1797" s="107"/>
      <c r="S1797" s="108"/>
      <c r="AS1797" s="104" t="s">
        <v>102</v>
      </c>
      <c r="AT1797" s="104" t="s">
        <v>73</v>
      </c>
      <c r="AU1797" s="102" t="s">
        <v>51</v>
      </c>
      <c r="AV1797" s="102" t="s">
        <v>16</v>
      </c>
      <c r="AW1797" s="102" t="s">
        <v>47</v>
      </c>
      <c r="AX1797" s="104" t="s">
        <v>89</v>
      </c>
    </row>
    <row r="1798" spans="1:50" s="110" customFormat="1" ht="22.5" x14ac:dyDescent="0.2">
      <c r="A1798" s="109"/>
      <c r="C1798" s="103" t="s">
        <v>102</v>
      </c>
      <c r="D1798" s="111" t="s">
        <v>0</v>
      </c>
      <c r="E1798" s="112" t="s">
        <v>931</v>
      </c>
      <c r="G1798" s="113">
        <v>67.129000000000005</v>
      </c>
      <c r="K1798" s="109"/>
      <c r="L1798" s="114"/>
      <c r="M1798" s="115"/>
      <c r="N1798" s="115"/>
      <c r="O1798" s="115"/>
      <c r="P1798" s="115"/>
      <c r="Q1798" s="115"/>
      <c r="R1798" s="115"/>
      <c r="S1798" s="116"/>
      <c r="AS1798" s="111" t="s">
        <v>102</v>
      </c>
      <c r="AT1798" s="111" t="s">
        <v>73</v>
      </c>
      <c r="AU1798" s="110" t="s">
        <v>73</v>
      </c>
      <c r="AV1798" s="110" t="s">
        <v>16</v>
      </c>
      <c r="AW1798" s="110" t="s">
        <v>47</v>
      </c>
      <c r="AX1798" s="111" t="s">
        <v>89</v>
      </c>
    </row>
    <row r="1799" spans="1:50" s="102" customFormat="1" x14ac:dyDescent="0.2">
      <c r="A1799" s="101"/>
      <c r="C1799" s="103" t="s">
        <v>102</v>
      </c>
      <c r="D1799" s="104" t="s">
        <v>0</v>
      </c>
      <c r="E1799" s="105" t="s">
        <v>846</v>
      </c>
      <c r="G1799" s="104" t="s">
        <v>0</v>
      </c>
      <c r="K1799" s="101"/>
      <c r="L1799" s="106"/>
      <c r="M1799" s="107"/>
      <c r="N1799" s="107"/>
      <c r="O1799" s="107"/>
      <c r="P1799" s="107"/>
      <c r="Q1799" s="107"/>
      <c r="R1799" s="107"/>
      <c r="S1799" s="108"/>
      <c r="AS1799" s="104" t="s">
        <v>102</v>
      </c>
      <c r="AT1799" s="104" t="s">
        <v>73</v>
      </c>
      <c r="AU1799" s="102" t="s">
        <v>51</v>
      </c>
      <c r="AV1799" s="102" t="s">
        <v>16</v>
      </c>
      <c r="AW1799" s="102" t="s">
        <v>47</v>
      </c>
      <c r="AX1799" s="104" t="s">
        <v>89</v>
      </c>
    </row>
    <row r="1800" spans="1:50" s="110" customFormat="1" ht="22.5" x14ac:dyDescent="0.2">
      <c r="A1800" s="109"/>
      <c r="C1800" s="103" t="s">
        <v>102</v>
      </c>
      <c r="D1800" s="111" t="s">
        <v>0</v>
      </c>
      <c r="E1800" s="112" t="s">
        <v>932</v>
      </c>
      <c r="G1800" s="113">
        <v>58.24</v>
      </c>
      <c r="K1800" s="109"/>
      <c r="L1800" s="114"/>
      <c r="M1800" s="115"/>
      <c r="N1800" s="115"/>
      <c r="O1800" s="115"/>
      <c r="P1800" s="115"/>
      <c r="Q1800" s="115"/>
      <c r="R1800" s="115"/>
      <c r="S1800" s="116"/>
      <c r="AS1800" s="111" t="s">
        <v>102</v>
      </c>
      <c r="AT1800" s="111" t="s">
        <v>73</v>
      </c>
      <c r="AU1800" s="110" t="s">
        <v>73</v>
      </c>
      <c r="AV1800" s="110" t="s">
        <v>16</v>
      </c>
      <c r="AW1800" s="110" t="s">
        <v>47</v>
      </c>
      <c r="AX1800" s="111" t="s">
        <v>89</v>
      </c>
    </row>
    <row r="1801" spans="1:50" s="102" customFormat="1" x14ac:dyDescent="0.2">
      <c r="A1801" s="101"/>
      <c r="C1801" s="103" t="s">
        <v>102</v>
      </c>
      <c r="D1801" s="104" t="s">
        <v>0</v>
      </c>
      <c r="E1801" s="105" t="s">
        <v>802</v>
      </c>
      <c r="G1801" s="104" t="s">
        <v>0</v>
      </c>
      <c r="K1801" s="101"/>
      <c r="L1801" s="106"/>
      <c r="M1801" s="107"/>
      <c r="N1801" s="107"/>
      <c r="O1801" s="107"/>
      <c r="P1801" s="107"/>
      <c r="Q1801" s="107"/>
      <c r="R1801" s="107"/>
      <c r="S1801" s="108"/>
      <c r="AS1801" s="104" t="s">
        <v>102</v>
      </c>
      <c r="AT1801" s="104" t="s">
        <v>73</v>
      </c>
      <c r="AU1801" s="102" t="s">
        <v>51</v>
      </c>
      <c r="AV1801" s="102" t="s">
        <v>16</v>
      </c>
      <c r="AW1801" s="102" t="s">
        <v>47</v>
      </c>
      <c r="AX1801" s="104" t="s">
        <v>89</v>
      </c>
    </row>
    <row r="1802" spans="1:50" s="102" customFormat="1" x14ac:dyDescent="0.2">
      <c r="A1802" s="101"/>
      <c r="C1802" s="103" t="s">
        <v>102</v>
      </c>
      <c r="D1802" s="104" t="s">
        <v>0</v>
      </c>
      <c r="E1802" s="105" t="s">
        <v>844</v>
      </c>
      <c r="G1802" s="104" t="s">
        <v>0</v>
      </c>
      <c r="K1802" s="101"/>
      <c r="L1802" s="106"/>
      <c r="M1802" s="107"/>
      <c r="N1802" s="107"/>
      <c r="O1802" s="107"/>
      <c r="P1802" s="107"/>
      <c r="Q1802" s="107"/>
      <c r="R1802" s="107"/>
      <c r="S1802" s="108"/>
      <c r="AS1802" s="104" t="s">
        <v>102</v>
      </c>
      <c r="AT1802" s="104" t="s">
        <v>73</v>
      </c>
      <c r="AU1802" s="102" t="s">
        <v>51</v>
      </c>
      <c r="AV1802" s="102" t="s">
        <v>16</v>
      </c>
      <c r="AW1802" s="102" t="s">
        <v>47</v>
      </c>
      <c r="AX1802" s="104" t="s">
        <v>89</v>
      </c>
    </row>
    <row r="1803" spans="1:50" s="110" customFormat="1" x14ac:dyDescent="0.2">
      <c r="A1803" s="109"/>
      <c r="C1803" s="103" t="s">
        <v>102</v>
      </c>
      <c r="D1803" s="111" t="s">
        <v>0</v>
      </c>
      <c r="E1803" s="112" t="s">
        <v>845</v>
      </c>
      <c r="G1803" s="113">
        <v>38.542999999999999</v>
      </c>
      <c r="K1803" s="109"/>
      <c r="L1803" s="114"/>
      <c r="M1803" s="115"/>
      <c r="N1803" s="115"/>
      <c r="O1803" s="115"/>
      <c r="P1803" s="115"/>
      <c r="Q1803" s="115"/>
      <c r="R1803" s="115"/>
      <c r="S1803" s="116"/>
      <c r="AS1803" s="111" t="s">
        <v>102</v>
      </c>
      <c r="AT1803" s="111" t="s">
        <v>73</v>
      </c>
      <c r="AU1803" s="110" t="s">
        <v>73</v>
      </c>
      <c r="AV1803" s="110" t="s">
        <v>16</v>
      </c>
      <c r="AW1803" s="110" t="s">
        <v>47</v>
      </c>
      <c r="AX1803" s="111" t="s">
        <v>89</v>
      </c>
    </row>
    <row r="1804" spans="1:50" s="102" customFormat="1" x14ac:dyDescent="0.2">
      <c r="A1804" s="101"/>
      <c r="C1804" s="103" t="s">
        <v>102</v>
      </c>
      <c r="D1804" s="104" t="s">
        <v>0</v>
      </c>
      <c r="E1804" s="105" t="s">
        <v>846</v>
      </c>
      <c r="G1804" s="104" t="s">
        <v>0</v>
      </c>
      <c r="K1804" s="101"/>
      <c r="L1804" s="106"/>
      <c r="M1804" s="107"/>
      <c r="N1804" s="107"/>
      <c r="O1804" s="107"/>
      <c r="P1804" s="107"/>
      <c r="Q1804" s="107"/>
      <c r="R1804" s="107"/>
      <c r="S1804" s="108"/>
      <c r="AS1804" s="104" t="s">
        <v>102</v>
      </c>
      <c r="AT1804" s="104" t="s">
        <v>73</v>
      </c>
      <c r="AU1804" s="102" t="s">
        <v>51</v>
      </c>
      <c r="AV1804" s="102" t="s">
        <v>16</v>
      </c>
      <c r="AW1804" s="102" t="s">
        <v>47</v>
      </c>
      <c r="AX1804" s="104" t="s">
        <v>89</v>
      </c>
    </row>
    <row r="1805" spans="1:50" s="110" customFormat="1" x14ac:dyDescent="0.2">
      <c r="A1805" s="109"/>
      <c r="C1805" s="103" t="s">
        <v>102</v>
      </c>
      <c r="D1805" s="111" t="s">
        <v>0</v>
      </c>
      <c r="E1805" s="112" t="s">
        <v>847</v>
      </c>
      <c r="G1805" s="113">
        <v>8.82</v>
      </c>
      <c r="K1805" s="109"/>
      <c r="L1805" s="114"/>
      <c r="M1805" s="115"/>
      <c r="N1805" s="115"/>
      <c r="O1805" s="115"/>
      <c r="P1805" s="115"/>
      <c r="Q1805" s="115"/>
      <c r="R1805" s="115"/>
      <c r="S1805" s="116"/>
      <c r="AS1805" s="111" t="s">
        <v>102</v>
      </c>
      <c r="AT1805" s="111" t="s">
        <v>73</v>
      </c>
      <c r="AU1805" s="110" t="s">
        <v>73</v>
      </c>
      <c r="AV1805" s="110" t="s">
        <v>16</v>
      </c>
      <c r="AW1805" s="110" t="s">
        <v>47</v>
      </c>
      <c r="AX1805" s="111" t="s">
        <v>89</v>
      </c>
    </row>
    <row r="1806" spans="1:50" s="102" customFormat="1" x14ac:dyDescent="0.2">
      <c r="A1806" s="101"/>
      <c r="C1806" s="103" t="s">
        <v>102</v>
      </c>
      <c r="D1806" s="104" t="s">
        <v>0</v>
      </c>
      <c r="E1806" s="105" t="s">
        <v>177</v>
      </c>
      <c r="G1806" s="104" t="s">
        <v>0</v>
      </c>
      <c r="K1806" s="101"/>
      <c r="L1806" s="106"/>
      <c r="M1806" s="107"/>
      <c r="N1806" s="107"/>
      <c r="O1806" s="107"/>
      <c r="P1806" s="107"/>
      <c r="Q1806" s="107"/>
      <c r="R1806" s="107"/>
      <c r="S1806" s="108"/>
      <c r="AS1806" s="104" t="s">
        <v>102</v>
      </c>
      <c r="AT1806" s="104" t="s">
        <v>73</v>
      </c>
      <c r="AU1806" s="102" t="s">
        <v>51</v>
      </c>
      <c r="AV1806" s="102" t="s">
        <v>16</v>
      </c>
      <c r="AW1806" s="102" t="s">
        <v>47</v>
      </c>
      <c r="AX1806" s="104" t="s">
        <v>89</v>
      </c>
    </row>
    <row r="1807" spans="1:50" s="110" customFormat="1" x14ac:dyDescent="0.2">
      <c r="A1807" s="109"/>
      <c r="C1807" s="103" t="s">
        <v>102</v>
      </c>
      <c r="D1807" s="111" t="s">
        <v>0</v>
      </c>
      <c r="E1807" s="112" t="s">
        <v>933</v>
      </c>
      <c r="G1807" s="113">
        <v>-9.4559999999999995</v>
      </c>
      <c r="K1807" s="109"/>
      <c r="L1807" s="114"/>
      <c r="M1807" s="115"/>
      <c r="N1807" s="115"/>
      <c r="O1807" s="115"/>
      <c r="P1807" s="115"/>
      <c r="Q1807" s="115"/>
      <c r="R1807" s="115"/>
      <c r="S1807" s="116"/>
      <c r="AS1807" s="111" t="s">
        <v>102</v>
      </c>
      <c r="AT1807" s="111" t="s">
        <v>73</v>
      </c>
      <c r="AU1807" s="110" t="s">
        <v>73</v>
      </c>
      <c r="AV1807" s="110" t="s">
        <v>16</v>
      </c>
      <c r="AW1807" s="110" t="s">
        <v>47</v>
      </c>
      <c r="AX1807" s="111" t="s">
        <v>89</v>
      </c>
    </row>
    <row r="1808" spans="1:50" s="110" customFormat="1" x14ac:dyDescent="0.2">
      <c r="A1808" s="109"/>
      <c r="C1808" s="103" t="s">
        <v>102</v>
      </c>
      <c r="D1808" s="111" t="s">
        <v>0</v>
      </c>
      <c r="E1808" s="112" t="s">
        <v>934</v>
      </c>
      <c r="G1808" s="113">
        <v>-4.0999999999999996</v>
      </c>
      <c r="K1808" s="109"/>
      <c r="L1808" s="114"/>
      <c r="M1808" s="115"/>
      <c r="N1808" s="115"/>
      <c r="O1808" s="115"/>
      <c r="P1808" s="115"/>
      <c r="Q1808" s="115"/>
      <c r="R1808" s="115"/>
      <c r="S1808" s="116"/>
      <c r="AS1808" s="111" t="s">
        <v>102</v>
      </c>
      <c r="AT1808" s="111" t="s">
        <v>73</v>
      </c>
      <c r="AU1808" s="110" t="s">
        <v>73</v>
      </c>
      <c r="AV1808" s="110" t="s">
        <v>16</v>
      </c>
      <c r="AW1808" s="110" t="s">
        <v>47</v>
      </c>
      <c r="AX1808" s="111" t="s">
        <v>89</v>
      </c>
    </row>
    <row r="1809" spans="1:64" s="110" customFormat="1" x14ac:dyDescent="0.2">
      <c r="A1809" s="109"/>
      <c r="C1809" s="103" t="s">
        <v>102</v>
      </c>
      <c r="D1809" s="111" t="s">
        <v>0</v>
      </c>
      <c r="E1809" s="112" t="s">
        <v>935</v>
      </c>
      <c r="G1809" s="113">
        <v>-2.7679999999999998</v>
      </c>
      <c r="K1809" s="109"/>
      <c r="L1809" s="114"/>
      <c r="M1809" s="115"/>
      <c r="N1809" s="115"/>
      <c r="O1809" s="115"/>
      <c r="P1809" s="115"/>
      <c r="Q1809" s="115"/>
      <c r="R1809" s="115"/>
      <c r="S1809" s="116"/>
      <c r="AS1809" s="111" t="s">
        <v>102</v>
      </c>
      <c r="AT1809" s="111" t="s">
        <v>73</v>
      </c>
      <c r="AU1809" s="110" t="s">
        <v>73</v>
      </c>
      <c r="AV1809" s="110" t="s">
        <v>16</v>
      </c>
      <c r="AW1809" s="110" t="s">
        <v>47</v>
      </c>
      <c r="AX1809" s="111" t="s">
        <v>89</v>
      </c>
    </row>
    <row r="1810" spans="1:64" s="110" customFormat="1" x14ac:dyDescent="0.2">
      <c r="A1810" s="109"/>
      <c r="C1810" s="103" t="s">
        <v>102</v>
      </c>
      <c r="D1810" s="111" t="s">
        <v>0</v>
      </c>
      <c r="E1810" s="112" t="s">
        <v>873</v>
      </c>
      <c r="G1810" s="113">
        <v>-5.7130000000000001</v>
      </c>
      <c r="K1810" s="109"/>
      <c r="L1810" s="114"/>
      <c r="M1810" s="115"/>
      <c r="N1810" s="115"/>
      <c r="O1810" s="115"/>
      <c r="P1810" s="115"/>
      <c r="Q1810" s="115"/>
      <c r="R1810" s="115"/>
      <c r="S1810" s="116"/>
      <c r="AS1810" s="111" t="s">
        <v>102</v>
      </c>
      <c r="AT1810" s="111" t="s">
        <v>73</v>
      </c>
      <c r="AU1810" s="110" t="s">
        <v>73</v>
      </c>
      <c r="AV1810" s="110" t="s">
        <v>16</v>
      </c>
      <c r="AW1810" s="110" t="s">
        <v>47</v>
      </c>
      <c r="AX1810" s="111" t="s">
        <v>89</v>
      </c>
    </row>
    <row r="1811" spans="1:64" s="110" customFormat="1" x14ac:dyDescent="0.2">
      <c r="A1811" s="109"/>
      <c r="C1811" s="103" t="s">
        <v>102</v>
      </c>
      <c r="D1811" s="111" t="s">
        <v>0</v>
      </c>
      <c r="E1811" s="112" t="s">
        <v>842</v>
      </c>
      <c r="G1811" s="113">
        <v>-3.1520000000000001</v>
      </c>
      <c r="K1811" s="109"/>
      <c r="L1811" s="114"/>
      <c r="M1811" s="115"/>
      <c r="N1811" s="115"/>
      <c r="O1811" s="115"/>
      <c r="P1811" s="115"/>
      <c r="Q1811" s="115"/>
      <c r="R1811" s="115"/>
      <c r="S1811" s="116"/>
      <c r="AS1811" s="111" t="s">
        <v>102</v>
      </c>
      <c r="AT1811" s="111" t="s">
        <v>73</v>
      </c>
      <c r="AU1811" s="110" t="s">
        <v>73</v>
      </c>
      <c r="AV1811" s="110" t="s">
        <v>16</v>
      </c>
      <c r="AW1811" s="110" t="s">
        <v>47</v>
      </c>
      <c r="AX1811" s="111" t="s">
        <v>89</v>
      </c>
    </row>
    <row r="1812" spans="1:64" s="110" customFormat="1" x14ac:dyDescent="0.2">
      <c r="A1812" s="109"/>
      <c r="C1812" s="103" t="s">
        <v>102</v>
      </c>
      <c r="D1812" s="111" t="s">
        <v>0</v>
      </c>
      <c r="E1812" s="112" t="s">
        <v>761</v>
      </c>
      <c r="G1812" s="113">
        <v>-1.8240000000000001</v>
      </c>
      <c r="K1812" s="109"/>
      <c r="L1812" s="114"/>
      <c r="M1812" s="115"/>
      <c r="N1812" s="115"/>
      <c r="O1812" s="115"/>
      <c r="P1812" s="115"/>
      <c r="Q1812" s="115"/>
      <c r="R1812" s="115"/>
      <c r="S1812" s="116"/>
      <c r="AS1812" s="111" t="s">
        <v>102</v>
      </c>
      <c r="AT1812" s="111" t="s">
        <v>73</v>
      </c>
      <c r="AU1812" s="110" t="s">
        <v>73</v>
      </c>
      <c r="AV1812" s="110" t="s">
        <v>16</v>
      </c>
      <c r="AW1812" s="110" t="s">
        <v>47</v>
      </c>
      <c r="AX1812" s="111" t="s">
        <v>89</v>
      </c>
    </row>
    <row r="1813" spans="1:64" s="110" customFormat="1" x14ac:dyDescent="0.2">
      <c r="A1813" s="109"/>
      <c r="C1813" s="103" t="s">
        <v>102</v>
      </c>
      <c r="D1813" s="111" t="s">
        <v>0</v>
      </c>
      <c r="E1813" s="112" t="s">
        <v>759</v>
      </c>
      <c r="G1813" s="113">
        <v>-2.16</v>
      </c>
      <c r="K1813" s="109"/>
      <c r="L1813" s="114"/>
      <c r="M1813" s="115"/>
      <c r="N1813" s="115"/>
      <c r="O1813" s="115"/>
      <c r="P1813" s="115"/>
      <c r="Q1813" s="115"/>
      <c r="R1813" s="115"/>
      <c r="S1813" s="116"/>
      <c r="AS1813" s="111" t="s">
        <v>102</v>
      </c>
      <c r="AT1813" s="111" t="s">
        <v>73</v>
      </c>
      <c r="AU1813" s="110" t="s">
        <v>73</v>
      </c>
      <c r="AV1813" s="110" t="s">
        <v>16</v>
      </c>
      <c r="AW1813" s="110" t="s">
        <v>47</v>
      </c>
      <c r="AX1813" s="111" t="s">
        <v>89</v>
      </c>
    </row>
    <row r="1814" spans="1:64" s="110" customFormat="1" x14ac:dyDescent="0.2">
      <c r="A1814" s="109"/>
      <c r="C1814" s="103" t="s">
        <v>102</v>
      </c>
      <c r="D1814" s="111" t="s">
        <v>0</v>
      </c>
      <c r="E1814" s="112" t="s">
        <v>2026</v>
      </c>
      <c r="G1814" s="113">
        <v>-1.677</v>
      </c>
      <c r="K1814" s="109"/>
      <c r="L1814" s="114"/>
      <c r="M1814" s="115"/>
      <c r="N1814" s="115"/>
      <c r="O1814" s="115"/>
      <c r="P1814" s="115"/>
      <c r="Q1814" s="115"/>
      <c r="R1814" s="115"/>
      <c r="S1814" s="116"/>
      <c r="AS1814" s="111" t="s">
        <v>102</v>
      </c>
      <c r="AT1814" s="111" t="s">
        <v>73</v>
      </c>
      <c r="AU1814" s="110" t="s">
        <v>73</v>
      </c>
      <c r="AV1814" s="110" t="s">
        <v>16</v>
      </c>
      <c r="AW1814" s="110" t="s">
        <v>47</v>
      </c>
      <c r="AX1814" s="111" t="s">
        <v>89</v>
      </c>
    </row>
    <row r="1815" spans="1:64" s="110" customFormat="1" x14ac:dyDescent="0.2">
      <c r="A1815" s="109"/>
      <c r="C1815" s="103" t="s">
        <v>102</v>
      </c>
      <c r="D1815" s="111" t="s">
        <v>0</v>
      </c>
      <c r="E1815" s="112" t="s">
        <v>758</v>
      </c>
      <c r="G1815" s="113">
        <v>-0.84499999999999997</v>
      </c>
      <c r="K1815" s="109"/>
      <c r="L1815" s="114"/>
      <c r="M1815" s="115"/>
      <c r="N1815" s="115"/>
      <c r="O1815" s="115"/>
      <c r="P1815" s="115"/>
      <c r="Q1815" s="115"/>
      <c r="R1815" s="115"/>
      <c r="S1815" s="116"/>
      <c r="AS1815" s="111" t="s">
        <v>102</v>
      </c>
      <c r="AT1815" s="111" t="s">
        <v>73</v>
      </c>
      <c r="AU1815" s="110" t="s">
        <v>73</v>
      </c>
      <c r="AV1815" s="110" t="s">
        <v>16</v>
      </c>
      <c r="AW1815" s="110" t="s">
        <v>47</v>
      </c>
      <c r="AX1815" s="111" t="s">
        <v>89</v>
      </c>
    </row>
    <row r="1816" spans="1:64" s="126" customFormat="1" x14ac:dyDescent="0.2">
      <c r="A1816" s="125"/>
      <c r="C1816" s="103" t="s">
        <v>102</v>
      </c>
      <c r="D1816" s="127" t="s">
        <v>0</v>
      </c>
      <c r="E1816" s="128" t="s">
        <v>105</v>
      </c>
      <c r="G1816" s="129">
        <v>141.03700000000003</v>
      </c>
      <c r="K1816" s="125"/>
      <c r="L1816" s="130"/>
      <c r="M1816" s="131"/>
      <c r="N1816" s="131"/>
      <c r="O1816" s="131"/>
      <c r="P1816" s="131"/>
      <c r="Q1816" s="131"/>
      <c r="R1816" s="131"/>
      <c r="S1816" s="132"/>
      <c r="AS1816" s="127" t="s">
        <v>102</v>
      </c>
      <c r="AT1816" s="127" t="s">
        <v>73</v>
      </c>
      <c r="AU1816" s="126" t="s">
        <v>106</v>
      </c>
      <c r="AV1816" s="126" t="s">
        <v>16</v>
      </c>
      <c r="AW1816" s="126" t="s">
        <v>47</v>
      </c>
      <c r="AX1816" s="127" t="s">
        <v>89</v>
      </c>
    </row>
    <row r="1817" spans="1:64" s="118" customFormat="1" x14ac:dyDescent="0.2">
      <c r="A1817" s="117"/>
      <c r="C1817" s="103" t="s">
        <v>102</v>
      </c>
      <c r="D1817" s="119" t="s">
        <v>0</v>
      </c>
      <c r="E1817" s="120" t="s">
        <v>109</v>
      </c>
      <c r="G1817" s="121">
        <v>1191.3879999999997</v>
      </c>
      <c r="K1817" s="117"/>
      <c r="L1817" s="122"/>
      <c r="M1817" s="123"/>
      <c r="N1817" s="123"/>
      <c r="O1817" s="123"/>
      <c r="P1817" s="123"/>
      <c r="Q1817" s="123"/>
      <c r="R1817" s="123"/>
      <c r="S1817" s="124"/>
      <c r="AS1817" s="119" t="s">
        <v>102</v>
      </c>
      <c r="AT1817" s="119" t="s">
        <v>73</v>
      </c>
      <c r="AU1817" s="118" t="s">
        <v>96</v>
      </c>
      <c r="AV1817" s="118" t="s">
        <v>16</v>
      </c>
      <c r="AW1817" s="118" t="s">
        <v>51</v>
      </c>
      <c r="AX1817" s="119" t="s">
        <v>89</v>
      </c>
    </row>
    <row r="1818" spans="1:64" s="16" customFormat="1" ht="12" x14ac:dyDescent="0.2">
      <c r="A1818" s="13"/>
      <c r="B1818" s="87" t="s">
        <v>2051</v>
      </c>
      <c r="C1818" s="87" t="s">
        <v>92</v>
      </c>
      <c r="D1818" s="88" t="s">
        <v>2052</v>
      </c>
      <c r="E1818" s="89" t="s">
        <v>2053</v>
      </c>
      <c r="F1818" s="90" t="s">
        <v>121</v>
      </c>
      <c r="G1818" s="91">
        <v>83.507000000000005</v>
      </c>
      <c r="H1818" s="1"/>
      <c r="I1818" s="91">
        <f>ROUND(H1818*G1818,3)</f>
        <v>0</v>
      </c>
      <c r="J1818" s="92"/>
      <c r="K1818" s="13"/>
      <c r="L1818" s="93" t="s">
        <v>0</v>
      </c>
      <c r="M1818" s="94" t="s">
        <v>23</v>
      </c>
      <c r="N1818" s="95"/>
      <c r="O1818" s="96">
        <f>N1818*G1818</f>
        <v>0</v>
      </c>
      <c r="P1818" s="96">
        <v>3.31E-3</v>
      </c>
      <c r="Q1818" s="96">
        <f>P1818*G1818</f>
        <v>0.27640817000000001</v>
      </c>
      <c r="R1818" s="96">
        <v>0</v>
      </c>
      <c r="S1818" s="97">
        <f>R1818*G1818</f>
        <v>0</v>
      </c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Q1818" s="98" t="s">
        <v>228</v>
      </c>
      <c r="AS1818" s="98" t="s">
        <v>92</v>
      </c>
      <c r="AT1818" s="98" t="s">
        <v>73</v>
      </c>
      <c r="AX1818" s="7" t="s">
        <v>89</v>
      </c>
      <c r="BD1818" s="99">
        <f>IF(M1818="základná",I1818,0)</f>
        <v>0</v>
      </c>
      <c r="BE1818" s="99">
        <f>IF(M1818="znížená",I1818,0)</f>
        <v>0</v>
      </c>
      <c r="BF1818" s="99">
        <f>IF(M1818="zákl. prenesená",I1818,0)</f>
        <v>0</v>
      </c>
      <c r="BG1818" s="99">
        <f>IF(M1818="zníž. prenesená",I1818,0)</f>
        <v>0</v>
      </c>
      <c r="BH1818" s="99">
        <f>IF(M1818="nulová",I1818,0)</f>
        <v>0</v>
      </c>
      <c r="BI1818" s="7" t="s">
        <v>73</v>
      </c>
      <c r="BJ1818" s="100">
        <f>ROUND(H1818*G1818,3)</f>
        <v>0</v>
      </c>
      <c r="BK1818" s="7" t="s">
        <v>228</v>
      </c>
      <c r="BL1818" s="98" t="s">
        <v>2054</v>
      </c>
    </row>
    <row r="1819" spans="1:64" s="102" customFormat="1" x14ac:dyDescent="0.2">
      <c r="A1819" s="101"/>
      <c r="C1819" s="103" t="s">
        <v>102</v>
      </c>
      <c r="D1819" s="104" t="s">
        <v>0</v>
      </c>
      <c r="E1819" s="105" t="s">
        <v>1979</v>
      </c>
      <c r="G1819" s="104" t="s">
        <v>0</v>
      </c>
      <c r="K1819" s="101"/>
      <c r="L1819" s="106"/>
      <c r="M1819" s="107"/>
      <c r="N1819" s="107"/>
      <c r="O1819" s="107"/>
      <c r="P1819" s="107"/>
      <c r="Q1819" s="107"/>
      <c r="R1819" s="107"/>
      <c r="S1819" s="108"/>
      <c r="AS1819" s="104" t="s">
        <v>102</v>
      </c>
      <c r="AT1819" s="104" t="s">
        <v>73</v>
      </c>
      <c r="AU1819" s="102" t="s">
        <v>51</v>
      </c>
      <c r="AV1819" s="102" t="s">
        <v>16</v>
      </c>
      <c r="AW1819" s="102" t="s">
        <v>47</v>
      </c>
      <c r="AX1819" s="104" t="s">
        <v>89</v>
      </c>
    </row>
    <row r="1820" spans="1:64" s="102" customFormat="1" x14ac:dyDescent="0.2">
      <c r="A1820" s="101"/>
      <c r="C1820" s="103" t="s">
        <v>102</v>
      </c>
      <c r="D1820" s="104" t="s">
        <v>0</v>
      </c>
      <c r="E1820" s="105" t="s">
        <v>913</v>
      </c>
      <c r="G1820" s="104" t="s">
        <v>0</v>
      </c>
      <c r="K1820" s="101"/>
      <c r="L1820" s="106"/>
      <c r="M1820" s="107"/>
      <c r="N1820" s="107"/>
      <c r="O1820" s="107"/>
      <c r="P1820" s="107"/>
      <c r="Q1820" s="107"/>
      <c r="R1820" s="107"/>
      <c r="S1820" s="108"/>
      <c r="AS1820" s="104" t="s">
        <v>102</v>
      </c>
      <c r="AT1820" s="104" t="s">
        <v>73</v>
      </c>
      <c r="AU1820" s="102" t="s">
        <v>51</v>
      </c>
      <c r="AV1820" s="102" t="s">
        <v>16</v>
      </c>
      <c r="AW1820" s="102" t="s">
        <v>47</v>
      </c>
      <c r="AX1820" s="104" t="s">
        <v>89</v>
      </c>
    </row>
    <row r="1821" spans="1:64" s="110" customFormat="1" x14ac:dyDescent="0.2">
      <c r="A1821" s="109"/>
      <c r="C1821" s="103" t="s">
        <v>102</v>
      </c>
      <c r="D1821" s="111" t="s">
        <v>0</v>
      </c>
      <c r="E1821" s="112" t="s">
        <v>1980</v>
      </c>
      <c r="G1821" s="113">
        <v>12.86</v>
      </c>
      <c r="K1821" s="109"/>
      <c r="L1821" s="114"/>
      <c r="M1821" s="115"/>
      <c r="N1821" s="115"/>
      <c r="O1821" s="115"/>
      <c r="P1821" s="115"/>
      <c r="Q1821" s="115"/>
      <c r="R1821" s="115"/>
      <c r="S1821" s="116"/>
      <c r="AS1821" s="111" t="s">
        <v>102</v>
      </c>
      <c r="AT1821" s="111" t="s">
        <v>73</v>
      </c>
      <c r="AU1821" s="110" t="s">
        <v>73</v>
      </c>
      <c r="AV1821" s="110" t="s">
        <v>16</v>
      </c>
      <c r="AW1821" s="110" t="s">
        <v>47</v>
      </c>
      <c r="AX1821" s="111" t="s">
        <v>89</v>
      </c>
    </row>
    <row r="1822" spans="1:64" s="102" customFormat="1" x14ac:dyDescent="0.2">
      <c r="A1822" s="101"/>
      <c r="C1822" s="103" t="s">
        <v>102</v>
      </c>
      <c r="D1822" s="104" t="s">
        <v>0</v>
      </c>
      <c r="E1822" s="105" t="s">
        <v>826</v>
      </c>
      <c r="G1822" s="104" t="s">
        <v>0</v>
      </c>
      <c r="K1822" s="101"/>
      <c r="L1822" s="106"/>
      <c r="M1822" s="107"/>
      <c r="N1822" s="107"/>
      <c r="O1822" s="107"/>
      <c r="P1822" s="107"/>
      <c r="Q1822" s="107"/>
      <c r="R1822" s="107"/>
      <c r="S1822" s="108"/>
      <c r="AS1822" s="104" t="s">
        <v>102</v>
      </c>
      <c r="AT1822" s="104" t="s">
        <v>73</v>
      </c>
      <c r="AU1822" s="102" t="s">
        <v>51</v>
      </c>
      <c r="AV1822" s="102" t="s">
        <v>16</v>
      </c>
      <c r="AW1822" s="102" t="s">
        <v>47</v>
      </c>
      <c r="AX1822" s="104" t="s">
        <v>89</v>
      </c>
    </row>
    <row r="1823" spans="1:64" s="110" customFormat="1" x14ac:dyDescent="0.2">
      <c r="A1823" s="109"/>
      <c r="C1823" s="103" t="s">
        <v>102</v>
      </c>
      <c r="D1823" s="111" t="s">
        <v>0</v>
      </c>
      <c r="E1823" s="112" t="s">
        <v>1981</v>
      </c>
      <c r="G1823" s="113">
        <v>7.6429999999999998</v>
      </c>
      <c r="K1823" s="109"/>
      <c r="L1823" s="114"/>
      <c r="M1823" s="115"/>
      <c r="N1823" s="115"/>
      <c r="O1823" s="115"/>
      <c r="P1823" s="115"/>
      <c r="Q1823" s="115"/>
      <c r="R1823" s="115"/>
      <c r="S1823" s="116"/>
      <c r="AS1823" s="111" t="s">
        <v>102</v>
      </c>
      <c r="AT1823" s="111" t="s">
        <v>73</v>
      </c>
      <c r="AU1823" s="110" t="s">
        <v>73</v>
      </c>
      <c r="AV1823" s="110" t="s">
        <v>16</v>
      </c>
      <c r="AW1823" s="110" t="s">
        <v>47</v>
      </c>
      <c r="AX1823" s="111" t="s">
        <v>89</v>
      </c>
    </row>
    <row r="1824" spans="1:64" s="102" customFormat="1" x14ac:dyDescent="0.2">
      <c r="A1824" s="101"/>
      <c r="C1824" s="103" t="s">
        <v>102</v>
      </c>
      <c r="D1824" s="104" t="s">
        <v>0</v>
      </c>
      <c r="E1824" s="105" t="s">
        <v>1357</v>
      </c>
      <c r="G1824" s="104" t="s">
        <v>0</v>
      </c>
      <c r="K1824" s="101"/>
      <c r="L1824" s="106"/>
      <c r="M1824" s="107"/>
      <c r="N1824" s="107"/>
      <c r="O1824" s="107"/>
      <c r="P1824" s="107"/>
      <c r="Q1824" s="107"/>
      <c r="R1824" s="107"/>
      <c r="S1824" s="108"/>
      <c r="AS1824" s="104" t="s">
        <v>102</v>
      </c>
      <c r="AT1824" s="104" t="s">
        <v>73</v>
      </c>
      <c r="AU1824" s="102" t="s">
        <v>51</v>
      </c>
      <c r="AV1824" s="102" t="s">
        <v>16</v>
      </c>
      <c r="AW1824" s="102" t="s">
        <v>47</v>
      </c>
      <c r="AX1824" s="104" t="s">
        <v>89</v>
      </c>
    </row>
    <row r="1825" spans="1:50" s="110" customFormat="1" x14ac:dyDescent="0.2">
      <c r="A1825" s="109"/>
      <c r="C1825" s="103" t="s">
        <v>102</v>
      </c>
      <c r="D1825" s="111" t="s">
        <v>0</v>
      </c>
      <c r="E1825" s="112" t="s">
        <v>1982</v>
      </c>
      <c r="G1825" s="113">
        <v>7.12</v>
      </c>
      <c r="K1825" s="109"/>
      <c r="L1825" s="114"/>
      <c r="M1825" s="115"/>
      <c r="N1825" s="115"/>
      <c r="O1825" s="115"/>
      <c r="P1825" s="115"/>
      <c r="Q1825" s="115"/>
      <c r="R1825" s="115"/>
      <c r="S1825" s="116"/>
      <c r="AS1825" s="111" t="s">
        <v>102</v>
      </c>
      <c r="AT1825" s="111" t="s">
        <v>73</v>
      </c>
      <c r="AU1825" s="110" t="s">
        <v>73</v>
      </c>
      <c r="AV1825" s="110" t="s">
        <v>16</v>
      </c>
      <c r="AW1825" s="110" t="s">
        <v>47</v>
      </c>
      <c r="AX1825" s="111" t="s">
        <v>89</v>
      </c>
    </row>
    <row r="1826" spans="1:50" s="102" customFormat="1" x14ac:dyDescent="0.2">
      <c r="A1826" s="101"/>
      <c r="C1826" s="103" t="s">
        <v>102</v>
      </c>
      <c r="D1826" s="104" t="s">
        <v>0</v>
      </c>
      <c r="E1826" s="105" t="s">
        <v>830</v>
      </c>
      <c r="G1826" s="104" t="s">
        <v>0</v>
      </c>
      <c r="K1826" s="101"/>
      <c r="L1826" s="106"/>
      <c r="M1826" s="107"/>
      <c r="N1826" s="107"/>
      <c r="O1826" s="107"/>
      <c r="P1826" s="107"/>
      <c r="Q1826" s="107"/>
      <c r="R1826" s="107"/>
      <c r="S1826" s="108"/>
      <c r="AS1826" s="104" t="s">
        <v>102</v>
      </c>
      <c r="AT1826" s="104" t="s">
        <v>73</v>
      </c>
      <c r="AU1826" s="102" t="s">
        <v>51</v>
      </c>
      <c r="AV1826" s="102" t="s">
        <v>16</v>
      </c>
      <c r="AW1826" s="102" t="s">
        <v>47</v>
      </c>
      <c r="AX1826" s="104" t="s">
        <v>89</v>
      </c>
    </row>
    <row r="1827" spans="1:50" s="110" customFormat="1" x14ac:dyDescent="0.2">
      <c r="A1827" s="109"/>
      <c r="C1827" s="103" t="s">
        <v>102</v>
      </c>
      <c r="D1827" s="111" t="s">
        <v>0</v>
      </c>
      <c r="E1827" s="112" t="s">
        <v>1983</v>
      </c>
      <c r="G1827" s="113">
        <v>7.75</v>
      </c>
      <c r="K1827" s="109"/>
      <c r="L1827" s="114"/>
      <c r="M1827" s="115"/>
      <c r="N1827" s="115"/>
      <c r="O1827" s="115"/>
      <c r="P1827" s="115"/>
      <c r="Q1827" s="115"/>
      <c r="R1827" s="115"/>
      <c r="S1827" s="116"/>
      <c r="AS1827" s="111" t="s">
        <v>102</v>
      </c>
      <c r="AT1827" s="111" t="s">
        <v>73</v>
      </c>
      <c r="AU1827" s="110" t="s">
        <v>73</v>
      </c>
      <c r="AV1827" s="110" t="s">
        <v>16</v>
      </c>
      <c r="AW1827" s="110" t="s">
        <v>47</v>
      </c>
      <c r="AX1827" s="111" t="s">
        <v>89</v>
      </c>
    </row>
    <row r="1828" spans="1:50" s="102" customFormat="1" x14ac:dyDescent="0.2">
      <c r="A1828" s="101"/>
      <c r="C1828" s="103" t="s">
        <v>102</v>
      </c>
      <c r="D1828" s="104" t="s">
        <v>0</v>
      </c>
      <c r="E1828" s="105" t="s">
        <v>832</v>
      </c>
      <c r="G1828" s="104" t="s">
        <v>0</v>
      </c>
      <c r="K1828" s="101"/>
      <c r="L1828" s="106"/>
      <c r="M1828" s="107"/>
      <c r="N1828" s="107"/>
      <c r="O1828" s="107"/>
      <c r="P1828" s="107"/>
      <c r="Q1828" s="107"/>
      <c r="R1828" s="107"/>
      <c r="S1828" s="108"/>
      <c r="AS1828" s="104" t="s">
        <v>102</v>
      </c>
      <c r="AT1828" s="104" t="s">
        <v>73</v>
      </c>
      <c r="AU1828" s="102" t="s">
        <v>51</v>
      </c>
      <c r="AV1828" s="102" t="s">
        <v>16</v>
      </c>
      <c r="AW1828" s="102" t="s">
        <v>47</v>
      </c>
      <c r="AX1828" s="104" t="s">
        <v>89</v>
      </c>
    </row>
    <row r="1829" spans="1:50" s="110" customFormat="1" x14ac:dyDescent="0.2">
      <c r="A1829" s="109"/>
      <c r="C1829" s="103" t="s">
        <v>102</v>
      </c>
      <c r="D1829" s="111" t="s">
        <v>0</v>
      </c>
      <c r="E1829" s="112" t="s">
        <v>1984</v>
      </c>
      <c r="G1829" s="113">
        <v>7.8949999999999996</v>
      </c>
      <c r="K1829" s="109"/>
      <c r="L1829" s="114"/>
      <c r="M1829" s="115"/>
      <c r="N1829" s="115"/>
      <c r="O1829" s="115"/>
      <c r="P1829" s="115"/>
      <c r="Q1829" s="115"/>
      <c r="R1829" s="115"/>
      <c r="S1829" s="116"/>
      <c r="AS1829" s="111" t="s">
        <v>102</v>
      </c>
      <c r="AT1829" s="111" t="s">
        <v>73</v>
      </c>
      <c r="AU1829" s="110" t="s">
        <v>73</v>
      </c>
      <c r="AV1829" s="110" t="s">
        <v>16</v>
      </c>
      <c r="AW1829" s="110" t="s">
        <v>47</v>
      </c>
      <c r="AX1829" s="111" t="s">
        <v>89</v>
      </c>
    </row>
    <row r="1830" spans="1:50" s="102" customFormat="1" x14ac:dyDescent="0.2">
      <c r="A1830" s="101"/>
      <c r="C1830" s="103" t="s">
        <v>102</v>
      </c>
      <c r="D1830" s="104" t="s">
        <v>0</v>
      </c>
      <c r="E1830" s="105" t="s">
        <v>1361</v>
      </c>
      <c r="G1830" s="104" t="s">
        <v>0</v>
      </c>
      <c r="K1830" s="101"/>
      <c r="L1830" s="106"/>
      <c r="M1830" s="107"/>
      <c r="N1830" s="107"/>
      <c r="O1830" s="107"/>
      <c r="P1830" s="107"/>
      <c r="Q1830" s="107"/>
      <c r="R1830" s="107"/>
      <c r="S1830" s="108"/>
      <c r="AS1830" s="104" t="s">
        <v>102</v>
      </c>
      <c r="AT1830" s="104" t="s">
        <v>73</v>
      </c>
      <c r="AU1830" s="102" t="s">
        <v>51</v>
      </c>
      <c r="AV1830" s="102" t="s">
        <v>16</v>
      </c>
      <c r="AW1830" s="102" t="s">
        <v>47</v>
      </c>
      <c r="AX1830" s="104" t="s">
        <v>89</v>
      </c>
    </row>
    <row r="1831" spans="1:50" s="110" customFormat="1" x14ac:dyDescent="0.2">
      <c r="A1831" s="109"/>
      <c r="C1831" s="103" t="s">
        <v>102</v>
      </c>
      <c r="D1831" s="111" t="s">
        <v>0</v>
      </c>
      <c r="E1831" s="112" t="s">
        <v>1985</v>
      </c>
      <c r="G1831" s="113">
        <v>3.165</v>
      </c>
      <c r="K1831" s="109"/>
      <c r="L1831" s="114"/>
      <c r="M1831" s="115"/>
      <c r="N1831" s="115"/>
      <c r="O1831" s="115"/>
      <c r="P1831" s="115"/>
      <c r="Q1831" s="115"/>
      <c r="R1831" s="115"/>
      <c r="S1831" s="116"/>
      <c r="AS1831" s="111" t="s">
        <v>102</v>
      </c>
      <c r="AT1831" s="111" t="s">
        <v>73</v>
      </c>
      <c r="AU1831" s="110" t="s">
        <v>73</v>
      </c>
      <c r="AV1831" s="110" t="s">
        <v>16</v>
      </c>
      <c r="AW1831" s="110" t="s">
        <v>47</v>
      </c>
      <c r="AX1831" s="111" t="s">
        <v>89</v>
      </c>
    </row>
    <row r="1832" spans="1:50" s="102" customFormat="1" x14ac:dyDescent="0.2">
      <c r="A1832" s="101"/>
      <c r="C1832" s="103" t="s">
        <v>102</v>
      </c>
      <c r="D1832" s="104" t="s">
        <v>0</v>
      </c>
      <c r="E1832" s="105" t="s">
        <v>919</v>
      </c>
      <c r="G1832" s="104" t="s">
        <v>0</v>
      </c>
      <c r="K1832" s="101"/>
      <c r="L1832" s="106"/>
      <c r="M1832" s="107"/>
      <c r="N1832" s="107"/>
      <c r="O1832" s="107"/>
      <c r="P1832" s="107"/>
      <c r="Q1832" s="107"/>
      <c r="R1832" s="107"/>
      <c r="S1832" s="108"/>
      <c r="AS1832" s="104" t="s">
        <v>102</v>
      </c>
      <c r="AT1832" s="104" t="s">
        <v>73</v>
      </c>
      <c r="AU1832" s="102" t="s">
        <v>51</v>
      </c>
      <c r="AV1832" s="102" t="s">
        <v>16</v>
      </c>
      <c r="AW1832" s="102" t="s">
        <v>47</v>
      </c>
      <c r="AX1832" s="104" t="s">
        <v>89</v>
      </c>
    </row>
    <row r="1833" spans="1:50" s="110" customFormat="1" x14ac:dyDescent="0.2">
      <c r="A1833" s="109"/>
      <c r="C1833" s="103" t="s">
        <v>102</v>
      </c>
      <c r="D1833" s="111" t="s">
        <v>0</v>
      </c>
      <c r="E1833" s="112" t="s">
        <v>1986</v>
      </c>
      <c r="G1833" s="113">
        <v>2.218</v>
      </c>
      <c r="K1833" s="109"/>
      <c r="L1833" s="114"/>
      <c r="M1833" s="115"/>
      <c r="N1833" s="115"/>
      <c r="O1833" s="115"/>
      <c r="P1833" s="115"/>
      <c r="Q1833" s="115"/>
      <c r="R1833" s="115"/>
      <c r="S1833" s="116"/>
      <c r="AS1833" s="111" t="s">
        <v>102</v>
      </c>
      <c r="AT1833" s="111" t="s">
        <v>73</v>
      </c>
      <c r="AU1833" s="110" t="s">
        <v>73</v>
      </c>
      <c r="AV1833" s="110" t="s">
        <v>16</v>
      </c>
      <c r="AW1833" s="110" t="s">
        <v>47</v>
      </c>
      <c r="AX1833" s="111" t="s">
        <v>89</v>
      </c>
    </row>
    <row r="1834" spans="1:50" s="102" customFormat="1" x14ac:dyDescent="0.2">
      <c r="A1834" s="101"/>
      <c r="C1834" s="103" t="s">
        <v>102</v>
      </c>
      <c r="D1834" s="104" t="s">
        <v>0</v>
      </c>
      <c r="E1834" s="105" t="s">
        <v>838</v>
      </c>
      <c r="G1834" s="104" t="s">
        <v>0</v>
      </c>
      <c r="K1834" s="101"/>
      <c r="L1834" s="106"/>
      <c r="M1834" s="107"/>
      <c r="N1834" s="107"/>
      <c r="O1834" s="107"/>
      <c r="P1834" s="107"/>
      <c r="Q1834" s="107"/>
      <c r="R1834" s="107"/>
      <c r="S1834" s="108"/>
      <c r="AS1834" s="104" t="s">
        <v>102</v>
      </c>
      <c r="AT1834" s="104" t="s">
        <v>73</v>
      </c>
      <c r="AU1834" s="102" t="s">
        <v>51</v>
      </c>
      <c r="AV1834" s="102" t="s">
        <v>16</v>
      </c>
      <c r="AW1834" s="102" t="s">
        <v>47</v>
      </c>
      <c r="AX1834" s="104" t="s">
        <v>89</v>
      </c>
    </row>
    <row r="1835" spans="1:50" s="110" customFormat="1" x14ac:dyDescent="0.2">
      <c r="A1835" s="109"/>
      <c r="C1835" s="103" t="s">
        <v>102</v>
      </c>
      <c r="D1835" s="111" t="s">
        <v>0</v>
      </c>
      <c r="E1835" s="112" t="s">
        <v>1987</v>
      </c>
      <c r="G1835" s="113">
        <v>6.5449999999999999</v>
      </c>
      <c r="K1835" s="109"/>
      <c r="L1835" s="114"/>
      <c r="M1835" s="115"/>
      <c r="N1835" s="115"/>
      <c r="O1835" s="115"/>
      <c r="P1835" s="115"/>
      <c r="Q1835" s="115"/>
      <c r="R1835" s="115"/>
      <c r="S1835" s="116"/>
      <c r="AS1835" s="111" t="s">
        <v>102</v>
      </c>
      <c r="AT1835" s="111" t="s">
        <v>73</v>
      </c>
      <c r="AU1835" s="110" t="s">
        <v>73</v>
      </c>
      <c r="AV1835" s="110" t="s">
        <v>16</v>
      </c>
      <c r="AW1835" s="110" t="s">
        <v>47</v>
      </c>
      <c r="AX1835" s="111" t="s">
        <v>89</v>
      </c>
    </row>
    <row r="1836" spans="1:50" s="102" customFormat="1" x14ac:dyDescent="0.2">
      <c r="A1836" s="101"/>
      <c r="C1836" s="103" t="s">
        <v>102</v>
      </c>
      <c r="D1836" s="104" t="s">
        <v>0</v>
      </c>
      <c r="E1836" s="105" t="s">
        <v>840</v>
      </c>
      <c r="G1836" s="104" t="s">
        <v>0</v>
      </c>
      <c r="K1836" s="101"/>
      <c r="L1836" s="106"/>
      <c r="M1836" s="107"/>
      <c r="N1836" s="107"/>
      <c r="O1836" s="107"/>
      <c r="P1836" s="107"/>
      <c r="Q1836" s="107"/>
      <c r="R1836" s="107"/>
      <c r="S1836" s="108"/>
      <c r="AS1836" s="104" t="s">
        <v>102</v>
      </c>
      <c r="AT1836" s="104" t="s">
        <v>73</v>
      </c>
      <c r="AU1836" s="102" t="s">
        <v>51</v>
      </c>
      <c r="AV1836" s="102" t="s">
        <v>16</v>
      </c>
      <c r="AW1836" s="102" t="s">
        <v>47</v>
      </c>
      <c r="AX1836" s="104" t="s">
        <v>89</v>
      </c>
    </row>
    <row r="1837" spans="1:50" s="110" customFormat="1" x14ac:dyDescent="0.2">
      <c r="A1837" s="109"/>
      <c r="C1837" s="103" t="s">
        <v>102</v>
      </c>
      <c r="D1837" s="111" t="s">
        <v>0</v>
      </c>
      <c r="E1837" s="112" t="s">
        <v>1988</v>
      </c>
      <c r="G1837" s="113">
        <v>4.8230000000000004</v>
      </c>
      <c r="K1837" s="109"/>
      <c r="L1837" s="114"/>
      <c r="M1837" s="115"/>
      <c r="N1837" s="115"/>
      <c r="O1837" s="115"/>
      <c r="P1837" s="115"/>
      <c r="Q1837" s="115"/>
      <c r="R1837" s="115"/>
      <c r="S1837" s="116"/>
      <c r="AS1837" s="111" t="s">
        <v>102</v>
      </c>
      <c r="AT1837" s="111" t="s">
        <v>73</v>
      </c>
      <c r="AU1837" s="110" t="s">
        <v>73</v>
      </c>
      <c r="AV1837" s="110" t="s">
        <v>16</v>
      </c>
      <c r="AW1837" s="110" t="s">
        <v>47</v>
      </c>
      <c r="AX1837" s="111" t="s">
        <v>89</v>
      </c>
    </row>
    <row r="1838" spans="1:50" s="126" customFormat="1" x14ac:dyDescent="0.2">
      <c r="A1838" s="125"/>
      <c r="C1838" s="103" t="s">
        <v>102</v>
      </c>
      <c r="D1838" s="127" t="s">
        <v>0</v>
      </c>
      <c r="E1838" s="128" t="s">
        <v>105</v>
      </c>
      <c r="G1838" s="129">
        <v>60.018999999999998</v>
      </c>
      <c r="K1838" s="125"/>
      <c r="L1838" s="130"/>
      <c r="M1838" s="131"/>
      <c r="N1838" s="131"/>
      <c r="O1838" s="131"/>
      <c r="P1838" s="131"/>
      <c r="Q1838" s="131"/>
      <c r="R1838" s="131"/>
      <c r="S1838" s="132"/>
      <c r="AS1838" s="127" t="s">
        <v>102</v>
      </c>
      <c r="AT1838" s="127" t="s">
        <v>73</v>
      </c>
      <c r="AU1838" s="126" t="s">
        <v>106</v>
      </c>
      <c r="AV1838" s="126" t="s">
        <v>16</v>
      </c>
      <c r="AW1838" s="126" t="s">
        <v>47</v>
      </c>
      <c r="AX1838" s="127" t="s">
        <v>89</v>
      </c>
    </row>
    <row r="1839" spans="1:50" s="102" customFormat="1" x14ac:dyDescent="0.2">
      <c r="A1839" s="101"/>
      <c r="C1839" s="103" t="s">
        <v>102</v>
      </c>
      <c r="D1839" s="104" t="s">
        <v>0</v>
      </c>
      <c r="E1839" s="105" t="s">
        <v>2023</v>
      </c>
      <c r="G1839" s="104" t="s">
        <v>0</v>
      </c>
      <c r="K1839" s="101"/>
      <c r="L1839" s="106"/>
      <c r="M1839" s="107"/>
      <c r="N1839" s="107"/>
      <c r="O1839" s="107"/>
      <c r="P1839" s="107"/>
      <c r="Q1839" s="107"/>
      <c r="R1839" s="107"/>
      <c r="S1839" s="108"/>
      <c r="AS1839" s="104" t="s">
        <v>102</v>
      </c>
      <c r="AT1839" s="104" t="s">
        <v>73</v>
      </c>
      <c r="AU1839" s="102" t="s">
        <v>51</v>
      </c>
      <c r="AV1839" s="102" t="s">
        <v>16</v>
      </c>
      <c r="AW1839" s="102" t="s">
        <v>47</v>
      </c>
      <c r="AX1839" s="104" t="s">
        <v>89</v>
      </c>
    </row>
    <row r="1840" spans="1:50" s="102" customFormat="1" x14ac:dyDescent="0.2">
      <c r="A1840" s="101"/>
      <c r="C1840" s="103" t="s">
        <v>102</v>
      </c>
      <c r="D1840" s="104" t="s">
        <v>0</v>
      </c>
      <c r="E1840" s="105" t="s">
        <v>874</v>
      </c>
      <c r="G1840" s="104" t="s">
        <v>0</v>
      </c>
      <c r="K1840" s="101"/>
      <c r="L1840" s="106"/>
      <c r="M1840" s="107"/>
      <c r="N1840" s="107"/>
      <c r="O1840" s="107"/>
      <c r="P1840" s="107"/>
      <c r="Q1840" s="107"/>
      <c r="R1840" s="107"/>
      <c r="S1840" s="108"/>
      <c r="AS1840" s="104" t="s">
        <v>102</v>
      </c>
      <c r="AT1840" s="104" t="s">
        <v>73</v>
      </c>
      <c r="AU1840" s="102" t="s">
        <v>51</v>
      </c>
      <c r="AV1840" s="102" t="s">
        <v>16</v>
      </c>
      <c r="AW1840" s="102" t="s">
        <v>47</v>
      </c>
      <c r="AX1840" s="104" t="s">
        <v>89</v>
      </c>
    </row>
    <row r="1841" spans="1:64" s="110" customFormat="1" x14ac:dyDescent="0.2">
      <c r="A1841" s="109"/>
      <c r="C1841" s="103" t="s">
        <v>102</v>
      </c>
      <c r="D1841" s="111" t="s">
        <v>0</v>
      </c>
      <c r="E1841" s="112" t="s">
        <v>2024</v>
      </c>
      <c r="G1841" s="113">
        <v>10.747999999999999</v>
      </c>
      <c r="K1841" s="109"/>
      <c r="L1841" s="114"/>
      <c r="M1841" s="115"/>
      <c r="N1841" s="115"/>
      <c r="O1841" s="115"/>
      <c r="P1841" s="115"/>
      <c r="Q1841" s="115"/>
      <c r="R1841" s="115"/>
      <c r="S1841" s="116"/>
      <c r="AS1841" s="111" t="s">
        <v>102</v>
      </c>
      <c r="AT1841" s="111" t="s">
        <v>73</v>
      </c>
      <c r="AU1841" s="110" t="s">
        <v>73</v>
      </c>
      <c r="AV1841" s="110" t="s">
        <v>16</v>
      </c>
      <c r="AW1841" s="110" t="s">
        <v>47</v>
      </c>
      <c r="AX1841" s="111" t="s">
        <v>89</v>
      </c>
    </row>
    <row r="1842" spans="1:64" s="102" customFormat="1" x14ac:dyDescent="0.2">
      <c r="A1842" s="101"/>
      <c r="C1842" s="103" t="s">
        <v>102</v>
      </c>
      <c r="D1842" s="104" t="s">
        <v>0</v>
      </c>
      <c r="E1842" s="105" t="s">
        <v>822</v>
      </c>
      <c r="G1842" s="104" t="s">
        <v>0</v>
      </c>
      <c r="K1842" s="101"/>
      <c r="L1842" s="106"/>
      <c r="M1842" s="107"/>
      <c r="N1842" s="107"/>
      <c r="O1842" s="107"/>
      <c r="P1842" s="107"/>
      <c r="Q1842" s="107"/>
      <c r="R1842" s="107"/>
      <c r="S1842" s="108"/>
      <c r="AS1842" s="104" t="s">
        <v>102</v>
      </c>
      <c r="AT1842" s="104" t="s">
        <v>73</v>
      </c>
      <c r="AU1842" s="102" t="s">
        <v>51</v>
      </c>
      <c r="AV1842" s="102" t="s">
        <v>16</v>
      </c>
      <c r="AW1842" s="102" t="s">
        <v>47</v>
      </c>
      <c r="AX1842" s="104" t="s">
        <v>89</v>
      </c>
    </row>
    <row r="1843" spans="1:64" s="110" customFormat="1" x14ac:dyDescent="0.2">
      <c r="A1843" s="109"/>
      <c r="C1843" s="103" t="s">
        <v>102</v>
      </c>
      <c r="D1843" s="111" t="s">
        <v>0</v>
      </c>
      <c r="E1843" s="112" t="s">
        <v>2025</v>
      </c>
      <c r="G1843" s="113">
        <v>12.74</v>
      </c>
      <c r="K1843" s="109"/>
      <c r="L1843" s="114"/>
      <c r="M1843" s="115"/>
      <c r="N1843" s="115"/>
      <c r="O1843" s="115"/>
      <c r="P1843" s="115"/>
      <c r="Q1843" s="115"/>
      <c r="R1843" s="115"/>
      <c r="S1843" s="116"/>
      <c r="AS1843" s="111" t="s">
        <v>102</v>
      </c>
      <c r="AT1843" s="111" t="s">
        <v>73</v>
      </c>
      <c r="AU1843" s="110" t="s">
        <v>73</v>
      </c>
      <c r="AV1843" s="110" t="s">
        <v>16</v>
      </c>
      <c r="AW1843" s="110" t="s">
        <v>47</v>
      </c>
      <c r="AX1843" s="111" t="s">
        <v>89</v>
      </c>
    </row>
    <row r="1844" spans="1:64" s="126" customFormat="1" x14ac:dyDescent="0.2">
      <c r="A1844" s="125"/>
      <c r="C1844" s="103" t="s">
        <v>102</v>
      </c>
      <c r="D1844" s="127" t="s">
        <v>0</v>
      </c>
      <c r="E1844" s="128" t="s">
        <v>105</v>
      </c>
      <c r="G1844" s="129">
        <v>23.488</v>
      </c>
      <c r="K1844" s="125"/>
      <c r="L1844" s="130"/>
      <c r="M1844" s="131"/>
      <c r="N1844" s="131"/>
      <c r="O1844" s="131"/>
      <c r="P1844" s="131"/>
      <c r="Q1844" s="131"/>
      <c r="R1844" s="131"/>
      <c r="S1844" s="132"/>
      <c r="AS1844" s="127" t="s">
        <v>102</v>
      </c>
      <c r="AT1844" s="127" t="s">
        <v>73</v>
      </c>
      <c r="AU1844" s="126" t="s">
        <v>106</v>
      </c>
      <c r="AV1844" s="126" t="s">
        <v>16</v>
      </c>
      <c r="AW1844" s="126" t="s">
        <v>47</v>
      </c>
      <c r="AX1844" s="127" t="s">
        <v>89</v>
      </c>
    </row>
    <row r="1845" spans="1:64" s="118" customFormat="1" x14ac:dyDescent="0.2">
      <c r="A1845" s="117"/>
      <c r="C1845" s="103" t="s">
        <v>102</v>
      </c>
      <c r="D1845" s="119" t="s">
        <v>0</v>
      </c>
      <c r="E1845" s="120" t="s">
        <v>109</v>
      </c>
      <c r="G1845" s="121">
        <v>83.506999999999991</v>
      </c>
      <c r="K1845" s="117"/>
      <c r="L1845" s="122"/>
      <c r="M1845" s="123"/>
      <c r="N1845" s="123"/>
      <c r="O1845" s="123"/>
      <c r="P1845" s="123"/>
      <c r="Q1845" s="123"/>
      <c r="R1845" s="123"/>
      <c r="S1845" s="124"/>
      <c r="AS1845" s="119" t="s">
        <v>102</v>
      </c>
      <c r="AT1845" s="119" t="s">
        <v>73</v>
      </c>
      <c r="AU1845" s="118" t="s">
        <v>96</v>
      </c>
      <c r="AV1845" s="118" t="s">
        <v>16</v>
      </c>
      <c r="AW1845" s="118" t="s">
        <v>51</v>
      </c>
      <c r="AX1845" s="119" t="s">
        <v>89</v>
      </c>
    </row>
    <row r="1846" spans="1:64" s="75" customFormat="1" ht="15" x14ac:dyDescent="0.2">
      <c r="A1846" s="74"/>
      <c r="C1846" s="76" t="s">
        <v>46</v>
      </c>
      <c r="D1846" s="77" t="s">
        <v>786</v>
      </c>
      <c r="E1846" s="77" t="s">
        <v>2055</v>
      </c>
      <c r="I1846" s="78">
        <f>BJ1846</f>
        <v>0</v>
      </c>
      <c r="K1846" s="74"/>
      <c r="L1846" s="79"/>
      <c r="M1846" s="80"/>
      <c r="N1846" s="80"/>
      <c r="O1846" s="81">
        <f>O1847+O1849+O1851+O1853</f>
        <v>0</v>
      </c>
      <c r="P1846" s="80"/>
      <c r="Q1846" s="81">
        <f>Q1847+Q1849+Q1851+Q1853</f>
        <v>3.2416600000000004E-2</v>
      </c>
      <c r="R1846" s="80"/>
      <c r="S1846" s="82">
        <f>S1847+S1849+S1851+S1853</f>
        <v>0</v>
      </c>
      <c r="AQ1846" s="76" t="s">
        <v>106</v>
      </c>
      <c r="AS1846" s="83" t="s">
        <v>46</v>
      </c>
      <c r="AT1846" s="83" t="s">
        <v>47</v>
      </c>
      <c r="AX1846" s="76" t="s">
        <v>89</v>
      </c>
      <c r="BJ1846" s="84">
        <f>BJ1847+BJ1849+BJ1851+BJ1853</f>
        <v>0</v>
      </c>
    </row>
    <row r="1847" spans="1:64" s="75" customFormat="1" ht="12.75" x14ac:dyDescent="0.2">
      <c r="A1847" s="74"/>
      <c r="C1847" s="76" t="s">
        <v>46</v>
      </c>
      <c r="D1847" s="85" t="s">
        <v>2056</v>
      </c>
      <c r="E1847" s="85" t="s">
        <v>2057</v>
      </c>
      <c r="I1847" s="86">
        <f>BJ1847</f>
        <v>0</v>
      </c>
      <c r="K1847" s="74"/>
      <c r="L1847" s="79"/>
      <c r="M1847" s="80"/>
      <c r="N1847" s="80"/>
      <c r="O1847" s="81">
        <f>O1848</f>
        <v>0</v>
      </c>
      <c r="P1847" s="80"/>
      <c r="Q1847" s="81">
        <f>Q1848</f>
        <v>0</v>
      </c>
      <c r="R1847" s="80"/>
      <c r="S1847" s="82">
        <f>S1848</f>
        <v>0</v>
      </c>
      <c r="AQ1847" s="76" t="s">
        <v>106</v>
      </c>
      <c r="AS1847" s="83" t="s">
        <v>46</v>
      </c>
      <c r="AT1847" s="83" t="s">
        <v>51</v>
      </c>
      <c r="AX1847" s="76" t="s">
        <v>89</v>
      </c>
      <c r="BJ1847" s="84">
        <f>BJ1848</f>
        <v>0</v>
      </c>
    </row>
    <row r="1848" spans="1:64" s="16" customFormat="1" ht="12" x14ac:dyDescent="0.2">
      <c r="A1848" s="13"/>
      <c r="B1848" s="87" t="s">
        <v>2058</v>
      </c>
      <c r="C1848" s="87" t="s">
        <v>92</v>
      </c>
      <c r="D1848" s="88" t="s">
        <v>2059</v>
      </c>
      <c r="E1848" s="89" t="s">
        <v>2060</v>
      </c>
      <c r="F1848" s="90" t="s">
        <v>1286</v>
      </c>
      <c r="G1848" s="91">
        <v>1</v>
      </c>
      <c r="H1848" s="142">
        <f>'07'!G6</f>
        <v>0</v>
      </c>
      <c r="I1848" s="91">
        <f>ROUND(H1848*G1848,3)</f>
        <v>0</v>
      </c>
      <c r="J1848" s="92"/>
      <c r="K1848" s="13"/>
      <c r="L1848" s="93" t="s">
        <v>0</v>
      </c>
      <c r="M1848" s="94" t="s">
        <v>23</v>
      </c>
      <c r="N1848" s="95"/>
      <c r="O1848" s="96">
        <f>N1848*G1848</f>
        <v>0</v>
      </c>
      <c r="P1848" s="96">
        <v>0</v>
      </c>
      <c r="Q1848" s="96">
        <f>P1848*G1848</f>
        <v>0</v>
      </c>
      <c r="R1848" s="96">
        <v>0</v>
      </c>
      <c r="S1848" s="97">
        <f>R1848*G1848</f>
        <v>0</v>
      </c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Q1848" s="98" t="s">
        <v>598</v>
      </c>
      <c r="AS1848" s="98" t="s">
        <v>92</v>
      </c>
      <c r="AT1848" s="98" t="s">
        <v>73</v>
      </c>
      <c r="AX1848" s="7" t="s">
        <v>89</v>
      </c>
      <c r="BD1848" s="99">
        <f>IF(M1848="základná",I1848,0)</f>
        <v>0</v>
      </c>
      <c r="BE1848" s="99">
        <f>IF(M1848="znížená",I1848,0)</f>
        <v>0</v>
      </c>
      <c r="BF1848" s="99">
        <f>IF(M1848="zákl. prenesená",I1848,0)</f>
        <v>0</v>
      </c>
      <c r="BG1848" s="99">
        <f>IF(M1848="zníž. prenesená",I1848,0)</f>
        <v>0</v>
      </c>
      <c r="BH1848" s="99">
        <f>IF(M1848="nulová",I1848,0)</f>
        <v>0</v>
      </c>
      <c r="BI1848" s="7" t="s">
        <v>73</v>
      </c>
      <c r="BJ1848" s="100">
        <f>ROUND(H1848*G1848,3)</f>
        <v>0</v>
      </c>
      <c r="BK1848" s="7" t="s">
        <v>598</v>
      </c>
      <c r="BL1848" s="98" t="s">
        <v>2061</v>
      </c>
    </row>
    <row r="1849" spans="1:64" s="75" customFormat="1" ht="12.75" x14ac:dyDescent="0.2">
      <c r="A1849" s="74"/>
      <c r="C1849" s="76" t="s">
        <v>46</v>
      </c>
      <c r="D1849" s="85" t="s">
        <v>2062</v>
      </c>
      <c r="E1849" s="85" t="s">
        <v>2063</v>
      </c>
      <c r="I1849" s="86">
        <f>BJ1849</f>
        <v>0</v>
      </c>
      <c r="K1849" s="74"/>
      <c r="L1849" s="79"/>
      <c r="M1849" s="80"/>
      <c r="N1849" s="80"/>
      <c r="O1849" s="81">
        <f>O1850</f>
        <v>0</v>
      </c>
      <c r="P1849" s="80"/>
      <c r="Q1849" s="81">
        <f>Q1850</f>
        <v>0</v>
      </c>
      <c r="R1849" s="80"/>
      <c r="S1849" s="82">
        <f>S1850</f>
        <v>0</v>
      </c>
      <c r="AQ1849" s="76" t="s">
        <v>106</v>
      </c>
      <c r="AS1849" s="83" t="s">
        <v>46</v>
      </c>
      <c r="AT1849" s="83" t="s">
        <v>51</v>
      </c>
      <c r="AX1849" s="76" t="s">
        <v>89</v>
      </c>
      <c r="BJ1849" s="84">
        <f>BJ1850</f>
        <v>0</v>
      </c>
    </row>
    <row r="1850" spans="1:64" s="16" customFormat="1" ht="12" x14ac:dyDescent="0.2">
      <c r="A1850" s="13"/>
      <c r="B1850" s="87" t="s">
        <v>2064</v>
      </c>
      <c r="C1850" s="87" t="s">
        <v>92</v>
      </c>
      <c r="D1850" s="88" t="s">
        <v>2065</v>
      </c>
      <c r="E1850" s="89" t="s">
        <v>2066</v>
      </c>
      <c r="F1850" s="90" t="s">
        <v>1286</v>
      </c>
      <c r="G1850" s="91">
        <v>1</v>
      </c>
      <c r="H1850" s="142">
        <f>'08'!G6</f>
        <v>0</v>
      </c>
      <c r="I1850" s="91">
        <f>ROUND(H1850*G1850,3)</f>
        <v>0</v>
      </c>
      <c r="J1850" s="92"/>
      <c r="K1850" s="13"/>
      <c r="L1850" s="93" t="s">
        <v>0</v>
      </c>
      <c r="M1850" s="94" t="s">
        <v>23</v>
      </c>
      <c r="N1850" s="95"/>
      <c r="O1850" s="96">
        <f>N1850*G1850</f>
        <v>0</v>
      </c>
      <c r="P1850" s="96">
        <v>0</v>
      </c>
      <c r="Q1850" s="96">
        <f>P1850*G1850</f>
        <v>0</v>
      </c>
      <c r="R1850" s="96">
        <v>0</v>
      </c>
      <c r="S1850" s="97">
        <f>R1850*G1850</f>
        <v>0</v>
      </c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Q1850" s="98" t="s">
        <v>598</v>
      </c>
      <c r="AS1850" s="98" t="s">
        <v>92</v>
      </c>
      <c r="AT1850" s="98" t="s">
        <v>73</v>
      </c>
      <c r="AX1850" s="7" t="s">
        <v>89</v>
      </c>
      <c r="BD1850" s="99">
        <f>IF(M1850="základná",I1850,0)</f>
        <v>0</v>
      </c>
      <c r="BE1850" s="99">
        <f>IF(M1850="znížená",I1850,0)</f>
        <v>0</v>
      </c>
      <c r="BF1850" s="99">
        <f>IF(M1850="zákl. prenesená",I1850,0)</f>
        <v>0</v>
      </c>
      <c r="BG1850" s="99">
        <f>IF(M1850="zníž. prenesená",I1850,0)</f>
        <v>0</v>
      </c>
      <c r="BH1850" s="99">
        <f>IF(M1850="nulová",I1850,0)</f>
        <v>0</v>
      </c>
      <c r="BI1850" s="7" t="s">
        <v>73</v>
      </c>
      <c r="BJ1850" s="100">
        <f>ROUND(H1850*G1850,3)</f>
        <v>0</v>
      </c>
      <c r="BK1850" s="7" t="s">
        <v>598</v>
      </c>
      <c r="BL1850" s="98" t="s">
        <v>2067</v>
      </c>
    </row>
    <row r="1851" spans="1:64" s="75" customFormat="1" ht="12.75" x14ac:dyDescent="0.2">
      <c r="A1851" s="74"/>
      <c r="C1851" s="76" t="s">
        <v>46</v>
      </c>
      <c r="D1851" s="85" t="s">
        <v>2068</v>
      </c>
      <c r="E1851" s="85" t="s">
        <v>2069</v>
      </c>
      <c r="I1851" s="86">
        <f>BJ1851</f>
        <v>0</v>
      </c>
      <c r="K1851" s="74"/>
      <c r="L1851" s="79"/>
      <c r="M1851" s="80"/>
      <c r="N1851" s="80"/>
      <c r="O1851" s="81">
        <f>O1852</f>
        <v>0</v>
      </c>
      <c r="P1851" s="80"/>
      <c r="Q1851" s="81">
        <f>Q1852</f>
        <v>0</v>
      </c>
      <c r="R1851" s="80"/>
      <c r="S1851" s="82">
        <f>S1852</f>
        <v>0</v>
      </c>
      <c r="AQ1851" s="76" t="s">
        <v>106</v>
      </c>
      <c r="AS1851" s="83" t="s">
        <v>46</v>
      </c>
      <c r="AT1851" s="83" t="s">
        <v>51</v>
      </c>
      <c r="AX1851" s="76" t="s">
        <v>89</v>
      </c>
      <c r="BJ1851" s="84">
        <f>BJ1852</f>
        <v>0</v>
      </c>
    </row>
    <row r="1852" spans="1:64" s="16" customFormat="1" ht="12" x14ac:dyDescent="0.2">
      <c r="A1852" s="13"/>
      <c r="B1852" s="87" t="s">
        <v>2070</v>
      </c>
      <c r="C1852" s="87" t="s">
        <v>92</v>
      </c>
      <c r="D1852" s="88" t="s">
        <v>2071</v>
      </c>
      <c r="E1852" s="89" t="s">
        <v>2072</v>
      </c>
      <c r="F1852" s="90" t="s">
        <v>1286</v>
      </c>
      <c r="G1852" s="91">
        <v>1</v>
      </c>
      <c r="H1852" s="142">
        <f>'04'!G6</f>
        <v>0</v>
      </c>
      <c r="I1852" s="91">
        <f>ROUND(H1852*G1852,3)</f>
        <v>0</v>
      </c>
      <c r="J1852" s="92"/>
      <c r="K1852" s="13"/>
      <c r="L1852" s="93" t="s">
        <v>0</v>
      </c>
      <c r="M1852" s="94" t="s">
        <v>23</v>
      </c>
      <c r="N1852" s="95"/>
      <c r="O1852" s="96">
        <f>N1852*G1852</f>
        <v>0</v>
      </c>
      <c r="P1852" s="96">
        <v>0</v>
      </c>
      <c r="Q1852" s="96">
        <f>P1852*G1852</f>
        <v>0</v>
      </c>
      <c r="R1852" s="96">
        <v>0</v>
      </c>
      <c r="S1852" s="97">
        <f>R1852*G1852</f>
        <v>0</v>
      </c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Q1852" s="98" t="s">
        <v>598</v>
      </c>
      <c r="AS1852" s="98" t="s">
        <v>92</v>
      </c>
      <c r="AT1852" s="98" t="s">
        <v>73</v>
      </c>
      <c r="AX1852" s="7" t="s">
        <v>89</v>
      </c>
      <c r="BD1852" s="99">
        <f>IF(M1852="základná",I1852,0)</f>
        <v>0</v>
      </c>
      <c r="BE1852" s="99">
        <f>IF(M1852="znížená",I1852,0)</f>
        <v>0</v>
      </c>
      <c r="BF1852" s="99">
        <f>IF(M1852="zákl. prenesená",I1852,0)</f>
        <v>0</v>
      </c>
      <c r="BG1852" s="99">
        <f>IF(M1852="zníž. prenesená",I1852,0)</f>
        <v>0</v>
      </c>
      <c r="BH1852" s="99">
        <f>IF(M1852="nulová",I1852,0)</f>
        <v>0</v>
      </c>
      <c r="BI1852" s="7" t="s">
        <v>73</v>
      </c>
      <c r="BJ1852" s="100">
        <f>ROUND(H1852*G1852,3)</f>
        <v>0</v>
      </c>
      <c r="BK1852" s="7" t="s">
        <v>598</v>
      </c>
      <c r="BL1852" s="98" t="s">
        <v>2073</v>
      </c>
    </row>
    <row r="1853" spans="1:64" s="75" customFormat="1" ht="12.75" x14ac:dyDescent="0.2">
      <c r="A1853" s="74"/>
      <c r="C1853" s="76" t="s">
        <v>46</v>
      </c>
      <c r="D1853" s="85" t="s">
        <v>2074</v>
      </c>
      <c r="E1853" s="85" t="s">
        <v>2075</v>
      </c>
      <c r="I1853" s="86">
        <f>BJ1853</f>
        <v>0</v>
      </c>
      <c r="K1853" s="74"/>
      <c r="L1853" s="79"/>
      <c r="M1853" s="80"/>
      <c r="N1853" s="80"/>
      <c r="O1853" s="81">
        <f>SUM(O1854:O1859)</f>
        <v>0</v>
      </c>
      <c r="P1853" s="80"/>
      <c r="Q1853" s="81">
        <f>SUM(Q1854:Q1859)</f>
        <v>3.2416600000000004E-2</v>
      </c>
      <c r="R1853" s="80"/>
      <c r="S1853" s="82">
        <f>SUM(S1854:S1859)</f>
        <v>0</v>
      </c>
      <c r="AQ1853" s="76" t="s">
        <v>106</v>
      </c>
      <c r="AS1853" s="83" t="s">
        <v>46</v>
      </c>
      <c r="AT1853" s="83" t="s">
        <v>51</v>
      </c>
      <c r="AX1853" s="76" t="s">
        <v>89</v>
      </c>
      <c r="BJ1853" s="84">
        <f>SUM(BJ1854:BJ1859)</f>
        <v>0</v>
      </c>
    </row>
    <row r="1854" spans="1:64" s="16" customFormat="1" ht="24" x14ac:dyDescent="0.2">
      <c r="A1854" s="13"/>
      <c r="B1854" s="87" t="s">
        <v>2076</v>
      </c>
      <c r="C1854" s="87" t="s">
        <v>92</v>
      </c>
      <c r="D1854" s="88" t="s">
        <v>2077</v>
      </c>
      <c r="E1854" s="89" t="s">
        <v>2078</v>
      </c>
      <c r="F1854" s="90" t="s">
        <v>121</v>
      </c>
      <c r="G1854" s="91">
        <v>5.1719999999999997</v>
      </c>
      <c r="H1854" s="1"/>
      <c r="I1854" s="91">
        <f>ROUND(H1854*G1854,3)</f>
        <v>0</v>
      </c>
      <c r="J1854" s="92"/>
      <c r="K1854" s="13"/>
      <c r="L1854" s="93" t="s">
        <v>0</v>
      </c>
      <c r="M1854" s="94" t="s">
        <v>23</v>
      </c>
      <c r="N1854" s="95"/>
      <c r="O1854" s="96">
        <f>N1854*G1854</f>
        <v>0</v>
      </c>
      <c r="P1854" s="96">
        <v>0</v>
      </c>
      <c r="Q1854" s="96">
        <f>P1854*G1854</f>
        <v>0</v>
      </c>
      <c r="R1854" s="96">
        <v>0</v>
      </c>
      <c r="S1854" s="97">
        <f>R1854*G1854</f>
        <v>0</v>
      </c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Q1854" s="98" t="s">
        <v>598</v>
      </c>
      <c r="AS1854" s="98" t="s">
        <v>92</v>
      </c>
      <c r="AT1854" s="98" t="s">
        <v>73</v>
      </c>
      <c r="AX1854" s="7" t="s">
        <v>89</v>
      </c>
      <c r="BD1854" s="99">
        <f>IF(M1854="základná",I1854,0)</f>
        <v>0</v>
      </c>
      <c r="BE1854" s="99">
        <f>IF(M1854="znížená",I1854,0)</f>
        <v>0</v>
      </c>
      <c r="BF1854" s="99">
        <f>IF(M1854="zákl. prenesená",I1854,0)</f>
        <v>0</v>
      </c>
      <c r="BG1854" s="99">
        <f>IF(M1854="zníž. prenesená",I1854,0)</f>
        <v>0</v>
      </c>
      <c r="BH1854" s="99">
        <f>IF(M1854="nulová",I1854,0)</f>
        <v>0</v>
      </c>
      <c r="BI1854" s="7" t="s">
        <v>73</v>
      </c>
      <c r="BJ1854" s="100">
        <f>ROUND(H1854*G1854,3)</f>
        <v>0</v>
      </c>
      <c r="BK1854" s="7" t="s">
        <v>598</v>
      </c>
      <c r="BL1854" s="98" t="s">
        <v>2079</v>
      </c>
    </row>
    <row r="1855" spans="1:64" s="102" customFormat="1" x14ac:dyDescent="0.2">
      <c r="A1855" s="101"/>
      <c r="C1855" s="103" t="s">
        <v>102</v>
      </c>
      <c r="D1855" s="104" t="s">
        <v>0</v>
      </c>
      <c r="E1855" s="105" t="s">
        <v>754</v>
      </c>
      <c r="G1855" s="104" t="s">
        <v>0</v>
      </c>
      <c r="K1855" s="101"/>
      <c r="L1855" s="106"/>
      <c r="M1855" s="107"/>
      <c r="N1855" s="107"/>
      <c r="O1855" s="107"/>
      <c r="P1855" s="107"/>
      <c r="Q1855" s="107"/>
      <c r="R1855" s="107"/>
      <c r="S1855" s="108"/>
      <c r="AS1855" s="104" t="s">
        <v>102</v>
      </c>
      <c r="AT1855" s="104" t="s">
        <v>73</v>
      </c>
      <c r="AU1855" s="102" t="s">
        <v>51</v>
      </c>
      <c r="AV1855" s="102" t="s">
        <v>16</v>
      </c>
      <c r="AW1855" s="102" t="s">
        <v>47</v>
      </c>
      <c r="AX1855" s="104" t="s">
        <v>89</v>
      </c>
    </row>
    <row r="1856" spans="1:64" s="110" customFormat="1" x14ac:dyDescent="0.2">
      <c r="A1856" s="109"/>
      <c r="C1856" s="103" t="s">
        <v>102</v>
      </c>
      <c r="D1856" s="111" t="s">
        <v>0</v>
      </c>
      <c r="E1856" s="112" t="s">
        <v>985</v>
      </c>
      <c r="G1856" s="113">
        <v>5.1719999999999997</v>
      </c>
      <c r="K1856" s="109"/>
      <c r="L1856" s="114"/>
      <c r="M1856" s="115"/>
      <c r="N1856" s="115"/>
      <c r="O1856" s="115"/>
      <c r="P1856" s="115"/>
      <c r="Q1856" s="115"/>
      <c r="R1856" s="115"/>
      <c r="S1856" s="116"/>
      <c r="AS1856" s="111" t="s">
        <v>102</v>
      </c>
      <c r="AT1856" s="111" t="s">
        <v>73</v>
      </c>
      <c r="AU1856" s="110" t="s">
        <v>73</v>
      </c>
      <c r="AV1856" s="110" t="s">
        <v>16</v>
      </c>
      <c r="AW1856" s="110" t="s">
        <v>47</v>
      </c>
      <c r="AX1856" s="111" t="s">
        <v>89</v>
      </c>
    </row>
    <row r="1857" spans="1:64" s="118" customFormat="1" x14ac:dyDescent="0.2">
      <c r="A1857" s="117"/>
      <c r="C1857" s="103" t="s">
        <v>102</v>
      </c>
      <c r="D1857" s="119" t="s">
        <v>0</v>
      </c>
      <c r="E1857" s="120" t="s">
        <v>109</v>
      </c>
      <c r="G1857" s="121">
        <v>5.1719999999999997</v>
      </c>
      <c r="K1857" s="117"/>
      <c r="L1857" s="122"/>
      <c r="M1857" s="123"/>
      <c r="N1857" s="123"/>
      <c r="O1857" s="123"/>
      <c r="P1857" s="123"/>
      <c r="Q1857" s="123"/>
      <c r="R1857" s="123"/>
      <c r="S1857" s="124"/>
      <c r="AS1857" s="119" t="s">
        <v>102</v>
      </c>
      <c r="AT1857" s="119" t="s">
        <v>73</v>
      </c>
      <c r="AU1857" s="118" t="s">
        <v>96</v>
      </c>
      <c r="AV1857" s="118" t="s">
        <v>16</v>
      </c>
      <c r="AW1857" s="118" t="s">
        <v>51</v>
      </c>
      <c r="AX1857" s="119" t="s">
        <v>89</v>
      </c>
    </row>
    <row r="1858" spans="1:64" s="16" customFormat="1" ht="12" x14ac:dyDescent="0.2">
      <c r="A1858" s="13"/>
      <c r="B1858" s="133" t="s">
        <v>2080</v>
      </c>
      <c r="C1858" s="133" t="s">
        <v>786</v>
      </c>
      <c r="D1858" s="134" t="s">
        <v>2081</v>
      </c>
      <c r="E1858" s="135" t="s">
        <v>2082</v>
      </c>
      <c r="F1858" s="136" t="s">
        <v>121</v>
      </c>
      <c r="G1858" s="137">
        <v>5.9480000000000004</v>
      </c>
      <c r="H1858" s="1"/>
      <c r="I1858" s="137">
        <f>ROUND(H1858*G1858,3)</f>
        <v>0</v>
      </c>
      <c r="J1858" s="138"/>
      <c r="K1858" s="139"/>
      <c r="L1858" s="140" t="s">
        <v>0</v>
      </c>
      <c r="M1858" s="141" t="s">
        <v>23</v>
      </c>
      <c r="N1858" s="95"/>
      <c r="O1858" s="96">
        <f>N1858*G1858</f>
        <v>0</v>
      </c>
      <c r="P1858" s="96">
        <v>5.45E-3</v>
      </c>
      <c r="Q1858" s="96">
        <f>P1858*G1858</f>
        <v>3.2416600000000004E-2</v>
      </c>
      <c r="R1858" s="96">
        <v>0</v>
      </c>
      <c r="S1858" s="97">
        <f>R1858*G1858</f>
        <v>0</v>
      </c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Q1858" s="98" t="s">
        <v>1508</v>
      </c>
      <c r="AS1858" s="98" t="s">
        <v>786</v>
      </c>
      <c r="AT1858" s="98" t="s">
        <v>73</v>
      </c>
      <c r="AX1858" s="7" t="s">
        <v>89</v>
      </c>
      <c r="BD1858" s="99">
        <f>IF(M1858="základná",I1858,0)</f>
        <v>0</v>
      </c>
      <c r="BE1858" s="99">
        <f>IF(M1858="znížená",I1858,0)</f>
        <v>0</v>
      </c>
      <c r="BF1858" s="99">
        <f>IF(M1858="zákl. prenesená",I1858,0)</f>
        <v>0</v>
      </c>
      <c r="BG1858" s="99">
        <f>IF(M1858="zníž. prenesená",I1858,0)</f>
        <v>0</v>
      </c>
      <c r="BH1858" s="99">
        <f>IF(M1858="nulová",I1858,0)</f>
        <v>0</v>
      </c>
      <c r="BI1858" s="7" t="s">
        <v>73</v>
      </c>
      <c r="BJ1858" s="100">
        <f>ROUND(H1858*G1858,3)</f>
        <v>0</v>
      </c>
      <c r="BK1858" s="7" t="s">
        <v>1508</v>
      </c>
      <c r="BL1858" s="98" t="s">
        <v>2083</v>
      </c>
    </row>
    <row r="1859" spans="1:64" s="110" customFormat="1" x14ac:dyDescent="0.2">
      <c r="A1859" s="109"/>
      <c r="C1859" s="103" t="s">
        <v>102</v>
      </c>
      <c r="E1859" s="112" t="s">
        <v>2084</v>
      </c>
      <c r="G1859" s="113">
        <v>5.9480000000000004</v>
      </c>
      <c r="K1859" s="109"/>
      <c r="L1859" s="148"/>
      <c r="M1859" s="149"/>
      <c r="N1859" s="149"/>
      <c r="O1859" s="149"/>
      <c r="P1859" s="149"/>
      <c r="Q1859" s="149"/>
      <c r="R1859" s="149"/>
      <c r="S1859" s="150"/>
      <c r="AS1859" s="111" t="s">
        <v>102</v>
      </c>
      <c r="AT1859" s="111" t="s">
        <v>73</v>
      </c>
      <c r="AU1859" s="110" t="s">
        <v>73</v>
      </c>
      <c r="AV1859" s="110" t="s">
        <v>2</v>
      </c>
      <c r="AW1859" s="110" t="s">
        <v>51</v>
      </c>
      <c r="AX1859" s="111" t="s">
        <v>89</v>
      </c>
    </row>
    <row r="1860" spans="1:64" s="16" customFormat="1" x14ac:dyDescent="0.2">
      <c r="A1860" s="35"/>
      <c r="B1860" s="36"/>
      <c r="C1860" s="36"/>
      <c r="D1860" s="36"/>
      <c r="E1860" s="36"/>
      <c r="F1860" s="36"/>
      <c r="G1860" s="36"/>
      <c r="H1860" s="36"/>
      <c r="I1860" s="36"/>
      <c r="J1860" s="36"/>
      <c r="K1860" s="13"/>
      <c r="L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</row>
  </sheetData>
  <sheetProtection sheet="1" objects="1" scenarios="1"/>
  <autoFilter ref="B66:J1859"/>
  <mergeCells count="1">
    <mergeCell ref="K2:U2"/>
  </mergeCells>
  <pageMargins left="0.39374999999999999" right="0.39374999999999999" top="0.39374999999999999" bottom="0.39374999999999999" header="0" footer="0"/>
  <pageSetup paperSize="9" scale="96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5"/>
  <sheetViews>
    <sheetView showGridLines="0" topLeftCell="A40" zoomScaleNormal="100" workbookViewId="0">
      <selection activeCell="C67" sqref="C67"/>
    </sheetView>
  </sheetViews>
  <sheetFormatPr defaultColWidth="9.1640625" defaultRowHeight="12" x14ac:dyDescent="0.2"/>
  <cols>
    <col min="1" max="1" width="8.5" style="193" customWidth="1"/>
    <col min="2" max="2" width="50.6640625" style="193" customWidth="1"/>
    <col min="3" max="3" width="15.5" style="193" bestFit="1" customWidth="1"/>
    <col min="4" max="4" width="13.6640625" style="193" customWidth="1"/>
    <col min="5" max="5" width="15.5" style="193" bestFit="1" customWidth="1"/>
    <col min="6" max="6" width="17.6640625" style="193" bestFit="1" customWidth="1"/>
    <col min="7" max="7" width="15.1640625" style="193" bestFit="1" customWidth="1"/>
    <col min="8" max="8" width="48.1640625" style="193" customWidth="1"/>
    <col min="9" max="16384" width="9.1640625" style="193"/>
  </cols>
  <sheetData>
    <row r="2" spans="1:8" x14ac:dyDescent="0.2">
      <c r="A2" s="8"/>
      <c r="B2" s="9"/>
      <c r="C2" s="9"/>
      <c r="D2" s="9"/>
      <c r="E2" s="9"/>
      <c r="F2" s="9"/>
      <c r="G2" s="192"/>
    </row>
    <row r="3" spans="1:8" ht="18" x14ac:dyDescent="0.2">
      <c r="A3" s="194" t="s">
        <v>2234</v>
      </c>
      <c r="B3" s="188"/>
      <c r="C3" s="188"/>
      <c r="D3" s="188"/>
      <c r="E3" s="188"/>
      <c r="F3" s="188"/>
      <c r="G3" s="195"/>
    </row>
    <row r="4" spans="1:8" x14ac:dyDescent="0.2">
      <c r="A4" s="13"/>
      <c r="B4" s="95"/>
      <c r="C4" s="95"/>
      <c r="D4" s="95"/>
      <c r="E4" s="95"/>
      <c r="F4" s="95"/>
      <c r="G4" s="170"/>
    </row>
    <row r="5" spans="1:8" x14ac:dyDescent="0.2">
      <c r="A5" s="196"/>
      <c r="B5" s="17"/>
      <c r="C5" s="17"/>
      <c r="D5" s="17"/>
      <c r="E5" s="17"/>
      <c r="F5" s="17"/>
      <c r="G5" s="197"/>
    </row>
    <row r="6" spans="1:8" ht="15.75" x14ac:dyDescent="0.2">
      <c r="A6" s="198" t="s">
        <v>17</v>
      </c>
      <c r="B6" s="95"/>
      <c r="C6" s="95"/>
      <c r="D6" s="95"/>
      <c r="E6" s="95"/>
      <c r="F6" s="95"/>
      <c r="G6" s="199">
        <f>ROUND(SUM(G16:G84), 2)</f>
        <v>0</v>
      </c>
    </row>
    <row r="7" spans="1:8" x14ac:dyDescent="0.2">
      <c r="A7" s="196"/>
      <c r="B7" s="17"/>
      <c r="C7" s="17"/>
      <c r="D7" s="17"/>
      <c r="E7" s="17"/>
      <c r="F7" s="17"/>
      <c r="G7" s="197"/>
    </row>
    <row r="8" spans="1:8" ht="12.75" x14ac:dyDescent="0.2">
      <c r="A8" s="13"/>
      <c r="B8" s="95"/>
      <c r="C8" s="200" t="s">
        <v>19</v>
      </c>
      <c r="D8" s="95"/>
      <c r="E8" s="95"/>
      <c r="F8" s="200" t="s">
        <v>18</v>
      </c>
      <c r="G8" s="201" t="s">
        <v>20</v>
      </c>
    </row>
    <row r="9" spans="1:8" ht="12.75" x14ac:dyDescent="0.2">
      <c r="A9" s="202" t="s">
        <v>21</v>
      </c>
      <c r="B9" s="203" t="s">
        <v>22</v>
      </c>
      <c r="C9" s="204">
        <f>G6</f>
        <v>0</v>
      </c>
      <c r="D9" s="95"/>
      <c r="E9" s="95"/>
      <c r="F9" s="205">
        <v>0.2</v>
      </c>
      <c r="G9" s="206">
        <f>G6*F9</f>
        <v>0</v>
      </c>
    </row>
    <row r="10" spans="1:8" x14ac:dyDescent="0.2">
      <c r="A10" s="13"/>
      <c r="B10" s="95"/>
      <c r="C10" s="95"/>
      <c r="D10" s="95"/>
      <c r="E10" s="95"/>
      <c r="F10" s="95"/>
      <c r="G10" s="170"/>
    </row>
    <row r="11" spans="1:8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30"/>
      <c r="G11" s="208">
        <f>SUM(G9:G10,G6)</f>
        <v>0</v>
      </c>
    </row>
    <row r="12" spans="1:8" x14ac:dyDescent="0.2">
      <c r="A12" s="35"/>
      <c r="B12" s="36"/>
      <c r="C12" s="36"/>
      <c r="D12" s="36"/>
      <c r="E12" s="36"/>
      <c r="F12" s="36"/>
      <c r="G12" s="209"/>
    </row>
    <row r="13" spans="1:8" x14ac:dyDescent="0.2">
      <c r="A13" s="95"/>
      <c r="B13" s="95"/>
      <c r="C13" s="95"/>
      <c r="D13" s="95"/>
      <c r="E13" s="95"/>
      <c r="F13" s="95"/>
      <c r="G13" s="95"/>
    </row>
    <row r="14" spans="1:8" ht="24" x14ac:dyDescent="0.2">
      <c r="A14" s="210" t="s">
        <v>2091</v>
      </c>
      <c r="B14" s="211" t="s">
        <v>31</v>
      </c>
      <c r="C14" s="211" t="s">
        <v>77</v>
      </c>
      <c r="D14" s="211" t="s">
        <v>78</v>
      </c>
      <c r="E14" s="211" t="s">
        <v>79</v>
      </c>
      <c r="F14" s="211" t="s">
        <v>2170</v>
      </c>
      <c r="G14" s="212" t="s">
        <v>59</v>
      </c>
    </row>
    <row r="15" spans="1:8" x14ac:dyDescent="0.2">
      <c r="A15" s="317" t="s">
        <v>2093</v>
      </c>
      <c r="B15" s="318"/>
      <c r="C15" s="318"/>
      <c r="D15" s="318"/>
      <c r="E15" s="318"/>
      <c r="F15" s="318"/>
      <c r="G15" s="319"/>
    </row>
    <row r="16" spans="1:8" x14ac:dyDescent="0.2">
      <c r="A16" s="213">
        <v>1</v>
      </c>
      <c r="B16" s="214" t="s">
        <v>2094</v>
      </c>
      <c r="C16" s="215" t="s">
        <v>220</v>
      </c>
      <c r="D16" s="216">
        <v>3</v>
      </c>
      <c r="E16" s="2"/>
      <c r="F16" s="2"/>
      <c r="G16" s="217">
        <f>(F16+E16)*D16</f>
        <v>0</v>
      </c>
      <c r="H16" s="218"/>
    </row>
    <row r="17" spans="1:8" ht="24" x14ac:dyDescent="0.2">
      <c r="A17" s="213">
        <v>2</v>
      </c>
      <c r="B17" s="214" t="s">
        <v>2095</v>
      </c>
      <c r="C17" s="215" t="s">
        <v>220</v>
      </c>
      <c r="D17" s="216">
        <v>7</v>
      </c>
      <c r="E17" s="2"/>
      <c r="F17" s="2"/>
      <c r="G17" s="217">
        <f t="shared" ref="G17:G73" si="0">(F17+E17)*D17</f>
        <v>0</v>
      </c>
    </row>
    <row r="18" spans="1:8" x14ac:dyDescent="0.2">
      <c r="A18" s="213">
        <v>3</v>
      </c>
      <c r="B18" s="214" t="s">
        <v>2096</v>
      </c>
      <c r="C18" s="215" t="s">
        <v>220</v>
      </c>
      <c r="D18" s="216">
        <v>10</v>
      </c>
      <c r="E18" s="2"/>
      <c r="F18" s="2"/>
      <c r="G18" s="217">
        <f t="shared" si="0"/>
        <v>0</v>
      </c>
    </row>
    <row r="19" spans="1:8" x14ac:dyDescent="0.2">
      <c r="A19" s="213">
        <v>4</v>
      </c>
      <c r="B19" s="214" t="s">
        <v>2097</v>
      </c>
      <c r="C19" s="215" t="s">
        <v>220</v>
      </c>
      <c r="D19" s="216">
        <v>10</v>
      </c>
      <c r="E19" s="2"/>
      <c r="F19" s="2"/>
      <c r="G19" s="217">
        <f t="shared" si="0"/>
        <v>0</v>
      </c>
      <c r="H19" s="218"/>
    </row>
    <row r="20" spans="1:8" ht="84" x14ac:dyDescent="0.2">
      <c r="A20" s="213">
        <v>5</v>
      </c>
      <c r="B20" s="214" t="s">
        <v>2098</v>
      </c>
      <c r="C20" s="215" t="s">
        <v>220</v>
      </c>
      <c r="D20" s="216">
        <v>7</v>
      </c>
      <c r="E20" s="2"/>
      <c r="F20" s="2"/>
      <c r="G20" s="217">
        <f t="shared" si="0"/>
        <v>0</v>
      </c>
      <c r="H20" s="218"/>
    </row>
    <row r="21" spans="1:8" ht="24" x14ac:dyDescent="0.2">
      <c r="A21" s="213">
        <v>6</v>
      </c>
      <c r="B21" s="219" t="s">
        <v>2099</v>
      </c>
      <c r="C21" s="215" t="s">
        <v>220</v>
      </c>
      <c r="D21" s="216">
        <v>1</v>
      </c>
      <c r="E21" s="2"/>
      <c r="F21" s="2"/>
      <c r="G21" s="217">
        <f t="shared" si="0"/>
        <v>0</v>
      </c>
    </row>
    <row r="22" spans="1:8" ht="24" x14ac:dyDescent="0.2">
      <c r="A22" s="213">
        <v>7</v>
      </c>
      <c r="B22" s="219" t="s">
        <v>2100</v>
      </c>
      <c r="C22" s="215" t="s">
        <v>220</v>
      </c>
      <c r="D22" s="216">
        <v>1</v>
      </c>
      <c r="E22" s="2"/>
      <c r="F22" s="2"/>
      <c r="G22" s="217">
        <f t="shared" si="0"/>
        <v>0</v>
      </c>
    </row>
    <row r="23" spans="1:8" ht="24" x14ac:dyDescent="0.2">
      <c r="A23" s="213">
        <v>8</v>
      </c>
      <c r="B23" s="219" t="s">
        <v>2101</v>
      </c>
      <c r="C23" s="215" t="s">
        <v>220</v>
      </c>
      <c r="D23" s="216">
        <v>1</v>
      </c>
      <c r="E23" s="2"/>
      <c r="F23" s="2"/>
      <c r="G23" s="217">
        <f t="shared" si="0"/>
        <v>0</v>
      </c>
    </row>
    <row r="24" spans="1:8" ht="24" x14ac:dyDescent="0.2">
      <c r="A24" s="213">
        <v>9</v>
      </c>
      <c r="B24" s="219" t="s">
        <v>2102</v>
      </c>
      <c r="C24" s="215" t="s">
        <v>220</v>
      </c>
      <c r="D24" s="216">
        <v>7</v>
      </c>
      <c r="E24" s="2"/>
      <c r="F24" s="2"/>
      <c r="G24" s="217">
        <f t="shared" si="0"/>
        <v>0</v>
      </c>
      <c r="H24" s="218"/>
    </row>
    <row r="25" spans="1:8" ht="48" x14ac:dyDescent="0.2">
      <c r="A25" s="213">
        <v>10</v>
      </c>
      <c r="B25" s="220" t="s">
        <v>2103</v>
      </c>
      <c r="C25" s="215" t="s">
        <v>220</v>
      </c>
      <c r="D25" s="216">
        <v>1</v>
      </c>
      <c r="E25" s="2"/>
      <c r="F25" s="2"/>
      <c r="G25" s="217">
        <f t="shared" si="0"/>
        <v>0</v>
      </c>
    </row>
    <row r="26" spans="1:8" x14ac:dyDescent="0.2">
      <c r="A26" s="213">
        <v>11</v>
      </c>
      <c r="B26" s="219" t="s">
        <v>2104</v>
      </c>
      <c r="C26" s="215" t="s">
        <v>220</v>
      </c>
      <c r="D26" s="216">
        <v>1</v>
      </c>
      <c r="E26" s="2"/>
      <c r="F26" s="2"/>
      <c r="G26" s="217">
        <f t="shared" si="0"/>
        <v>0</v>
      </c>
    </row>
    <row r="27" spans="1:8" ht="24" x14ac:dyDescent="0.2">
      <c r="A27" s="213">
        <v>12</v>
      </c>
      <c r="B27" s="221" t="s">
        <v>2105</v>
      </c>
      <c r="C27" s="215" t="s">
        <v>220</v>
      </c>
      <c r="D27" s="216">
        <v>7</v>
      </c>
      <c r="E27" s="2"/>
      <c r="F27" s="2"/>
      <c r="G27" s="217">
        <f t="shared" si="0"/>
        <v>0</v>
      </c>
    </row>
    <row r="28" spans="1:8" ht="24" x14ac:dyDescent="0.2">
      <c r="A28" s="213">
        <v>13</v>
      </c>
      <c r="B28" s="219" t="s">
        <v>2106</v>
      </c>
      <c r="C28" s="215" t="s">
        <v>220</v>
      </c>
      <c r="D28" s="216">
        <v>7</v>
      </c>
      <c r="E28" s="2"/>
      <c r="F28" s="2"/>
      <c r="G28" s="217">
        <f t="shared" si="0"/>
        <v>0</v>
      </c>
      <c r="H28" s="218"/>
    </row>
    <row r="29" spans="1:8" ht="24" x14ac:dyDescent="0.2">
      <c r="A29" s="213">
        <v>14</v>
      </c>
      <c r="B29" s="219" t="s">
        <v>2107</v>
      </c>
      <c r="C29" s="215" t="s">
        <v>220</v>
      </c>
      <c r="D29" s="216">
        <v>1</v>
      </c>
      <c r="E29" s="2"/>
      <c r="F29" s="2"/>
      <c r="G29" s="217">
        <f t="shared" si="0"/>
        <v>0</v>
      </c>
    </row>
    <row r="30" spans="1:8" ht="36" x14ac:dyDescent="0.2">
      <c r="A30" s="213">
        <v>15</v>
      </c>
      <c r="B30" s="219" t="s">
        <v>2108</v>
      </c>
      <c r="C30" s="215" t="s">
        <v>220</v>
      </c>
      <c r="D30" s="216">
        <v>1</v>
      </c>
      <c r="E30" s="2"/>
      <c r="F30" s="2"/>
      <c r="G30" s="217">
        <f t="shared" si="0"/>
        <v>0</v>
      </c>
      <c r="H30" s="218"/>
    </row>
    <row r="31" spans="1:8" x14ac:dyDescent="0.2">
      <c r="A31" s="213">
        <v>16</v>
      </c>
      <c r="B31" s="222" t="s">
        <v>2109</v>
      </c>
      <c r="C31" s="215" t="s">
        <v>220</v>
      </c>
      <c r="D31" s="216">
        <v>1</v>
      </c>
      <c r="E31" s="2"/>
      <c r="F31" s="2"/>
      <c r="G31" s="217">
        <f t="shared" si="0"/>
        <v>0</v>
      </c>
      <c r="H31" s="218"/>
    </row>
    <row r="32" spans="1:8" ht="24" x14ac:dyDescent="0.2">
      <c r="A32" s="213">
        <v>17</v>
      </c>
      <c r="B32" s="219" t="s">
        <v>2110</v>
      </c>
      <c r="C32" s="215" t="s">
        <v>220</v>
      </c>
      <c r="D32" s="216">
        <v>1</v>
      </c>
      <c r="E32" s="2"/>
      <c r="F32" s="2"/>
      <c r="G32" s="217">
        <f t="shared" si="0"/>
        <v>0</v>
      </c>
    </row>
    <row r="33" spans="1:8" ht="60" x14ac:dyDescent="0.2">
      <c r="A33" s="213">
        <v>18</v>
      </c>
      <c r="B33" s="219" t="s">
        <v>2111</v>
      </c>
      <c r="C33" s="215" t="s">
        <v>220</v>
      </c>
      <c r="D33" s="216">
        <v>1</v>
      </c>
      <c r="E33" s="2"/>
      <c r="F33" s="2"/>
      <c r="G33" s="217">
        <f t="shared" si="0"/>
        <v>0</v>
      </c>
    </row>
    <row r="34" spans="1:8" ht="84" x14ac:dyDescent="0.2">
      <c r="A34" s="213">
        <v>19</v>
      </c>
      <c r="B34" s="220" t="s">
        <v>2112</v>
      </c>
      <c r="C34" s="215" t="s">
        <v>220</v>
      </c>
      <c r="D34" s="216">
        <v>4</v>
      </c>
      <c r="E34" s="2"/>
      <c r="F34" s="2"/>
      <c r="G34" s="217">
        <f t="shared" si="0"/>
        <v>0</v>
      </c>
    </row>
    <row r="35" spans="1:8" x14ac:dyDescent="0.2">
      <c r="A35" s="213">
        <v>20</v>
      </c>
      <c r="B35" s="220" t="s">
        <v>2113</v>
      </c>
      <c r="C35" s="215" t="s">
        <v>220</v>
      </c>
      <c r="D35" s="216">
        <v>1</v>
      </c>
      <c r="E35" s="2"/>
      <c r="F35" s="2"/>
      <c r="G35" s="217">
        <f t="shared" si="0"/>
        <v>0</v>
      </c>
    </row>
    <row r="36" spans="1:8" ht="24" x14ac:dyDescent="0.2">
      <c r="A36" s="213">
        <v>21</v>
      </c>
      <c r="B36" s="220" t="s">
        <v>2114</v>
      </c>
      <c r="C36" s="215" t="s">
        <v>220</v>
      </c>
      <c r="D36" s="216">
        <v>1</v>
      </c>
      <c r="E36" s="2"/>
      <c r="F36" s="2"/>
      <c r="G36" s="217">
        <f t="shared" si="0"/>
        <v>0</v>
      </c>
    </row>
    <row r="37" spans="1:8" x14ac:dyDescent="0.2">
      <c r="A37" s="213">
        <v>22</v>
      </c>
      <c r="B37" s="223" t="s">
        <v>2115</v>
      </c>
      <c r="C37" s="215"/>
      <c r="D37" s="216">
        <v>1</v>
      </c>
      <c r="E37" s="2"/>
      <c r="F37" s="2"/>
      <c r="G37" s="217">
        <f t="shared" si="0"/>
        <v>0</v>
      </c>
    </row>
    <row r="38" spans="1:8" x14ac:dyDescent="0.2">
      <c r="A38" s="213">
        <v>23</v>
      </c>
      <c r="B38" s="214" t="s">
        <v>2116</v>
      </c>
      <c r="C38" s="215" t="s">
        <v>220</v>
      </c>
      <c r="D38" s="216">
        <v>1</v>
      </c>
      <c r="E38" s="2"/>
      <c r="F38" s="2"/>
      <c r="G38" s="217">
        <f t="shared" si="0"/>
        <v>0</v>
      </c>
      <c r="H38" s="218"/>
    </row>
    <row r="39" spans="1:8" x14ac:dyDescent="0.2">
      <c r="A39" s="213">
        <v>24</v>
      </c>
      <c r="B39" s="214" t="s">
        <v>2117</v>
      </c>
      <c r="C39" s="215" t="s">
        <v>220</v>
      </c>
      <c r="D39" s="216">
        <v>11</v>
      </c>
      <c r="E39" s="2"/>
      <c r="F39" s="2"/>
      <c r="G39" s="217">
        <f t="shared" si="0"/>
        <v>0</v>
      </c>
      <c r="H39" s="218"/>
    </row>
    <row r="40" spans="1:8" x14ac:dyDescent="0.2">
      <c r="A40" s="213">
        <v>25</v>
      </c>
      <c r="B40" s="214" t="s">
        <v>2118</v>
      </c>
      <c r="C40" s="215" t="s">
        <v>220</v>
      </c>
      <c r="D40" s="216">
        <v>14</v>
      </c>
      <c r="E40" s="2"/>
      <c r="F40" s="2"/>
      <c r="G40" s="217">
        <f t="shared" si="0"/>
        <v>0</v>
      </c>
      <c r="H40" s="218"/>
    </row>
    <row r="41" spans="1:8" x14ac:dyDescent="0.2">
      <c r="A41" s="213">
        <v>26</v>
      </c>
      <c r="B41" s="214" t="s">
        <v>2119</v>
      </c>
      <c r="C41" s="215" t="s">
        <v>220</v>
      </c>
      <c r="D41" s="216">
        <v>3</v>
      </c>
      <c r="E41" s="2"/>
      <c r="F41" s="2"/>
      <c r="G41" s="217">
        <f t="shared" si="0"/>
        <v>0</v>
      </c>
      <c r="H41" s="218"/>
    </row>
    <row r="42" spans="1:8" x14ac:dyDescent="0.2">
      <c r="A42" s="213">
        <v>27</v>
      </c>
      <c r="B42" s="214" t="s">
        <v>2120</v>
      </c>
      <c r="C42" s="215" t="s">
        <v>220</v>
      </c>
      <c r="D42" s="216">
        <v>8</v>
      </c>
      <c r="E42" s="2"/>
      <c r="F42" s="2"/>
      <c r="G42" s="217">
        <f t="shared" si="0"/>
        <v>0</v>
      </c>
      <c r="H42" s="218"/>
    </row>
    <row r="43" spans="1:8" x14ac:dyDescent="0.2">
      <c r="A43" s="213">
        <v>28</v>
      </c>
      <c r="B43" s="214" t="s">
        <v>2121</v>
      </c>
      <c r="C43" s="215" t="s">
        <v>220</v>
      </c>
      <c r="D43" s="216">
        <v>3</v>
      </c>
      <c r="E43" s="2"/>
      <c r="F43" s="2"/>
      <c r="G43" s="217">
        <f t="shared" si="0"/>
        <v>0</v>
      </c>
      <c r="H43" s="218"/>
    </row>
    <row r="44" spans="1:8" x14ac:dyDescent="0.2">
      <c r="A44" s="213">
        <v>29</v>
      </c>
      <c r="B44" s="214" t="s">
        <v>2122</v>
      </c>
      <c r="C44" s="215" t="s">
        <v>220</v>
      </c>
      <c r="D44" s="216">
        <v>1</v>
      </c>
      <c r="E44" s="2"/>
      <c r="F44" s="2"/>
      <c r="G44" s="217">
        <f t="shared" si="0"/>
        <v>0</v>
      </c>
      <c r="H44" s="218"/>
    </row>
    <row r="45" spans="1:8" x14ac:dyDescent="0.2">
      <c r="A45" s="314" t="s">
        <v>2123</v>
      </c>
      <c r="B45" s="315"/>
      <c r="C45" s="315"/>
      <c r="D45" s="315"/>
      <c r="E45" s="315"/>
      <c r="F45" s="315"/>
      <c r="G45" s="316"/>
    </row>
    <row r="46" spans="1:8" x14ac:dyDescent="0.2">
      <c r="A46" s="213">
        <v>30</v>
      </c>
      <c r="B46" s="214" t="s">
        <v>2124</v>
      </c>
      <c r="C46" s="215" t="s">
        <v>95</v>
      </c>
      <c r="D46" s="216">
        <v>30</v>
      </c>
      <c r="E46" s="2"/>
      <c r="F46" s="2"/>
      <c r="G46" s="217">
        <f t="shared" si="0"/>
        <v>0</v>
      </c>
    </row>
    <row r="47" spans="1:8" x14ac:dyDescent="0.2">
      <c r="A47" s="213">
        <v>31</v>
      </c>
      <c r="B47" s="214" t="s">
        <v>2125</v>
      </c>
      <c r="C47" s="215" t="s">
        <v>95</v>
      </c>
      <c r="D47" s="216">
        <v>20</v>
      </c>
      <c r="E47" s="2"/>
      <c r="F47" s="2"/>
      <c r="G47" s="217">
        <f t="shared" si="0"/>
        <v>0</v>
      </c>
    </row>
    <row r="48" spans="1:8" x14ac:dyDescent="0.2">
      <c r="A48" s="213">
        <v>32</v>
      </c>
      <c r="B48" s="214" t="s">
        <v>2126</v>
      </c>
      <c r="C48" s="215" t="s">
        <v>95</v>
      </c>
      <c r="D48" s="216">
        <v>25</v>
      </c>
      <c r="E48" s="2"/>
      <c r="F48" s="2"/>
      <c r="G48" s="217">
        <f t="shared" si="0"/>
        <v>0</v>
      </c>
    </row>
    <row r="49" spans="1:7" x14ac:dyDescent="0.2">
      <c r="A49" s="213">
        <v>33</v>
      </c>
      <c r="B49" s="224" t="s">
        <v>2127</v>
      </c>
      <c r="C49" s="215" t="s">
        <v>95</v>
      </c>
      <c r="D49" s="216">
        <v>14</v>
      </c>
      <c r="E49" s="2"/>
      <c r="F49" s="2"/>
      <c r="G49" s="217">
        <f t="shared" si="0"/>
        <v>0</v>
      </c>
    </row>
    <row r="50" spans="1:7" x14ac:dyDescent="0.2">
      <c r="A50" s="213">
        <v>34</v>
      </c>
      <c r="B50" s="224" t="s">
        <v>2128</v>
      </c>
      <c r="C50" s="215" t="s">
        <v>95</v>
      </c>
      <c r="D50" s="216">
        <v>10</v>
      </c>
      <c r="E50" s="2"/>
      <c r="F50" s="2"/>
      <c r="G50" s="217">
        <f t="shared" si="0"/>
        <v>0</v>
      </c>
    </row>
    <row r="51" spans="1:7" x14ac:dyDescent="0.2">
      <c r="A51" s="213">
        <v>35</v>
      </c>
      <c r="B51" s="224" t="s">
        <v>2129</v>
      </c>
      <c r="C51" s="215" t="s">
        <v>95</v>
      </c>
      <c r="D51" s="216">
        <v>7</v>
      </c>
      <c r="E51" s="2"/>
      <c r="F51" s="2"/>
      <c r="G51" s="217">
        <f t="shared" si="0"/>
        <v>0</v>
      </c>
    </row>
    <row r="52" spans="1:7" x14ac:dyDescent="0.2">
      <c r="A52" s="213">
        <v>36</v>
      </c>
      <c r="B52" s="224" t="s">
        <v>2130</v>
      </c>
      <c r="C52" s="215" t="s">
        <v>95</v>
      </c>
      <c r="D52" s="216">
        <v>11</v>
      </c>
      <c r="E52" s="2"/>
      <c r="F52" s="2"/>
      <c r="G52" s="217">
        <f t="shared" si="0"/>
        <v>0</v>
      </c>
    </row>
    <row r="53" spans="1:7" x14ac:dyDescent="0.2">
      <c r="A53" s="213">
        <v>37</v>
      </c>
      <c r="B53" s="224" t="s">
        <v>2131</v>
      </c>
      <c r="C53" s="215" t="s">
        <v>95</v>
      </c>
      <c r="D53" s="216">
        <v>10</v>
      </c>
      <c r="E53" s="2"/>
      <c r="F53" s="2"/>
      <c r="G53" s="217">
        <f t="shared" si="0"/>
        <v>0</v>
      </c>
    </row>
    <row r="54" spans="1:7" x14ac:dyDescent="0.2">
      <c r="A54" s="213">
        <v>38</v>
      </c>
      <c r="B54" s="224" t="s">
        <v>2132</v>
      </c>
      <c r="C54" s="215" t="s">
        <v>95</v>
      </c>
      <c r="D54" s="216">
        <v>23</v>
      </c>
      <c r="E54" s="2"/>
      <c r="F54" s="2"/>
      <c r="G54" s="217">
        <f t="shared" si="0"/>
        <v>0</v>
      </c>
    </row>
    <row r="55" spans="1:7" x14ac:dyDescent="0.2">
      <c r="A55" s="314" t="s">
        <v>2133</v>
      </c>
      <c r="B55" s="315"/>
      <c r="C55" s="315"/>
      <c r="D55" s="315"/>
      <c r="E55" s="315"/>
      <c r="F55" s="315"/>
      <c r="G55" s="316"/>
    </row>
    <row r="56" spans="1:7" x14ac:dyDescent="0.2">
      <c r="A56" s="213">
        <v>39</v>
      </c>
      <c r="B56" s="214" t="s">
        <v>2134</v>
      </c>
      <c r="C56" s="215" t="s">
        <v>220</v>
      </c>
      <c r="D56" s="216">
        <v>1</v>
      </c>
      <c r="E56" s="2"/>
      <c r="F56" s="2"/>
      <c r="G56" s="217">
        <f>(F56+E56)*D56</f>
        <v>0</v>
      </c>
    </row>
    <row r="57" spans="1:7" x14ac:dyDescent="0.2">
      <c r="A57" s="213">
        <v>40</v>
      </c>
      <c r="B57" s="214" t="s">
        <v>2135</v>
      </c>
      <c r="C57" s="215" t="s">
        <v>220</v>
      </c>
      <c r="D57" s="216">
        <v>1</v>
      </c>
      <c r="E57" s="2"/>
      <c r="F57" s="2"/>
      <c r="G57" s="217">
        <f t="shared" ref="G57:G70" si="1">(F57+E57)*D57</f>
        <v>0</v>
      </c>
    </row>
    <row r="58" spans="1:7" ht="24" x14ac:dyDescent="0.2">
      <c r="A58" s="213">
        <v>41</v>
      </c>
      <c r="B58" s="214" t="s">
        <v>2136</v>
      </c>
      <c r="C58" s="215" t="s">
        <v>220</v>
      </c>
      <c r="D58" s="216">
        <v>1</v>
      </c>
      <c r="E58" s="2"/>
      <c r="F58" s="2"/>
      <c r="G58" s="217">
        <f t="shared" si="1"/>
        <v>0</v>
      </c>
    </row>
    <row r="59" spans="1:7" x14ac:dyDescent="0.2">
      <c r="A59" s="213">
        <v>42</v>
      </c>
      <c r="B59" s="224" t="s">
        <v>2137</v>
      </c>
      <c r="C59" s="215" t="s">
        <v>220</v>
      </c>
      <c r="D59" s="216">
        <v>22</v>
      </c>
      <c r="E59" s="2"/>
      <c r="F59" s="2"/>
      <c r="G59" s="217">
        <f t="shared" si="1"/>
        <v>0</v>
      </c>
    </row>
    <row r="60" spans="1:7" x14ac:dyDescent="0.2">
      <c r="A60" s="213">
        <v>43</v>
      </c>
      <c r="B60" s="224" t="s">
        <v>2138</v>
      </c>
      <c r="C60" s="215" t="s">
        <v>220</v>
      </c>
      <c r="D60" s="216">
        <v>2</v>
      </c>
      <c r="E60" s="2"/>
      <c r="F60" s="2"/>
      <c r="G60" s="217">
        <f t="shared" si="1"/>
        <v>0</v>
      </c>
    </row>
    <row r="61" spans="1:7" x14ac:dyDescent="0.2">
      <c r="A61" s="213">
        <v>44</v>
      </c>
      <c r="B61" s="224" t="s">
        <v>2139</v>
      </c>
      <c r="C61" s="215" t="s">
        <v>220</v>
      </c>
      <c r="D61" s="216">
        <v>7</v>
      </c>
      <c r="E61" s="2"/>
      <c r="F61" s="2"/>
      <c r="G61" s="217">
        <f t="shared" si="1"/>
        <v>0</v>
      </c>
    </row>
    <row r="62" spans="1:7" x14ac:dyDescent="0.2">
      <c r="A62" s="213">
        <v>45</v>
      </c>
      <c r="B62" s="224" t="s">
        <v>2140</v>
      </c>
      <c r="C62" s="215" t="s">
        <v>220</v>
      </c>
      <c r="D62" s="216">
        <v>2</v>
      </c>
      <c r="E62" s="2"/>
      <c r="F62" s="2"/>
      <c r="G62" s="217">
        <f t="shared" si="1"/>
        <v>0</v>
      </c>
    </row>
    <row r="63" spans="1:7" x14ac:dyDescent="0.2">
      <c r="A63" s="213">
        <v>46</v>
      </c>
      <c r="B63" s="224" t="s">
        <v>2141</v>
      </c>
      <c r="C63" s="215" t="s">
        <v>220</v>
      </c>
      <c r="D63" s="216">
        <v>1</v>
      </c>
      <c r="E63" s="2"/>
      <c r="F63" s="2"/>
      <c r="G63" s="217">
        <f t="shared" si="1"/>
        <v>0</v>
      </c>
    </row>
    <row r="64" spans="1:7" x14ac:dyDescent="0.2">
      <c r="A64" s="213">
        <v>47</v>
      </c>
      <c r="B64" s="224" t="s">
        <v>2142</v>
      </c>
      <c r="C64" s="215" t="s">
        <v>220</v>
      </c>
      <c r="D64" s="216">
        <v>2</v>
      </c>
      <c r="E64" s="2"/>
      <c r="F64" s="2"/>
      <c r="G64" s="217">
        <f t="shared" si="1"/>
        <v>0</v>
      </c>
    </row>
    <row r="65" spans="1:7" x14ac:dyDescent="0.2">
      <c r="A65" s="213">
        <v>48</v>
      </c>
      <c r="B65" s="224" t="s">
        <v>2143</v>
      </c>
      <c r="C65" s="215" t="s">
        <v>220</v>
      </c>
      <c r="D65" s="216">
        <v>1</v>
      </c>
      <c r="E65" s="2"/>
      <c r="F65" s="2"/>
      <c r="G65" s="217">
        <f t="shared" si="1"/>
        <v>0</v>
      </c>
    </row>
    <row r="66" spans="1:7" x14ac:dyDescent="0.2">
      <c r="A66" s="213">
        <v>49</v>
      </c>
      <c r="B66" s="224" t="s">
        <v>2144</v>
      </c>
      <c r="C66" s="215" t="s">
        <v>220</v>
      </c>
      <c r="D66" s="216">
        <v>8</v>
      </c>
      <c r="E66" s="2"/>
      <c r="F66" s="2"/>
      <c r="G66" s="217">
        <f t="shared" si="1"/>
        <v>0</v>
      </c>
    </row>
    <row r="67" spans="1:7" x14ac:dyDescent="0.2">
      <c r="A67" s="213">
        <v>50</v>
      </c>
      <c r="B67" s="224" t="s">
        <v>2145</v>
      </c>
      <c r="C67" s="215" t="s">
        <v>220</v>
      </c>
      <c r="D67" s="216">
        <v>1</v>
      </c>
      <c r="E67" s="2"/>
      <c r="F67" s="2"/>
      <c r="G67" s="217">
        <f t="shared" si="1"/>
        <v>0</v>
      </c>
    </row>
    <row r="68" spans="1:7" x14ac:dyDescent="0.2">
      <c r="A68" s="213">
        <v>51</v>
      </c>
      <c r="B68" s="224" t="s">
        <v>2146</v>
      </c>
      <c r="C68" s="225" t="s">
        <v>220</v>
      </c>
      <c r="D68" s="226">
        <v>3</v>
      </c>
      <c r="E68" s="2"/>
      <c r="F68" s="2"/>
      <c r="G68" s="217">
        <f t="shared" si="1"/>
        <v>0</v>
      </c>
    </row>
    <row r="69" spans="1:7" x14ac:dyDescent="0.2">
      <c r="A69" s="213">
        <v>52</v>
      </c>
      <c r="B69" s="224" t="s">
        <v>2147</v>
      </c>
      <c r="C69" s="215" t="s">
        <v>220</v>
      </c>
      <c r="D69" s="216">
        <v>1</v>
      </c>
      <c r="E69" s="2"/>
      <c r="F69" s="2"/>
      <c r="G69" s="217">
        <f t="shared" si="1"/>
        <v>0</v>
      </c>
    </row>
    <row r="70" spans="1:7" x14ac:dyDescent="0.2">
      <c r="A70" s="213">
        <v>53</v>
      </c>
      <c r="B70" s="224" t="s">
        <v>2148</v>
      </c>
      <c r="C70" s="225" t="s">
        <v>220</v>
      </c>
      <c r="D70" s="226">
        <v>5</v>
      </c>
      <c r="E70" s="2"/>
      <c r="F70" s="2"/>
      <c r="G70" s="217">
        <f t="shared" si="1"/>
        <v>0</v>
      </c>
    </row>
    <row r="71" spans="1:7" x14ac:dyDescent="0.2">
      <c r="A71" s="314" t="s">
        <v>2149</v>
      </c>
      <c r="B71" s="315"/>
      <c r="C71" s="315"/>
      <c r="D71" s="315"/>
      <c r="E71" s="315"/>
      <c r="F71" s="315"/>
      <c r="G71" s="316"/>
    </row>
    <row r="72" spans="1:7" x14ac:dyDescent="0.2">
      <c r="A72" s="213">
        <v>54</v>
      </c>
      <c r="B72" s="224" t="s">
        <v>2150</v>
      </c>
      <c r="C72" s="225" t="s">
        <v>2151</v>
      </c>
      <c r="D72" s="226">
        <v>1</v>
      </c>
      <c r="E72" s="2"/>
      <c r="F72" s="2"/>
      <c r="G72" s="217">
        <f t="shared" si="0"/>
        <v>0</v>
      </c>
    </row>
    <row r="73" spans="1:7" x14ac:dyDescent="0.2">
      <c r="A73" s="213">
        <v>55</v>
      </c>
      <c r="B73" s="224" t="s">
        <v>2152</v>
      </c>
      <c r="C73" s="225" t="s">
        <v>2151</v>
      </c>
      <c r="D73" s="226">
        <v>1</v>
      </c>
      <c r="E73" s="2"/>
      <c r="F73" s="2"/>
      <c r="G73" s="217">
        <f t="shared" si="0"/>
        <v>0</v>
      </c>
    </row>
    <row r="74" spans="1:7" x14ac:dyDescent="0.2">
      <c r="A74" s="213">
        <v>56</v>
      </c>
      <c r="B74" s="224" t="s">
        <v>2153</v>
      </c>
      <c r="C74" s="227" t="s">
        <v>2151</v>
      </c>
      <c r="D74" s="228">
        <v>1</v>
      </c>
      <c r="E74" s="2"/>
      <c r="F74" s="2"/>
      <c r="G74" s="217">
        <f>(F74+E74)*D74</f>
        <v>0</v>
      </c>
    </row>
    <row r="75" spans="1:7" x14ac:dyDescent="0.2">
      <c r="A75" s="314" t="s">
        <v>2154</v>
      </c>
      <c r="B75" s="315"/>
      <c r="C75" s="315"/>
      <c r="D75" s="315"/>
      <c r="E75" s="315"/>
      <c r="F75" s="315"/>
      <c r="G75" s="316"/>
    </row>
    <row r="76" spans="1:7" x14ac:dyDescent="0.2">
      <c r="A76" s="229">
        <v>57</v>
      </c>
      <c r="B76" s="230" t="s">
        <v>2155</v>
      </c>
      <c r="C76" s="222" t="s">
        <v>95</v>
      </c>
      <c r="D76" s="231">
        <v>52</v>
      </c>
      <c r="E76" s="2"/>
      <c r="F76" s="2"/>
      <c r="G76" s="217">
        <f>(F76+E76)*D76</f>
        <v>0</v>
      </c>
    </row>
    <row r="77" spans="1:7" x14ac:dyDescent="0.2">
      <c r="A77" s="229">
        <v>58</v>
      </c>
      <c r="B77" s="230" t="s">
        <v>2156</v>
      </c>
      <c r="C77" s="222" t="s">
        <v>95</v>
      </c>
      <c r="D77" s="231">
        <v>25</v>
      </c>
      <c r="E77" s="2"/>
      <c r="F77" s="2"/>
      <c r="G77" s="217">
        <f>(F77+E77)*D77</f>
        <v>0</v>
      </c>
    </row>
    <row r="78" spans="1:7" x14ac:dyDescent="0.2">
      <c r="A78" s="229">
        <v>59</v>
      </c>
      <c r="B78" s="230" t="s">
        <v>2157</v>
      </c>
      <c r="C78" s="222" t="s">
        <v>95</v>
      </c>
      <c r="D78" s="231">
        <v>5</v>
      </c>
      <c r="E78" s="2"/>
      <c r="F78" s="2"/>
      <c r="G78" s="217">
        <f t="shared" ref="G78:G84" si="2">(F78+E78)*D78</f>
        <v>0</v>
      </c>
    </row>
    <row r="79" spans="1:7" x14ac:dyDescent="0.2">
      <c r="A79" s="229">
        <v>60</v>
      </c>
      <c r="B79" s="230" t="s">
        <v>2158</v>
      </c>
      <c r="C79" s="222" t="s">
        <v>95</v>
      </c>
      <c r="D79" s="231">
        <v>5</v>
      </c>
      <c r="E79" s="2"/>
      <c r="F79" s="2"/>
      <c r="G79" s="217">
        <f t="shared" si="2"/>
        <v>0</v>
      </c>
    </row>
    <row r="80" spans="1:7" x14ac:dyDescent="0.2">
      <c r="A80" s="229">
        <v>61</v>
      </c>
      <c r="B80" s="230" t="s">
        <v>2159</v>
      </c>
      <c r="C80" s="222" t="s">
        <v>95</v>
      </c>
      <c r="D80" s="231">
        <v>17</v>
      </c>
      <c r="E80" s="2"/>
      <c r="F80" s="2"/>
      <c r="G80" s="217">
        <f t="shared" si="2"/>
        <v>0</v>
      </c>
    </row>
    <row r="81" spans="1:7" x14ac:dyDescent="0.2">
      <c r="A81" s="314" t="s">
        <v>2160</v>
      </c>
      <c r="B81" s="315"/>
      <c r="C81" s="315"/>
      <c r="D81" s="315"/>
      <c r="E81" s="315"/>
      <c r="F81" s="315"/>
      <c r="G81" s="316"/>
    </row>
    <row r="82" spans="1:7" x14ac:dyDescent="0.2">
      <c r="A82" s="229">
        <v>62</v>
      </c>
      <c r="B82" s="224" t="s">
        <v>2161</v>
      </c>
      <c r="C82" s="222" t="s">
        <v>2151</v>
      </c>
      <c r="D82" s="232">
        <v>1</v>
      </c>
      <c r="E82" s="2"/>
      <c r="F82" s="2"/>
      <c r="G82" s="217">
        <f t="shared" si="2"/>
        <v>0</v>
      </c>
    </row>
    <row r="83" spans="1:7" x14ac:dyDescent="0.2">
      <c r="A83" s="229">
        <v>63</v>
      </c>
      <c r="B83" s="224" t="s">
        <v>2153</v>
      </c>
      <c r="C83" s="227" t="s">
        <v>2151</v>
      </c>
      <c r="D83" s="228">
        <v>1</v>
      </c>
      <c r="E83" s="2"/>
      <c r="F83" s="2"/>
      <c r="G83" s="217">
        <f t="shared" si="2"/>
        <v>0</v>
      </c>
    </row>
    <row r="84" spans="1:7" x14ac:dyDescent="0.2">
      <c r="A84" s="233">
        <v>64</v>
      </c>
      <c r="B84" s="234" t="s">
        <v>2162</v>
      </c>
      <c r="C84" s="235" t="s">
        <v>2151</v>
      </c>
      <c r="D84" s="236">
        <v>1</v>
      </c>
      <c r="E84" s="3"/>
      <c r="F84" s="3"/>
      <c r="G84" s="237">
        <f t="shared" si="2"/>
        <v>0</v>
      </c>
    </row>
    <row r="85" spans="1:7" x14ac:dyDescent="0.2">
      <c r="G85" s="238"/>
    </row>
  </sheetData>
  <sheetProtection sheet="1" objects="1" scenarios="1"/>
  <mergeCells count="6">
    <mergeCell ref="A81:G81"/>
    <mergeCell ref="A15:G15"/>
    <mergeCell ref="A45:G45"/>
    <mergeCell ref="A55:G55"/>
    <mergeCell ref="A71:G71"/>
    <mergeCell ref="A75:G75"/>
  </mergeCell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0"/>
  <sheetViews>
    <sheetView showGridLines="0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50.6640625" style="193" customWidth="1"/>
    <col min="3" max="3" width="15.5" style="193" bestFit="1" customWidth="1"/>
    <col min="4" max="4" width="13.6640625" style="193" customWidth="1"/>
    <col min="5" max="5" width="15.5" style="193" bestFit="1" customWidth="1"/>
    <col min="6" max="6" width="17.6640625" style="193" bestFit="1" customWidth="1"/>
    <col min="7" max="7" width="15.1640625" style="193" bestFit="1" customWidth="1"/>
    <col min="8" max="8" width="48.1640625" style="193" customWidth="1"/>
    <col min="9" max="16384" width="9.1640625" style="193"/>
  </cols>
  <sheetData>
    <row r="2" spans="1:8" x14ac:dyDescent="0.2">
      <c r="A2" s="8"/>
      <c r="B2" s="9"/>
      <c r="C2" s="9"/>
      <c r="D2" s="9"/>
      <c r="E2" s="9"/>
      <c r="F2" s="9"/>
      <c r="G2" s="192"/>
    </row>
    <row r="3" spans="1:8" ht="18" x14ac:dyDescent="0.2">
      <c r="A3" s="194" t="s">
        <v>2235</v>
      </c>
      <c r="B3" s="188"/>
      <c r="C3" s="188"/>
      <c r="D3" s="188"/>
      <c r="E3" s="188"/>
      <c r="F3" s="188"/>
      <c r="G3" s="195"/>
    </row>
    <row r="4" spans="1:8" x14ac:dyDescent="0.2">
      <c r="A4" s="13"/>
      <c r="B4" s="95"/>
      <c r="C4" s="95"/>
      <c r="D4" s="95"/>
      <c r="E4" s="95"/>
      <c r="F4" s="95"/>
      <c r="G4" s="170"/>
    </row>
    <row r="5" spans="1:8" x14ac:dyDescent="0.2">
      <c r="A5" s="196"/>
      <c r="B5" s="17"/>
      <c r="C5" s="17"/>
      <c r="D5" s="17"/>
      <c r="E5" s="17"/>
      <c r="F5" s="17"/>
      <c r="G5" s="197"/>
    </row>
    <row r="6" spans="1:8" ht="15.75" x14ac:dyDescent="0.2">
      <c r="A6" s="198" t="s">
        <v>17</v>
      </c>
      <c r="B6" s="95"/>
      <c r="C6" s="95"/>
      <c r="D6" s="95"/>
      <c r="E6" s="95"/>
      <c r="F6" s="95"/>
      <c r="G6" s="199">
        <f>ROUND(SUM(G15:G59), 2)</f>
        <v>0</v>
      </c>
    </row>
    <row r="7" spans="1:8" x14ac:dyDescent="0.2">
      <c r="A7" s="196"/>
      <c r="B7" s="17"/>
      <c r="C7" s="17"/>
      <c r="D7" s="17"/>
      <c r="E7" s="17"/>
      <c r="F7" s="17"/>
      <c r="G7" s="197"/>
    </row>
    <row r="8" spans="1:8" ht="12.75" x14ac:dyDescent="0.2">
      <c r="A8" s="13"/>
      <c r="B8" s="95"/>
      <c r="C8" s="200" t="s">
        <v>19</v>
      </c>
      <c r="D8" s="95"/>
      <c r="E8" s="200" t="s">
        <v>18</v>
      </c>
      <c r="F8" s="200" t="s">
        <v>18</v>
      </c>
      <c r="G8" s="201" t="s">
        <v>20</v>
      </c>
    </row>
    <row r="9" spans="1:8" ht="12.75" x14ac:dyDescent="0.2">
      <c r="A9" s="202" t="s">
        <v>21</v>
      </c>
      <c r="B9" s="203" t="s">
        <v>22</v>
      </c>
      <c r="C9" s="204">
        <f>G6</f>
        <v>0</v>
      </c>
      <c r="D9" s="95"/>
      <c r="E9" s="205">
        <v>0.2</v>
      </c>
      <c r="F9" s="205">
        <v>0.2</v>
      </c>
      <c r="G9" s="206">
        <f>G6*F9</f>
        <v>0</v>
      </c>
    </row>
    <row r="10" spans="1:8" x14ac:dyDescent="0.2">
      <c r="A10" s="13"/>
      <c r="B10" s="95"/>
      <c r="C10" s="95"/>
      <c r="D10" s="95"/>
      <c r="E10" s="95"/>
      <c r="F10" s="95"/>
      <c r="G10" s="170"/>
    </row>
    <row r="11" spans="1:8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30"/>
      <c r="G11" s="208">
        <f>SUM(G9:G10,G6)</f>
        <v>0</v>
      </c>
    </row>
    <row r="12" spans="1:8" x14ac:dyDescent="0.2">
      <c r="A12" s="35"/>
      <c r="B12" s="36"/>
      <c r="C12" s="36"/>
      <c r="D12" s="36"/>
      <c r="E12" s="36"/>
      <c r="F12" s="36"/>
      <c r="G12" s="209"/>
    </row>
    <row r="13" spans="1:8" x14ac:dyDescent="0.2">
      <c r="A13" s="95"/>
      <c r="B13" s="95"/>
      <c r="C13" s="95"/>
      <c r="D13" s="95"/>
      <c r="E13" s="95"/>
      <c r="F13" s="95"/>
      <c r="G13" s="95"/>
    </row>
    <row r="14" spans="1:8" ht="24" x14ac:dyDescent="0.2">
      <c r="A14" s="210" t="s">
        <v>2091</v>
      </c>
      <c r="B14" s="211" t="s">
        <v>31</v>
      </c>
      <c r="C14" s="211" t="s">
        <v>77</v>
      </c>
      <c r="D14" s="211" t="s">
        <v>2092</v>
      </c>
      <c r="E14" s="211" t="s">
        <v>2171</v>
      </c>
      <c r="F14" s="211" t="s">
        <v>2170</v>
      </c>
      <c r="G14" s="212" t="s">
        <v>59</v>
      </c>
    </row>
    <row r="15" spans="1:8" x14ac:dyDescent="0.2">
      <c r="A15" s="213"/>
      <c r="B15" s="214" t="s">
        <v>2206</v>
      </c>
      <c r="C15" s="215" t="s">
        <v>220</v>
      </c>
      <c r="D15" s="216">
        <v>6</v>
      </c>
      <c r="E15" s="239"/>
      <c r="F15" s="2"/>
      <c r="G15" s="217">
        <f>(F15+E15)*D15</f>
        <v>0</v>
      </c>
      <c r="H15" s="218"/>
    </row>
    <row r="16" spans="1:8" x14ac:dyDescent="0.2">
      <c r="A16" s="213" t="s">
        <v>2172</v>
      </c>
      <c r="B16" s="214" t="s">
        <v>2207</v>
      </c>
      <c r="C16" s="215"/>
      <c r="D16" s="216"/>
      <c r="E16" s="239"/>
      <c r="F16" s="239"/>
      <c r="G16" s="240"/>
    </row>
    <row r="17" spans="1:8" x14ac:dyDescent="0.2">
      <c r="A17" s="213" t="s">
        <v>2173</v>
      </c>
      <c r="B17" s="214" t="s">
        <v>2208</v>
      </c>
      <c r="C17" s="215" t="s">
        <v>220</v>
      </c>
      <c r="D17" s="216">
        <v>2</v>
      </c>
      <c r="E17" s="2"/>
      <c r="F17" s="239"/>
      <c r="G17" s="217">
        <f t="shared" ref="G17:G49" si="0">(F17+E17)*D17</f>
        <v>0</v>
      </c>
    </row>
    <row r="18" spans="1:8" x14ac:dyDescent="0.2">
      <c r="A18" s="213" t="s">
        <v>2174</v>
      </c>
      <c r="B18" s="214" t="s">
        <v>2209</v>
      </c>
      <c r="C18" s="215" t="s">
        <v>220</v>
      </c>
      <c r="D18" s="216">
        <v>1</v>
      </c>
      <c r="E18" s="2"/>
      <c r="F18" s="239"/>
      <c r="G18" s="217">
        <f t="shared" si="0"/>
        <v>0</v>
      </c>
      <c r="H18" s="218"/>
    </row>
    <row r="19" spans="1:8" x14ac:dyDescent="0.2">
      <c r="A19" s="213" t="s">
        <v>2175</v>
      </c>
      <c r="B19" s="214" t="s">
        <v>2236</v>
      </c>
      <c r="C19" s="215" t="s">
        <v>220</v>
      </c>
      <c r="D19" s="216">
        <v>2</v>
      </c>
      <c r="E19" s="2"/>
      <c r="F19" s="239"/>
      <c r="G19" s="217">
        <f t="shared" si="0"/>
        <v>0</v>
      </c>
      <c r="H19" s="218"/>
    </row>
    <row r="20" spans="1:8" x14ac:dyDescent="0.2">
      <c r="A20" s="213" t="s">
        <v>2176</v>
      </c>
      <c r="B20" s="219" t="s">
        <v>2237</v>
      </c>
      <c r="C20" s="215" t="s">
        <v>220</v>
      </c>
      <c r="D20" s="216">
        <v>1</v>
      </c>
      <c r="E20" s="2"/>
      <c r="F20" s="239"/>
      <c r="G20" s="217">
        <f t="shared" si="0"/>
        <v>0</v>
      </c>
    </row>
    <row r="21" spans="1:8" x14ac:dyDescent="0.2">
      <c r="A21" s="213" t="s">
        <v>2177</v>
      </c>
      <c r="B21" s="219" t="s">
        <v>2238</v>
      </c>
      <c r="C21" s="215" t="s">
        <v>220</v>
      </c>
      <c r="D21" s="216">
        <v>2</v>
      </c>
      <c r="E21" s="2"/>
      <c r="F21" s="239"/>
      <c r="G21" s="217">
        <f t="shared" si="0"/>
        <v>0</v>
      </c>
    </row>
    <row r="22" spans="1:8" x14ac:dyDescent="0.2">
      <c r="A22" s="213" t="s">
        <v>2178</v>
      </c>
      <c r="B22" s="219" t="s">
        <v>2239</v>
      </c>
      <c r="C22" s="215" t="s">
        <v>220</v>
      </c>
      <c r="D22" s="216">
        <v>6</v>
      </c>
      <c r="E22" s="2"/>
      <c r="F22" s="239"/>
      <c r="G22" s="217">
        <f t="shared" si="0"/>
        <v>0</v>
      </c>
    </row>
    <row r="23" spans="1:8" x14ac:dyDescent="0.2">
      <c r="A23" s="213" t="s">
        <v>2179</v>
      </c>
      <c r="B23" s="219" t="s">
        <v>2240</v>
      </c>
      <c r="C23" s="215" t="s">
        <v>220</v>
      </c>
      <c r="D23" s="216">
        <v>12</v>
      </c>
      <c r="E23" s="2"/>
      <c r="F23" s="239"/>
      <c r="G23" s="217">
        <f t="shared" si="0"/>
        <v>0</v>
      </c>
      <c r="H23" s="218"/>
    </row>
    <row r="24" spans="1:8" x14ac:dyDescent="0.2">
      <c r="A24" s="213" t="s">
        <v>2180</v>
      </c>
      <c r="B24" s="220" t="s">
        <v>2241</v>
      </c>
      <c r="C24" s="215" t="s">
        <v>220</v>
      </c>
      <c r="D24" s="216">
        <v>6</v>
      </c>
      <c r="E24" s="2"/>
      <c r="F24" s="239"/>
      <c r="G24" s="217">
        <f t="shared" si="0"/>
        <v>0</v>
      </c>
    </row>
    <row r="25" spans="1:8" x14ac:dyDescent="0.2">
      <c r="A25" s="213" t="s">
        <v>2181</v>
      </c>
      <c r="B25" s="219" t="s">
        <v>2242</v>
      </c>
      <c r="C25" s="215" t="s">
        <v>220</v>
      </c>
      <c r="D25" s="216">
        <v>14</v>
      </c>
      <c r="E25" s="2"/>
      <c r="F25" s="239"/>
      <c r="G25" s="217">
        <f t="shared" si="0"/>
        <v>0</v>
      </c>
    </row>
    <row r="26" spans="1:8" x14ac:dyDescent="0.2">
      <c r="A26" s="314" t="s">
        <v>2210</v>
      </c>
      <c r="B26" s="315"/>
      <c r="C26" s="315"/>
      <c r="D26" s="315"/>
      <c r="E26" s="315"/>
      <c r="F26" s="315"/>
      <c r="G26" s="316">
        <f t="shared" si="0"/>
        <v>0</v>
      </c>
    </row>
    <row r="27" spans="1:8" x14ac:dyDescent="0.2">
      <c r="A27" s="213" t="s">
        <v>2182</v>
      </c>
      <c r="B27" s="219" t="s">
        <v>2243</v>
      </c>
      <c r="C27" s="215" t="s">
        <v>220</v>
      </c>
      <c r="D27" s="216">
        <v>2</v>
      </c>
      <c r="E27" s="2"/>
      <c r="F27" s="239"/>
      <c r="G27" s="217">
        <f t="shared" si="0"/>
        <v>0</v>
      </c>
      <c r="H27" s="218"/>
    </row>
    <row r="28" spans="1:8" x14ac:dyDescent="0.2">
      <c r="A28" s="213" t="s">
        <v>2183</v>
      </c>
      <c r="B28" s="219" t="s">
        <v>2244</v>
      </c>
      <c r="C28" s="215" t="s">
        <v>220</v>
      </c>
      <c r="D28" s="216">
        <v>4</v>
      </c>
      <c r="E28" s="2"/>
      <c r="F28" s="239"/>
      <c r="G28" s="217">
        <f t="shared" si="0"/>
        <v>0</v>
      </c>
    </row>
    <row r="29" spans="1:8" x14ac:dyDescent="0.2">
      <c r="A29" s="213" t="s">
        <v>2184</v>
      </c>
      <c r="B29" s="219" t="s">
        <v>2245</v>
      </c>
      <c r="C29" s="215" t="s">
        <v>220</v>
      </c>
      <c r="D29" s="216">
        <v>2</v>
      </c>
      <c r="E29" s="2"/>
      <c r="F29" s="239"/>
      <c r="G29" s="217">
        <f t="shared" si="0"/>
        <v>0</v>
      </c>
      <c r="H29" s="218"/>
    </row>
    <row r="30" spans="1:8" x14ac:dyDescent="0.2">
      <c r="A30" s="213" t="s">
        <v>2185</v>
      </c>
      <c r="B30" s="222" t="s">
        <v>2246</v>
      </c>
      <c r="C30" s="215" t="s">
        <v>220</v>
      </c>
      <c r="D30" s="216">
        <v>4</v>
      </c>
      <c r="E30" s="2"/>
      <c r="F30" s="239"/>
      <c r="G30" s="217">
        <f t="shared" si="0"/>
        <v>0</v>
      </c>
      <c r="H30" s="218"/>
    </row>
    <row r="31" spans="1:8" x14ac:dyDescent="0.2">
      <c r="A31" s="213" t="s">
        <v>2186</v>
      </c>
      <c r="B31" s="219" t="s">
        <v>2211</v>
      </c>
      <c r="C31" s="215" t="s">
        <v>220</v>
      </c>
      <c r="D31" s="216">
        <v>22</v>
      </c>
      <c r="E31" s="2"/>
      <c r="F31" s="239"/>
      <c r="G31" s="217">
        <f t="shared" si="0"/>
        <v>0</v>
      </c>
    </row>
    <row r="32" spans="1:8" x14ac:dyDescent="0.2">
      <c r="A32" s="213" t="s">
        <v>2187</v>
      </c>
      <c r="B32" s="219" t="s">
        <v>2212</v>
      </c>
      <c r="C32" s="215" t="s">
        <v>220</v>
      </c>
      <c r="D32" s="216">
        <v>12</v>
      </c>
      <c r="E32" s="2"/>
      <c r="F32" s="239"/>
      <c r="G32" s="217">
        <f t="shared" si="0"/>
        <v>0</v>
      </c>
    </row>
    <row r="33" spans="1:8" x14ac:dyDescent="0.2">
      <c r="A33" s="213" t="s">
        <v>2188</v>
      </c>
      <c r="B33" s="220" t="s">
        <v>2213</v>
      </c>
      <c r="C33" s="215" t="s">
        <v>220</v>
      </c>
      <c r="D33" s="216">
        <v>2</v>
      </c>
      <c r="E33" s="2"/>
      <c r="F33" s="239"/>
      <c r="G33" s="217">
        <f t="shared" si="0"/>
        <v>0</v>
      </c>
    </row>
    <row r="34" spans="1:8" x14ac:dyDescent="0.2">
      <c r="A34" s="213"/>
      <c r="B34" s="220" t="s">
        <v>2214</v>
      </c>
      <c r="C34" s="215" t="s">
        <v>2151</v>
      </c>
      <c r="D34" s="216">
        <v>1</v>
      </c>
      <c r="E34" s="239"/>
      <c r="F34" s="2"/>
      <c r="G34" s="217">
        <f t="shared" si="0"/>
        <v>0</v>
      </c>
    </row>
    <row r="35" spans="1:8" x14ac:dyDescent="0.2">
      <c r="A35" s="314" t="s">
        <v>2215</v>
      </c>
      <c r="B35" s="315"/>
      <c r="C35" s="315"/>
      <c r="D35" s="315"/>
      <c r="E35" s="315"/>
      <c r="F35" s="315"/>
      <c r="G35" s="316">
        <f t="shared" si="0"/>
        <v>0</v>
      </c>
    </row>
    <row r="36" spans="1:8" ht="24" x14ac:dyDescent="0.2">
      <c r="A36" s="213"/>
      <c r="B36" s="214" t="s">
        <v>2216</v>
      </c>
      <c r="C36" s="215"/>
      <c r="D36" s="216"/>
      <c r="E36" s="239"/>
      <c r="F36" s="239"/>
      <c r="G36" s="240"/>
      <c r="H36" s="218"/>
    </row>
    <row r="37" spans="1:8" x14ac:dyDescent="0.2">
      <c r="A37" s="213" t="s">
        <v>2189</v>
      </c>
      <c r="B37" s="214" t="s">
        <v>2247</v>
      </c>
      <c r="C37" s="215" t="s">
        <v>95</v>
      </c>
      <c r="D37" s="216">
        <v>15</v>
      </c>
      <c r="E37" s="2"/>
      <c r="F37" s="239"/>
      <c r="G37" s="217">
        <f t="shared" si="0"/>
        <v>0</v>
      </c>
      <c r="H37" s="218"/>
    </row>
    <row r="38" spans="1:8" x14ac:dyDescent="0.2">
      <c r="A38" s="213" t="s">
        <v>2190</v>
      </c>
      <c r="B38" s="214" t="s">
        <v>2248</v>
      </c>
      <c r="C38" s="215" t="s">
        <v>95</v>
      </c>
      <c r="D38" s="216">
        <v>30</v>
      </c>
      <c r="E38" s="2"/>
      <c r="F38" s="239"/>
      <c r="G38" s="217">
        <f t="shared" si="0"/>
        <v>0</v>
      </c>
      <c r="H38" s="218"/>
    </row>
    <row r="39" spans="1:8" x14ac:dyDescent="0.2">
      <c r="A39" s="213" t="s">
        <v>2191</v>
      </c>
      <c r="B39" s="214" t="s">
        <v>2249</v>
      </c>
      <c r="C39" s="215" t="s">
        <v>95</v>
      </c>
      <c r="D39" s="216">
        <v>20</v>
      </c>
      <c r="E39" s="2"/>
      <c r="F39" s="239"/>
      <c r="G39" s="217">
        <f t="shared" si="0"/>
        <v>0</v>
      </c>
      <c r="H39" s="218"/>
    </row>
    <row r="40" spans="1:8" x14ac:dyDescent="0.2">
      <c r="A40" s="213" t="s">
        <v>2192</v>
      </c>
      <c r="B40" s="214" t="s">
        <v>2250</v>
      </c>
      <c r="C40" s="215" t="s">
        <v>95</v>
      </c>
      <c r="D40" s="216">
        <v>43</v>
      </c>
      <c r="E40" s="2"/>
      <c r="F40" s="239"/>
      <c r="G40" s="217">
        <f t="shared" si="0"/>
        <v>0</v>
      </c>
      <c r="H40" s="218"/>
    </row>
    <row r="41" spans="1:8" x14ac:dyDescent="0.2">
      <c r="A41" s="213" t="s">
        <v>2193</v>
      </c>
      <c r="B41" s="214" t="s">
        <v>2217</v>
      </c>
      <c r="C41" s="215" t="s">
        <v>95</v>
      </c>
      <c r="D41" s="216">
        <v>24</v>
      </c>
      <c r="E41" s="2"/>
      <c r="F41" s="239"/>
      <c r="G41" s="217">
        <f t="shared" si="0"/>
        <v>0</v>
      </c>
      <c r="H41" s="218"/>
    </row>
    <row r="42" spans="1:8" x14ac:dyDescent="0.2">
      <c r="A42" s="213"/>
      <c r="B42" s="214" t="s">
        <v>2218</v>
      </c>
      <c r="C42" s="215" t="s">
        <v>2151</v>
      </c>
      <c r="D42" s="216">
        <v>1</v>
      </c>
      <c r="E42" s="239"/>
      <c r="F42" s="2"/>
      <c r="G42" s="217">
        <f t="shared" si="0"/>
        <v>0</v>
      </c>
      <c r="H42" s="218"/>
    </row>
    <row r="43" spans="1:8" x14ac:dyDescent="0.2">
      <c r="A43" s="213" t="s">
        <v>2194</v>
      </c>
      <c r="B43" s="214" t="s">
        <v>2219</v>
      </c>
      <c r="C43" s="215" t="s">
        <v>95</v>
      </c>
      <c r="D43" s="216">
        <v>132</v>
      </c>
      <c r="E43" s="239"/>
      <c r="F43" s="2"/>
      <c r="G43" s="217">
        <f t="shared" si="0"/>
        <v>0</v>
      </c>
    </row>
    <row r="44" spans="1:8" x14ac:dyDescent="0.2">
      <c r="A44" s="314" t="s">
        <v>2220</v>
      </c>
      <c r="B44" s="315"/>
      <c r="C44" s="315"/>
      <c r="D44" s="315"/>
      <c r="E44" s="315"/>
      <c r="F44" s="315"/>
      <c r="G44" s="316">
        <f t="shared" si="0"/>
        <v>0</v>
      </c>
    </row>
    <row r="45" spans="1:8" x14ac:dyDescent="0.2">
      <c r="A45" s="213" t="s">
        <v>2195</v>
      </c>
      <c r="B45" s="224" t="s">
        <v>2221</v>
      </c>
      <c r="C45" s="215"/>
      <c r="D45" s="216"/>
      <c r="E45" s="239"/>
      <c r="F45" s="239"/>
      <c r="G45" s="240"/>
    </row>
    <row r="46" spans="1:8" x14ac:dyDescent="0.2">
      <c r="A46" s="213" t="s">
        <v>2196</v>
      </c>
      <c r="B46" s="224" t="s">
        <v>2222</v>
      </c>
      <c r="C46" s="215" t="s">
        <v>95</v>
      </c>
      <c r="D46" s="216">
        <v>15</v>
      </c>
      <c r="E46" s="2"/>
      <c r="F46" s="239"/>
      <c r="G46" s="217">
        <f t="shared" si="0"/>
        <v>0</v>
      </c>
    </row>
    <row r="47" spans="1:8" x14ac:dyDescent="0.2">
      <c r="A47" s="213" t="s">
        <v>2197</v>
      </c>
      <c r="B47" s="224" t="s">
        <v>2251</v>
      </c>
      <c r="C47" s="215" t="s">
        <v>95</v>
      </c>
      <c r="D47" s="216">
        <v>30</v>
      </c>
      <c r="E47" s="2"/>
      <c r="F47" s="239"/>
      <c r="G47" s="217">
        <f t="shared" si="0"/>
        <v>0</v>
      </c>
    </row>
    <row r="48" spans="1:8" x14ac:dyDescent="0.2">
      <c r="A48" s="213" t="s">
        <v>2198</v>
      </c>
      <c r="B48" s="224" t="s">
        <v>2252</v>
      </c>
      <c r="C48" s="215" t="s">
        <v>95</v>
      </c>
      <c r="D48" s="216">
        <v>20</v>
      </c>
      <c r="E48" s="2"/>
      <c r="F48" s="239"/>
      <c r="G48" s="217">
        <f t="shared" si="0"/>
        <v>0</v>
      </c>
    </row>
    <row r="49" spans="1:7" x14ac:dyDescent="0.2">
      <c r="A49" s="213" t="s">
        <v>2199</v>
      </c>
      <c r="B49" s="224" t="s">
        <v>2253</v>
      </c>
      <c r="C49" s="215" t="s">
        <v>95</v>
      </c>
      <c r="D49" s="216">
        <v>43</v>
      </c>
      <c r="E49" s="2"/>
      <c r="F49" s="239"/>
      <c r="G49" s="217">
        <f t="shared" si="0"/>
        <v>0</v>
      </c>
    </row>
    <row r="50" spans="1:7" x14ac:dyDescent="0.2">
      <c r="A50" s="213" t="s">
        <v>2200</v>
      </c>
      <c r="B50" s="214" t="s">
        <v>2254</v>
      </c>
      <c r="C50" s="215" t="s">
        <v>95</v>
      </c>
      <c r="D50" s="216">
        <v>24</v>
      </c>
      <c r="E50" s="2"/>
      <c r="F50" s="239"/>
      <c r="G50" s="217">
        <f>(F50+E50)*D50</f>
        <v>0</v>
      </c>
    </row>
    <row r="51" spans="1:7" x14ac:dyDescent="0.2">
      <c r="A51" s="213" t="s">
        <v>2201</v>
      </c>
      <c r="B51" s="214" t="s">
        <v>2223</v>
      </c>
      <c r="C51" s="215" t="s">
        <v>220</v>
      </c>
      <c r="D51" s="216">
        <v>86</v>
      </c>
      <c r="E51" s="2"/>
      <c r="F51" s="239"/>
      <c r="G51" s="217">
        <f t="shared" ref="G51:G59" si="1">(F51+E51)*D51</f>
        <v>0</v>
      </c>
    </row>
    <row r="52" spans="1:7" x14ac:dyDescent="0.2">
      <c r="A52" s="213"/>
      <c r="B52" s="214" t="s">
        <v>2255</v>
      </c>
      <c r="C52" s="215" t="s">
        <v>2230</v>
      </c>
      <c r="D52" s="216">
        <v>1</v>
      </c>
      <c r="E52" s="2"/>
      <c r="F52" s="239"/>
      <c r="G52" s="217">
        <f t="shared" si="1"/>
        <v>0</v>
      </c>
    </row>
    <row r="53" spans="1:7" x14ac:dyDescent="0.2">
      <c r="A53" s="213"/>
      <c r="B53" s="224" t="s">
        <v>2256</v>
      </c>
      <c r="C53" s="215" t="s">
        <v>220</v>
      </c>
      <c r="D53" s="216">
        <v>2</v>
      </c>
      <c r="E53" s="2"/>
      <c r="F53" s="239"/>
      <c r="G53" s="217">
        <f t="shared" si="1"/>
        <v>0</v>
      </c>
    </row>
    <row r="54" spans="1:7" x14ac:dyDescent="0.2">
      <c r="A54" s="213"/>
      <c r="B54" s="224" t="s">
        <v>2224</v>
      </c>
      <c r="C54" s="215" t="s">
        <v>2151</v>
      </c>
      <c r="D54" s="216">
        <v>1</v>
      </c>
      <c r="E54" s="239"/>
      <c r="F54" s="2"/>
      <c r="G54" s="217">
        <f t="shared" si="1"/>
        <v>0</v>
      </c>
    </row>
    <row r="55" spans="1:7" x14ac:dyDescent="0.2">
      <c r="A55" s="314" t="s">
        <v>2225</v>
      </c>
      <c r="B55" s="315"/>
      <c r="C55" s="315"/>
      <c r="D55" s="315"/>
      <c r="E55" s="315"/>
      <c r="F55" s="315"/>
      <c r="G55" s="316">
        <f t="shared" si="1"/>
        <v>0</v>
      </c>
    </row>
    <row r="56" spans="1:7" x14ac:dyDescent="0.2">
      <c r="A56" s="213" t="s">
        <v>2202</v>
      </c>
      <c r="B56" s="224" t="s">
        <v>2226</v>
      </c>
      <c r="C56" s="215" t="s">
        <v>2231</v>
      </c>
      <c r="D56" s="216">
        <v>36</v>
      </c>
      <c r="E56" s="239"/>
      <c r="F56" s="2"/>
      <c r="G56" s="217">
        <f t="shared" si="1"/>
        <v>0</v>
      </c>
    </row>
    <row r="57" spans="1:7" x14ac:dyDescent="0.2">
      <c r="A57" s="213" t="s">
        <v>2203</v>
      </c>
      <c r="B57" s="224" t="s">
        <v>2227</v>
      </c>
      <c r="C57" s="215" t="s">
        <v>2231</v>
      </c>
      <c r="D57" s="216">
        <v>18</v>
      </c>
      <c r="E57" s="239"/>
      <c r="F57" s="2"/>
      <c r="G57" s="217">
        <f t="shared" si="1"/>
        <v>0</v>
      </c>
    </row>
    <row r="58" spans="1:7" ht="24" x14ac:dyDescent="0.2">
      <c r="A58" s="213" t="s">
        <v>2204</v>
      </c>
      <c r="B58" s="224" t="s">
        <v>2228</v>
      </c>
      <c r="C58" s="215" t="s">
        <v>95</v>
      </c>
      <c r="D58" s="216">
        <v>162</v>
      </c>
      <c r="E58" s="239"/>
      <c r="F58" s="2"/>
      <c r="G58" s="217">
        <f t="shared" si="1"/>
        <v>0</v>
      </c>
    </row>
    <row r="59" spans="1:7" x14ac:dyDescent="0.2">
      <c r="A59" s="241" t="s">
        <v>2205</v>
      </c>
      <c r="B59" s="234" t="s">
        <v>2229</v>
      </c>
      <c r="C59" s="242" t="s">
        <v>2151</v>
      </c>
      <c r="D59" s="243">
        <v>1</v>
      </c>
      <c r="E59" s="244"/>
      <c r="F59" s="3"/>
      <c r="G59" s="237">
        <f t="shared" si="1"/>
        <v>0</v>
      </c>
    </row>
    <row r="60" spans="1:7" x14ac:dyDescent="0.2">
      <c r="G60" s="238"/>
    </row>
  </sheetData>
  <sheetProtection sheet="1" objects="1" scenarios="1"/>
  <mergeCells count="4">
    <mergeCell ref="A26:G26"/>
    <mergeCell ref="A35:G35"/>
    <mergeCell ref="A44:G44"/>
    <mergeCell ref="A55:G55"/>
  </mergeCells>
  <pageMargins left="0.7" right="0.7" top="0.75" bottom="0.75" header="0.3" footer="0.3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7"/>
  <sheetViews>
    <sheetView showGridLines="0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50.6640625" style="193" customWidth="1"/>
    <col min="3" max="3" width="15.5" style="193" bestFit="1" customWidth="1"/>
    <col min="4" max="4" width="13.6640625" style="193" customWidth="1"/>
    <col min="5" max="5" width="15.5" style="193" bestFit="1" customWidth="1"/>
    <col min="6" max="6" width="17.6640625" style="193" bestFit="1" customWidth="1"/>
    <col min="7" max="7" width="17.5" style="193" bestFit="1" customWidth="1"/>
    <col min="8" max="8" width="48.1640625" style="193" customWidth="1"/>
    <col min="9" max="16384" width="9.1640625" style="193"/>
  </cols>
  <sheetData>
    <row r="2" spans="1:8" x14ac:dyDescent="0.2">
      <c r="A2" s="8"/>
      <c r="B2" s="9"/>
      <c r="C2" s="9"/>
      <c r="D2" s="9"/>
      <c r="E2" s="9"/>
      <c r="F2" s="9"/>
      <c r="G2" s="192"/>
    </row>
    <row r="3" spans="1:8" ht="18" x14ac:dyDescent="0.2">
      <c r="A3" s="194" t="s">
        <v>2257</v>
      </c>
      <c r="B3" s="188"/>
      <c r="C3" s="188"/>
      <c r="D3" s="188"/>
      <c r="E3" s="188"/>
      <c r="F3" s="188"/>
      <c r="G3" s="195"/>
    </row>
    <row r="4" spans="1:8" x14ac:dyDescent="0.2">
      <c r="A4" s="13"/>
      <c r="B4" s="95"/>
      <c r="C4" s="95"/>
      <c r="D4" s="95"/>
      <c r="E4" s="95"/>
      <c r="F4" s="95"/>
      <c r="G4" s="170"/>
    </row>
    <row r="5" spans="1:8" x14ac:dyDescent="0.2">
      <c r="A5" s="196"/>
      <c r="B5" s="17"/>
      <c r="C5" s="17"/>
      <c r="D5" s="17"/>
      <c r="E5" s="17"/>
      <c r="F5" s="17"/>
      <c r="G5" s="197"/>
    </row>
    <row r="6" spans="1:8" ht="15.75" x14ac:dyDescent="0.2">
      <c r="A6" s="198" t="s">
        <v>17</v>
      </c>
      <c r="B6" s="95"/>
      <c r="C6" s="95"/>
      <c r="D6" s="95"/>
      <c r="E6" s="95"/>
      <c r="F6" s="95"/>
      <c r="G6" s="199">
        <f>ROUND(SUM(G15:G57), 2)</f>
        <v>0</v>
      </c>
    </row>
    <row r="7" spans="1:8" x14ac:dyDescent="0.2">
      <c r="A7" s="196"/>
      <c r="B7" s="17"/>
      <c r="C7" s="17"/>
      <c r="D7" s="17"/>
      <c r="E7" s="17"/>
      <c r="F7" s="17"/>
      <c r="G7" s="197"/>
    </row>
    <row r="8" spans="1:8" ht="12.75" x14ac:dyDescent="0.2">
      <c r="A8" s="13"/>
      <c r="B8" s="95"/>
      <c r="C8" s="200" t="s">
        <v>19</v>
      </c>
      <c r="D8" s="95"/>
      <c r="E8" s="95"/>
      <c r="F8" s="200" t="s">
        <v>18</v>
      </c>
      <c r="G8" s="201" t="s">
        <v>20</v>
      </c>
    </row>
    <row r="9" spans="1:8" ht="12.75" x14ac:dyDescent="0.2">
      <c r="A9" s="202" t="s">
        <v>21</v>
      </c>
      <c r="B9" s="203" t="s">
        <v>22</v>
      </c>
      <c r="C9" s="204">
        <f>G6</f>
        <v>0</v>
      </c>
      <c r="D9" s="95"/>
      <c r="E9" s="95"/>
      <c r="F9" s="205">
        <v>0.2</v>
      </c>
      <c r="G9" s="206">
        <f>G6*F9</f>
        <v>0</v>
      </c>
    </row>
    <row r="10" spans="1:8" x14ac:dyDescent="0.2">
      <c r="A10" s="13"/>
      <c r="B10" s="95"/>
      <c r="C10" s="95"/>
      <c r="D10" s="95"/>
      <c r="E10" s="95"/>
      <c r="F10" s="95"/>
      <c r="G10" s="170"/>
    </row>
    <row r="11" spans="1:8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30"/>
      <c r="G11" s="208">
        <f>SUM(G9:G10,G6)</f>
        <v>0</v>
      </c>
    </row>
    <row r="12" spans="1:8" x14ac:dyDescent="0.2">
      <c r="A12" s="35"/>
      <c r="B12" s="36"/>
      <c r="C12" s="36"/>
      <c r="D12" s="36"/>
      <c r="E12" s="36"/>
      <c r="F12" s="36"/>
      <c r="G12" s="209"/>
    </row>
    <row r="13" spans="1:8" x14ac:dyDescent="0.2">
      <c r="A13" s="95"/>
      <c r="B13" s="95"/>
      <c r="C13" s="95"/>
      <c r="D13" s="95"/>
      <c r="E13" s="95"/>
      <c r="F13" s="95"/>
      <c r="G13" s="95"/>
    </row>
    <row r="14" spans="1:8" ht="24" x14ac:dyDescent="0.2">
      <c r="A14" s="210" t="s">
        <v>2091</v>
      </c>
      <c r="B14" s="211" t="s">
        <v>31</v>
      </c>
      <c r="C14" s="211" t="s">
        <v>77</v>
      </c>
      <c r="D14" s="211" t="s">
        <v>2092</v>
      </c>
      <c r="E14" s="211" t="s">
        <v>2171</v>
      </c>
      <c r="F14" s="211" t="s">
        <v>2170</v>
      </c>
      <c r="G14" s="212" t="s">
        <v>59</v>
      </c>
    </row>
    <row r="15" spans="1:8" x14ac:dyDescent="0.2">
      <c r="A15" s="213" t="s">
        <v>2172</v>
      </c>
      <c r="B15" s="214" t="s">
        <v>2258</v>
      </c>
      <c r="C15" s="215" t="s">
        <v>2151</v>
      </c>
      <c r="D15" s="216">
        <v>7</v>
      </c>
      <c r="E15" s="2"/>
      <c r="F15" s="5"/>
      <c r="G15" s="217">
        <f>(D15*E15)+F15</f>
        <v>0</v>
      </c>
      <c r="H15" s="218"/>
    </row>
    <row r="16" spans="1:8" x14ac:dyDescent="0.2">
      <c r="A16" s="314" t="s">
        <v>2288</v>
      </c>
      <c r="B16" s="315" t="s">
        <v>2259</v>
      </c>
      <c r="C16" s="315"/>
      <c r="D16" s="315"/>
      <c r="E16" s="315"/>
      <c r="F16" s="315"/>
      <c r="G16" s="316">
        <f t="shared" ref="G16:G43" si="0">(F16+E16)*D16</f>
        <v>0</v>
      </c>
    </row>
    <row r="17" spans="1:8" x14ac:dyDescent="0.2">
      <c r="A17" s="213" t="s">
        <v>2173</v>
      </c>
      <c r="B17" s="214" t="s">
        <v>2260</v>
      </c>
      <c r="C17" s="215" t="s">
        <v>220</v>
      </c>
      <c r="D17" s="216">
        <v>2</v>
      </c>
      <c r="E17" s="2"/>
      <c r="F17" s="239"/>
      <c r="G17" s="217">
        <f t="shared" si="0"/>
        <v>0</v>
      </c>
      <c r="H17" s="218"/>
    </row>
    <row r="18" spans="1:8" x14ac:dyDescent="0.2">
      <c r="A18" s="213" t="s">
        <v>2261</v>
      </c>
      <c r="B18" s="214" t="s">
        <v>2262</v>
      </c>
      <c r="C18" s="215" t="s">
        <v>220</v>
      </c>
      <c r="D18" s="216">
        <v>5</v>
      </c>
      <c r="E18" s="2"/>
      <c r="F18" s="239"/>
      <c r="G18" s="217">
        <f t="shared" si="0"/>
        <v>0</v>
      </c>
      <c r="H18" s="218"/>
    </row>
    <row r="19" spans="1:8" x14ac:dyDescent="0.2">
      <c r="A19" s="213" t="s">
        <v>2174</v>
      </c>
      <c r="B19" s="219" t="s">
        <v>2289</v>
      </c>
      <c r="C19" s="215" t="s">
        <v>220</v>
      </c>
      <c r="D19" s="216">
        <v>30</v>
      </c>
      <c r="E19" s="2"/>
      <c r="F19" s="239"/>
      <c r="G19" s="217">
        <f t="shared" si="0"/>
        <v>0</v>
      </c>
    </row>
    <row r="20" spans="1:8" x14ac:dyDescent="0.2">
      <c r="A20" s="213" t="s">
        <v>2175</v>
      </c>
      <c r="B20" s="219" t="s">
        <v>2290</v>
      </c>
      <c r="C20" s="215" t="s">
        <v>220</v>
      </c>
      <c r="D20" s="216">
        <v>2</v>
      </c>
      <c r="E20" s="2"/>
      <c r="F20" s="239"/>
      <c r="G20" s="217">
        <f t="shared" si="0"/>
        <v>0</v>
      </c>
    </row>
    <row r="21" spans="1:8" x14ac:dyDescent="0.2">
      <c r="A21" s="213" t="s">
        <v>2263</v>
      </c>
      <c r="B21" s="219" t="s">
        <v>2264</v>
      </c>
      <c r="C21" s="215" t="s">
        <v>220</v>
      </c>
      <c r="D21" s="216">
        <v>2</v>
      </c>
      <c r="E21" s="2"/>
      <c r="F21" s="239"/>
      <c r="G21" s="217">
        <f t="shared" si="0"/>
        <v>0</v>
      </c>
    </row>
    <row r="22" spans="1:8" x14ac:dyDescent="0.2">
      <c r="A22" s="213" t="s">
        <v>2177</v>
      </c>
      <c r="B22" s="219" t="s">
        <v>2293</v>
      </c>
      <c r="C22" s="215" t="s">
        <v>220</v>
      </c>
      <c r="D22" s="216">
        <v>12</v>
      </c>
      <c r="E22" s="2"/>
      <c r="F22" s="239"/>
      <c r="G22" s="217">
        <f t="shared" si="0"/>
        <v>0</v>
      </c>
      <c r="H22" s="218"/>
    </row>
    <row r="23" spans="1:8" x14ac:dyDescent="0.2">
      <c r="A23" s="213" t="s">
        <v>2178</v>
      </c>
      <c r="B23" s="220" t="s">
        <v>2265</v>
      </c>
      <c r="C23" s="215" t="s">
        <v>2231</v>
      </c>
      <c r="D23" s="216">
        <v>1</v>
      </c>
      <c r="E23" s="2"/>
      <c r="F23" s="239"/>
      <c r="G23" s="217">
        <f t="shared" si="0"/>
        <v>0</v>
      </c>
    </row>
    <row r="24" spans="1:8" x14ac:dyDescent="0.2">
      <c r="A24" s="213" t="s">
        <v>2179</v>
      </c>
      <c r="B24" s="219" t="s">
        <v>2289</v>
      </c>
      <c r="C24" s="215" t="s">
        <v>220</v>
      </c>
      <c r="D24" s="216">
        <v>6</v>
      </c>
      <c r="E24" s="2"/>
      <c r="F24" s="239"/>
      <c r="G24" s="217">
        <f t="shared" si="0"/>
        <v>0</v>
      </c>
    </row>
    <row r="25" spans="1:8" x14ac:dyDescent="0.2">
      <c r="A25" s="213" t="s">
        <v>2180</v>
      </c>
      <c r="B25" s="219" t="s">
        <v>2266</v>
      </c>
      <c r="C25" s="215" t="s">
        <v>220</v>
      </c>
      <c r="D25" s="216">
        <v>25</v>
      </c>
      <c r="E25" s="2"/>
      <c r="F25" s="239"/>
      <c r="G25" s="217">
        <f t="shared" si="0"/>
        <v>0</v>
      </c>
      <c r="H25" s="218"/>
    </row>
    <row r="26" spans="1:8" x14ac:dyDescent="0.2">
      <c r="A26" s="213" t="s">
        <v>2181</v>
      </c>
      <c r="B26" s="219" t="s">
        <v>2267</v>
      </c>
      <c r="C26" s="215" t="s">
        <v>220</v>
      </c>
      <c r="D26" s="216">
        <v>1</v>
      </c>
      <c r="E26" s="2"/>
      <c r="F26" s="239"/>
      <c r="G26" s="217">
        <f t="shared" si="0"/>
        <v>0</v>
      </c>
    </row>
    <row r="27" spans="1:8" x14ac:dyDescent="0.2">
      <c r="A27" s="213" t="s">
        <v>2182</v>
      </c>
      <c r="B27" s="219" t="s">
        <v>2292</v>
      </c>
      <c r="C27" s="215" t="s">
        <v>220</v>
      </c>
      <c r="D27" s="216">
        <v>6</v>
      </c>
      <c r="E27" s="2"/>
      <c r="F27" s="239"/>
      <c r="G27" s="217">
        <f t="shared" si="0"/>
        <v>0</v>
      </c>
      <c r="H27" s="218"/>
    </row>
    <row r="28" spans="1:8" x14ac:dyDescent="0.2">
      <c r="A28" s="213" t="s">
        <v>2183</v>
      </c>
      <c r="B28" s="222" t="s">
        <v>2212</v>
      </c>
      <c r="C28" s="215" t="s">
        <v>2151</v>
      </c>
      <c r="D28" s="216">
        <v>14</v>
      </c>
      <c r="E28" s="2"/>
      <c r="F28" s="239"/>
      <c r="G28" s="217">
        <f t="shared" si="0"/>
        <v>0</v>
      </c>
      <c r="H28" s="218"/>
    </row>
    <row r="29" spans="1:8" x14ac:dyDescent="0.2">
      <c r="A29" s="213" t="s">
        <v>2184</v>
      </c>
      <c r="B29" s="219" t="s">
        <v>2268</v>
      </c>
      <c r="C29" s="215" t="s">
        <v>2151</v>
      </c>
      <c r="D29" s="216">
        <v>7</v>
      </c>
      <c r="E29" s="2"/>
      <c r="F29" s="239"/>
      <c r="G29" s="217">
        <f t="shared" si="0"/>
        <v>0</v>
      </c>
    </row>
    <row r="30" spans="1:8" x14ac:dyDescent="0.2">
      <c r="A30" s="213" t="s">
        <v>2185</v>
      </c>
      <c r="B30" s="219" t="s">
        <v>2269</v>
      </c>
      <c r="C30" s="215" t="s">
        <v>2151</v>
      </c>
      <c r="D30" s="216">
        <v>1</v>
      </c>
      <c r="E30" s="239"/>
      <c r="F30" s="2"/>
      <c r="G30" s="217">
        <f t="shared" si="0"/>
        <v>0</v>
      </c>
    </row>
    <row r="31" spans="1:8" x14ac:dyDescent="0.2">
      <c r="A31" s="213" t="s">
        <v>2186</v>
      </c>
      <c r="B31" s="220" t="s">
        <v>2270</v>
      </c>
      <c r="C31" s="215" t="s">
        <v>220</v>
      </c>
      <c r="D31" s="216">
        <v>7</v>
      </c>
      <c r="E31" s="239"/>
      <c r="F31" s="2"/>
      <c r="G31" s="217">
        <f t="shared" si="0"/>
        <v>0</v>
      </c>
    </row>
    <row r="32" spans="1:8" x14ac:dyDescent="0.2">
      <c r="A32" s="314" t="s">
        <v>2215</v>
      </c>
      <c r="B32" s="315"/>
      <c r="C32" s="315"/>
      <c r="D32" s="315"/>
      <c r="E32" s="315"/>
      <c r="F32" s="315"/>
      <c r="G32" s="316">
        <f t="shared" si="0"/>
        <v>0</v>
      </c>
      <c r="H32" s="218"/>
    </row>
    <row r="33" spans="1:8" ht="24" x14ac:dyDescent="0.2">
      <c r="A33" s="213"/>
      <c r="B33" s="245" t="s">
        <v>2271</v>
      </c>
      <c r="C33" s="215"/>
      <c r="D33" s="216"/>
      <c r="E33" s="239"/>
      <c r="F33" s="239"/>
      <c r="G33" s="217"/>
      <c r="H33" s="218"/>
    </row>
    <row r="34" spans="1:8" x14ac:dyDescent="0.2">
      <c r="A34" s="213" t="s">
        <v>2187</v>
      </c>
      <c r="B34" s="214" t="s">
        <v>2272</v>
      </c>
      <c r="C34" s="215" t="s">
        <v>95</v>
      </c>
      <c r="D34" s="216">
        <v>10</v>
      </c>
      <c r="E34" s="2"/>
      <c r="F34" s="239"/>
      <c r="G34" s="217">
        <f t="shared" ref="G34:G38" si="1">(F34+E34)*D34</f>
        <v>0</v>
      </c>
      <c r="H34" s="218"/>
    </row>
    <row r="35" spans="1:8" x14ac:dyDescent="0.2">
      <c r="A35" s="213" t="s">
        <v>2188</v>
      </c>
      <c r="B35" s="214" t="s">
        <v>2289</v>
      </c>
      <c r="C35" s="215" t="s">
        <v>95</v>
      </c>
      <c r="D35" s="216">
        <v>128</v>
      </c>
      <c r="E35" s="2"/>
      <c r="F35" s="239"/>
      <c r="G35" s="217">
        <f t="shared" si="1"/>
        <v>0</v>
      </c>
      <c r="H35" s="218"/>
    </row>
    <row r="36" spans="1:8" x14ac:dyDescent="0.2">
      <c r="A36" s="213" t="s">
        <v>2189</v>
      </c>
      <c r="B36" s="214" t="s">
        <v>2248</v>
      </c>
      <c r="C36" s="215" t="s">
        <v>95</v>
      </c>
      <c r="D36" s="216">
        <v>32</v>
      </c>
      <c r="E36" s="2"/>
      <c r="F36" s="239"/>
      <c r="G36" s="217">
        <f t="shared" si="1"/>
        <v>0</v>
      </c>
      <c r="H36" s="218"/>
    </row>
    <row r="37" spans="1:8" x14ac:dyDescent="0.2">
      <c r="A37" s="213" t="s">
        <v>2190</v>
      </c>
      <c r="B37" s="214" t="s">
        <v>2249</v>
      </c>
      <c r="C37" s="215" t="s">
        <v>95</v>
      </c>
      <c r="D37" s="216">
        <v>10</v>
      </c>
      <c r="E37" s="2"/>
      <c r="F37" s="239"/>
      <c r="G37" s="217">
        <f t="shared" si="1"/>
        <v>0</v>
      </c>
      <c r="H37" s="218"/>
    </row>
    <row r="38" spans="1:8" x14ac:dyDescent="0.2">
      <c r="A38" s="213" t="s">
        <v>2191</v>
      </c>
      <c r="B38" s="214" t="s">
        <v>2250</v>
      </c>
      <c r="C38" s="215" t="s">
        <v>95</v>
      </c>
      <c r="D38" s="216">
        <v>10</v>
      </c>
      <c r="E38" s="2"/>
      <c r="F38" s="239"/>
      <c r="G38" s="217">
        <f t="shared" si="1"/>
        <v>0</v>
      </c>
      <c r="H38" s="218"/>
    </row>
    <row r="39" spans="1:8" ht="24" x14ac:dyDescent="0.2">
      <c r="A39" s="213"/>
      <c r="B39" s="245" t="s">
        <v>2273</v>
      </c>
      <c r="C39" s="215"/>
      <c r="D39" s="216"/>
      <c r="E39" s="239"/>
      <c r="F39" s="239"/>
      <c r="G39" s="217"/>
    </row>
    <row r="40" spans="1:8" x14ac:dyDescent="0.2">
      <c r="A40" s="213" t="s">
        <v>2192</v>
      </c>
      <c r="B40" s="224" t="s">
        <v>2274</v>
      </c>
      <c r="C40" s="215" t="s">
        <v>95</v>
      </c>
      <c r="D40" s="216">
        <v>2</v>
      </c>
      <c r="E40" s="2"/>
      <c r="F40" s="239"/>
      <c r="G40" s="217">
        <f t="shared" ref="G40:G41" si="2">(F40+E40)*D40</f>
        <v>0</v>
      </c>
    </row>
    <row r="41" spans="1:8" x14ac:dyDescent="0.2">
      <c r="A41" s="213" t="s">
        <v>2193</v>
      </c>
      <c r="B41" s="224" t="s">
        <v>2275</v>
      </c>
      <c r="C41" s="215" t="s">
        <v>2151</v>
      </c>
      <c r="D41" s="216">
        <v>1</v>
      </c>
      <c r="E41" s="239"/>
      <c r="F41" s="2"/>
      <c r="G41" s="217">
        <f t="shared" si="2"/>
        <v>0</v>
      </c>
    </row>
    <row r="42" spans="1:8" x14ac:dyDescent="0.2">
      <c r="A42" s="314" t="s">
        <v>2276</v>
      </c>
      <c r="B42" s="315"/>
      <c r="C42" s="315"/>
      <c r="D42" s="315"/>
      <c r="E42" s="315"/>
      <c r="F42" s="315"/>
      <c r="G42" s="316">
        <f t="shared" si="0"/>
        <v>0</v>
      </c>
    </row>
    <row r="43" spans="1:8" ht="24" x14ac:dyDescent="0.2">
      <c r="A43" s="213" t="s">
        <v>2194</v>
      </c>
      <c r="B43" s="224" t="s">
        <v>2277</v>
      </c>
      <c r="C43" s="215" t="s">
        <v>95</v>
      </c>
      <c r="D43" s="216">
        <v>192</v>
      </c>
      <c r="E43" s="239"/>
      <c r="F43" s="2"/>
      <c r="G43" s="217">
        <f t="shared" si="0"/>
        <v>0</v>
      </c>
    </row>
    <row r="44" spans="1:8" x14ac:dyDescent="0.2">
      <c r="A44" s="314" t="s">
        <v>2278</v>
      </c>
      <c r="B44" s="315"/>
      <c r="C44" s="315"/>
      <c r="D44" s="315"/>
      <c r="E44" s="315"/>
      <c r="F44" s="315"/>
      <c r="G44" s="316">
        <f t="shared" ref="G44:G53" si="3">(F44+E44)*D44</f>
        <v>0</v>
      </c>
    </row>
    <row r="45" spans="1:8" x14ac:dyDescent="0.2">
      <c r="A45" s="213" t="s">
        <v>2195</v>
      </c>
      <c r="B45" s="214" t="s">
        <v>2279</v>
      </c>
      <c r="C45" s="215" t="s">
        <v>95</v>
      </c>
      <c r="D45" s="216">
        <v>10</v>
      </c>
      <c r="E45" s="2"/>
      <c r="F45" s="239"/>
      <c r="G45" s="217">
        <f t="shared" si="3"/>
        <v>0</v>
      </c>
    </row>
    <row r="46" spans="1:8" x14ac:dyDescent="0.2">
      <c r="A46" s="213" t="s">
        <v>2196</v>
      </c>
      <c r="B46" s="224" t="s">
        <v>2280</v>
      </c>
      <c r="C46" s="215" t="s">
        <v>95</v>
      </c>
      <c r="D46" s="216">
        <v>128</v>
      </c>
      <c r="E46" s="2"/>
      <c r="F46" s="239"/>
      <c r="G46" s="217">
        <f t="shared" si="3"/>
        <v>0</v>
      </c>
    </row>
    <row r="47" spans="1:8" x14ac:dyDescent="0.2">
      <c r="A47" s="213" t="s">
        <v>2197</v>
      </c>
      <c r="B47" s="224" t="s">
        <v>2281</v>
      </c>
      <c r="C47" s="215" t="s">
        <v>95</v>
      </c>
      <c r="D47" s="216">
        <v>32</v>
      </c>
      <c r="E47" s="2"/>
      <c r="F47" s="239"/>
      <c r="G47" s="217">
        <f t="shared" si="3"/>
        <v>0</v>
      </c>
    </row>
    <row r="48" spans="1:8" x14ac:dyDescent="0.2">
      <c r="A48" s="213" t="s">
        <v>2198</v>
      </c>
      <c r="B48" s="224" t="s">
        <v>2282</v>
      </c>
      <c r="C48" s="215" t="s">
        <v>95</v>
      </c>
      <c r="D48" s="216">
        <v>10</v>
      </c>
      <c r="E48" s="2"/>
      <c r="F48" s="239"/>
      <c r="G48" s="217">
        <f t="shared" si="3"/>
        <v>0</v>
      </c>
    </row>
    <row r="49" spans="1:7" x14ac:dyDescent="0.2">
      <c r="A49" s="213" t="s">
        <v>2199</v>
      </c>
      <c r="B49" s="224" t="s">
        <v>2283</v>
      </c>
      <c r="C49" s="215" t="s">
        <v>95</v>
      </c>
      <c r="D49" s="216">
        <v>10</v>
      </c>
      <c r="E49" s="2"/>
      <c r="F49" s="239"/>
      <c r="G49" s="217">
        <f t="shared" si="3"/>
        <v>0</v>
      </c>
    </row>
    <row r="50" spans="1:7" x14ac:dyDescent="0.2">
      <c r="A50" s="213" t="s">
        <v>2200</v>
      </c>
      <c r="B50" s="224" t="s">
        <v>2284</v>
      </c>
      <c r="C50" s="215" t="s">
        <v>95</v>
      </c>
      <c r="D50" s="216">
        <v>2</v>
      </c>
      <c r="E50" s="2"/>
      <c r="F50" s="239"/>
      <c r="G50" s="217">
        <f t="shared" si="3"/>
        <v>0</v>
      </c>
    </row>
    <row r="51" spans="1:7" ht="24" x14ac:dyDescent="0.2">
      <c r="A51" s="213" t="s">
        <v>2201</v>
      </c>
      <c r="B51" s="224" t="s">
        <v>2285</v>
      </c>
      <c r="C51" s="215" t="s">
        <v>220</v>
      </c>
      <c r="D51" s="216">
        <v>2</v>
      </c>
      <c r="E51" s="2"/>
      <c r="F51" s="239"/>
      <c r="G51" s="217">
        <f t="shared" si="3"/>
        <v>0</v>
      </c>
    </row>
    <row r="52" spans="1:7" x14ac:dyDescent="0.2">
      <c r="A52" s="213" t="s">
        <v>2202</v>
      </c>
      <c r="B52" s="224" t="s">
        <v>2291</v>
      </c>
      <c r="C52" s="215" t="s">
        <v>2230</v>
      </c>
      <c r="D52" s="216">
        <v>1</v>
      </c>
      <c r="E52" s="2"/>
      <c r="F52" s="239"/>
      <c r="G52" s="217">
        <f t="shared" si="3"/>
        <v>0</v>
      </c>
    </row>
    <row r="53" spans="1:7" x14ac:dyDescent="0.2">
      <c r="A53" s="213" t="s">
        <v>2203</v>
      </c>
      <c r="B53" s="224" t="s">
        <v>2286</v>
      </c>
      <c r="C53" s="215" t="s">
        <v>2151</v>
      </c>
      <c r="D53" s="216">
        <v>1</v>
      </c>
      <c r="E53" s="239"/>
      <c r="F53" s="2"/>
      <c r="G53" s="217">
        <f t="shared" si="3"/>
        <v>0</v>
      </c>
    </row>
    <row r="54" spans="1:7" x14ac:dyDescent="0.2">
      <c r="A54" s="314" t="s">
        <v>2225</v>
      </c>
      <c r="B54" s="315"/>
      <c r="C54" s="315"/>
      <c r="D54" s="315"/>
      <c r="E54" s="315"/>
      <c r="F54" s="315"/>
      <c r="G54" s="316">
        <f t="shared" ref="G54:G57" si="4">(F54+E54)*D54</f>
        <v>0</v>
      </c>
    </row>
    <row r="55" spans="1:7" x14ac:dyDescent="0.2">
      <c r="A55" s="213" t="s">
        <v>2204</v>
      </c>
      <c r="B55" s="224" t="s">
        <v>2287</v>
      </c>
      <c r="C55" s="215" t="s">
        <v>220</v>
      </c>
      <c r="D55" s="216">
        <v>8</v>
      </c>
      <c r="E55" s="239"/>
      <c r="F55" s="2"/>
      <c r="G55" s="217">
        <f t="shared" si="4"/>
        <v>0</v>
      </c>
    </row>
    <row r="56" spans="1:7" ht="24" x14ac:dyDescent="0.2">
      <c r="A56" s="213" t="s">
        <v>385</v>
      </c>
      <c r="B56" s="224" t="s">
        <v>2228</v>
      </c>
      <c r="C56" s="215" t="s">
        <v>95</v>
      </c>
      <c r="D56" s="216">
        <v>148</v>
      </c>
      <c r="E56" s="239"/>
      <c r="F56" s="2"/>
      <c r="G56" s="217">
        <f t="shared" si="4"/>
        <v>0</v>
      </c>
    </row>
    <row r="57" spans="1:7" x14ac:dyDescent="0.2">
      <c r="A57" s="241" t="s">
        <v>395</v>
      </c>
      <c r="B57" s="234" t="s">
        <v>2229</v>
      </c>
      <c r="C57" s="242" t="s">
        <v>220</v>
      </c>
      <c r="D57" s="243">
        <v>1</v>
      </c>
      <c r="E57" s="244"/>
      <c r="F57" s="3"/>
      <c r="G57" s="237">
        <f t="shared" si="4"/>
        <v>0</v>
      </c>
    </row>
  </sheetData>
  <sheetProtection sheet="1" objects="1" scenarios="1"/>
  <mergeCells count="5">
    <mergeCell ref="A16:G16"/>
    <mergeCell ref="A32:G32"/>
    <mergeCell ref="A42:G42"/>
    <mergeCell ref="A44:G44"/>
    <mergeCell ref="A54:G54"/>
  </mergeCells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3"/>
  <sheetViews>
    <sheetView showGridLines="0" topLeftCell="A1117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59.5" style="193" bestFit="1" customWidth="1"/>
    <col min="3" max="3" width="15.5" style="193" bestFit="1" customWidth="1"/>
    <col min="4" max="4" width="13.6640625" style="193" customWidth="1"/>
    <col min="5" max="5" width="15.5" style="193" bestFit="1" customWidth="1"/>
    <col min="6" max="6" width="17.5" style="193" bestFit="1" customWidth="1"/>
    <col min="7" max="7" width="48.1640625" style="193" customWidth="1"/>
    <col min="8" max="16384" width="9.1640625" style="193"/>
  </cols>
  <sheetData>
    <row r="2" spans="1:7" x14ac:dyDescent="0.2">
      <c r="A2" s="8"/>
      <c r="B2" s="9"/>
      <c r="C2" s="9"/>
      <c r="D2" s="9"/>
      <c r="E2" s="9"/>
      <c r="F2" s="192"/>
    </row>
    <row r="3" spans="1:7" ht="18" x14ac:dyDescent="0.2">
      <c r="A3" s="194" t="s">
        <v>2733</v>
      </c>
      <c r="B3" s="188"/>
      <c r="C3" s="188"/>
      <c r="D3" s="188"/>
      <c r="E3" s="188"/>
      <c r="F3" s="195"/>
    </row>
    <row r="4" spans="1:7" x14ac:dyDescent="0.2">
      <c r="A4" s="13"/>
      <c r="B4" s="95"/>
      <c r="C4" s="95"/>
      <c r="D4" s="95"/>
      <c r="E4" s="95"/>
      <c r="F4" s="170"/>
    </row>
    <row r="5" spans="1:7" x14ac:dyDescent="0.2">
      <c r="A5" s="196"/>
      <c r="B5" s="17"/>
      <c r="C5" s="17"/>
      <c r="D5" s="17"/>
      <c r="E5" s="17"/>
      <c r="F5" s="197"/>
    </row>
    <row r="6" spans="1:7" ht="15.75" x14ac:dyDescent="0.2">
      <c r="A6" s="198" t="s">
        <v>17</v>
      </c>
      <c r="B6" s="95"/>
      <c r="C6" s="95"/>
      <c r="D6" s="95"/>
      <c r="E6" s="95"/>
      <c r="F6" s="199">
        <f>ROUND(SUM(F15:F1143), 2)</f>
        <v>0</v>
      </c>
    </row>
    <row r="7" spans="1:7" x14ac:dyDescent="0.2">
      <c r="A7" s="196"/>
      <c r="B7" s="17"/>
      <c r="C7" s="17"/>
      <c r="D7" s="17"/>
      <c r="E7" s="17"/>
      <c r="F7" s="197"/>
    </row>
    <row r="8" spans="1:7" ht="12.75" x14ac:dyDescent="0.2">
      <c r="A8" s="13"/>
      <c r="B8" s="95"/>
      <c r="C8" s="200" t="s">
        <v>19</v>
      </c>
      <c r="D8" s="95"/>
      <c r="E8" s="200" t="s">
        <v>18</v>
      </c>
      <c r="F8" s="201" t="s">
        <v>20</v>
      </c>
    </row>
    <row r="9" spans="1:7" ht="12.75" x14ac:dyDescent="0.2">
      <c r="A9" s="202" t="s">
        <v>21</v>
      </c>
      <c r="B9" s="203" t="s">
        <v>22</v>
      </c>
      <c r="C9" s="204">
        <f>F6</f>
        <v>0</v>
      </c>
      <c r="D9" s="95"/>
      <c r="E9" s="205">
        <v>0.2</v>
      </c>
      <c r="F9" s="206">
        <f>F6*E9</f>
        <v>0</v>
      </c>
    </row>
    <row r="10" spans="1:7" x14ac:dyDescent="0.2">
      <c r="A10" s="13"/>
      <c r="B10" s="95"/>
      <c r="C10" s="95"/>
      <c r="D10" s="95"/>
      <c r="E10" s="95"/>
      <c r="F10" s="170"/>
    </row>
    <row r="11" spans="1:7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208">
        <f>SUM(F9:F10,F6)</f>
        <v>0</v>
      </c>
    </row>
    <row r="12" spans="1:7" x14ac:dyDescent="0.2">
      <c r="A12" s="35"/>
      <c r="B12" s="36"/>
      <c r="C12" s="36"/>
      <c r="D12" s="36"/>
      <c r="E12" s="36"/>
      <c r="F12" s="209"/>
    </row>
    <row r="13" spans="1:7" x14ac:dyDescent="0.2">
      <c r="A13" s="95"/>
      <c r="B13" s="95"/>
      <c r="C13" s="95"/>
      <c r="D13" s="95"/>
      <c r="E13" s="95"/>
      <c r="F13" s="95"/>
    </row>
    <row r="14" spans="1:7" ht="24" x14ac:dyDescent="0.2">
      <c r="A14" s="210" t="s">
        <v>2091</v>
      </c>
      <c r="B14" s="211" t="s">
        <v>31</v>
      </c>
      <c r="C14" s="211" t="s">
        <v>2092</v>
      </c>
      <c r="D14" s="211" t="s">
        <v>77</v>
      </c>
      <c r="E14" s="211" t="s">
        <v>2171</v>
      </c>
      <c r="F14" s="212" t="s">
        <v>59</v>
      </c>
    </row>
    <row r="15" spans="1:7" x14ac:dyDescent="0.2">
      <c r="A15" s="320" t="s">
        <v>2225</v>
      </c>
      <c r="B15" s="321"/>
      <c r="C15" s="321"/>
      <c r="D15" s="321"/>
      <c r="E15" s="321"/>
      <c r="F15" s="322"/>
      <c r="G15" s="218"/>
    </row>
    <row r="16" spans="1:7" x14ac:dyDescent="0.2">
      <c r="A16" s="213"/>
      <c r="B16" s="246" t="s">
        <v>2734</v>
      </c>
      <c r="C16" s="216"/>
      <c r="D16" s="216"/>
      <c r="E16" s="239"/>
      <c r="F16" s="240"/>
    </row>
    <row r="17" spans="1:7" x14ac:dyDescent="0.2">
      <c r="A17" s="213"/>
      <c r="B17" s="246" t="s">
        <v>2735</v>
      </c>
      <c r="C17" s="216"/>
      <c r="D17" s="216"/>
      <c r="E17" s="239"/>
      <c r="F17" s="240"/>
    </row>
    <row r="18" spans="1:7" x14ac:dyDescent="0.2">
      <c r="A18" s="213"/>
      <c r="B18" s="246" t="s">
        <v>2736</v>
      </c>
      <c r="C18" s="216"/>
      <c r="D18" s="216"/>
      <c r="E18" s="239"/>
      <c r="F18" s="240"/>
    </row>
    <row r="19" spans="1:7" x14ac:dyDescent="0.2">
      <c r="A19" s="213"/>
      <c r="B19" s="246" t="s">
        <v>2737</v>
      </c>
      <c r="C19" s="216"/>
      <c r="D19" s="216"/>
      <c r="E19" s="239"/>
      <c r="F19" s="240"/>
      <c r="G19" s="218"/>
    </row>
    <row r="20" spans="1:7" x14ac:dyDescent="0.2">
      <c r="A20" s="213"/>
      <c r="B20" s="247" t="s">
        <v>2738</v>
      </c>
      <c r="C20" s="216"/>
      <c r="D20" s="216"/>
      <c r="E20" s="239"/>
      <c r="F20" s="240"/>
    </row>
    <row r="21" spans="1:7" x14ac:dyDescent="0.2">
      <c r="A21" s="213"/>
      <c r="B21" s="246" t="s">
        <v>2739</v>
      </c>
      <c r="C21" s="216">
        <v>4</v>
      </c>
      <c r="D21" s="216" t="s">
        <v>2151</v>
      </c>
      <c r="E21" s="2"/>
      <c r="F21" s="217">
        <f t="shared" ref="F21:F27" si="0">E21*C21</f>
        <v>0</v>
      </c>
    </row>
    <row r="22" spans="1:7" x14ac:dyDescent="0.2">
      <c r="A22" s="213"/>
      <c r="B22" s="246" t="s">
        <v>2740</v>
      </c>
      <c r="C22" s="216">
        <v>1</v>
      </c>
      <c r="D22" s="216" t="s">
        <v>2151</v>
      </c>
      <c r="E22" s="2"/>
      <c r="F22" s="217">
        <f t="shared" si="0"/>
        <v>0</v>
      </c>
    </row>
    <row r="23" spans="1:7" x14ac:dyDescent="0.2">
      <c r="A23" s="213"/>
      <c r="B23" s="246"/>
      <c r="C23" s="248"/>
      <c r="D23" s="248"/>
      <c r="E23" s="239"/>
      <c r="F23" s="240"/>
      <c r="G23" s="218"/>
    </row>
    <row r="24" spans="1:7" x14ac:dyDescent="0.2">
      <c r="A24" s="213"/>
      <c r="B24" s="249" t="s">
        <v>2741</v>
      </c>
      <c r="C24" s="248"/>
      <c r="D24" s="248"/>
      <c r="E24" s="239"/>
      <c r="F24" s="240"/>
      <c r="G24" s="218"/>
    </row>
    <row r="25" spans="1:7" x14ac:dyDescent="0.2">
      <c r="A25" s="213"/>
      <c r="B25" s="246" t="s">
        <v>2742</v>
      </c>
      <c r="C25" s="248"/>
      <c r="D25" s="248"/>
      <c r="E25" s="239"/>
      <c r="F25" s="240"/>
    </row>
    <row r="26" spans="1:7" x14ac:dyDescent="0.2">
      <c r="A26" s="213"/>
      <c r="B26" s="247" t="s">
        <v>2743</v>
      </c>
      <c r="C26" s="248"/>
      <c r="D26" s="248"/>
      <c r="E26" s="239"/>
      <c r="F26" s="240"/>
    </row>
    <row r="27" spans="1:7" x14ac:dyDescent="0.2">
      <c r="A27" s="213"/>
      <c r="B27" s="250" t="s">
        <v>2744</v>
      </c>
      <c r="C27" s="216">
        <v>1</v>
      </c>
      <c r="D27" s="216" t="s">
        <v>2151</v>
      </c>
      <c r="E27" s="2"/>
      <c r="F27" s="217">
        <f t="shared" si="0"/>
        <v>0</v>
      </c>
      <c r="G27" s="218"/>
    </row>
    <row r="28" spans="1:7" x14ac:dyDescent="0.2">
      <c r="A28" s="213"/>
      <c r="B28" s="250" t="s">
        <v>2745</v>
      </c>
      <c r="C28" s="248"/>
      <c r="D28" s="248"/>
      <c r="E28" s="239"/>
      <c r="F28" s="240"/>
      <c r="G28" s="218"/>
    </row>
    <row r="29" spans="1:7" x14ac:dyDescent="0.2">
      <c r="A29" s="213"/>
      <c r="B29" s="250" t="s">
        <v>2746</v>
      </c>
      <c r="C29" s="248"/>
      <c r="D29" s="248"/>
      <c r="E29" s="239"/>
      <c r="F29" s="240"/>
      <c r="G29" s="218"/>
    </row>
    <row r="30" spans="1:7" x14ac:dyDescent="0.2">
      <c r="A30" s="213"/>
      <c r="B30" s="250" t="s">
        <v>2747</v>
      </c>
      <c r="C30" s="248"/>
      <c r="D30" s="248"/>
      <c r="E30" s="239"/>
      <c r="F30" s="240"/>
      <c r="G30" s="218"/>
    </row>
    <row r="31" spans="1:7" x14ac:dyDescent="0.2">
      <c r="A31" s="213"/>
      <c r="B31" s="250" t="s">
        <v>2748</v>
      </c>
      <c r="C31" s="248"/>
      <c r="D31" s="248"/>
      <c r="E31" s="239"/>
      <c r="F31" s="240"/>
      <c r="G31" s="218"/>
    </row>
    <row r="32" spans="1:7" x14ac:dyDescent="0.2">
      <c r="A32" s="213"/>
      <c r="B32" s="250" t="s">
        <v>2749</v>
      </c>
      <c r="C32" s="248"/>
      <c r="D32" s="248"/>
      <c r="E32" s="239"/>
      <c r="F32" s="240"/>
      <c r="G32" s="218"/>
    </row>
    <row r="33" spans="1:6" x14ac:dyDescent="0.2">
      <c r="A33" s="213"/>
      <c r="B33" s="251"/>
      <c r="C33" s="248"/>
      <c r="D33" s="248"/>
      <c r="E33" s="239"/>
      <c r="F33" s="240"/>
    </row>
    <row r="34" spans="1:6" x14ac:dyDescent="0.2">
      <c r="A34" s="213"/>
      <c r="B34" s="251" t="s">
        <v>2750</v>
      </c>
      <c r="C34" s="248"/>
      <c r="D34" s="248"/>
      <c r="E34" s="239"/>
      <c r="F34" s="240"/>
    </row>
    <row r="35" spans="1:6" x14ac:dyDescent="0.2">
      <c r="A35" s="213"/>
      <c r="B35" s="250"/>
      <c r="C35" s="248"/>
      <c r="D35" s="248"/>
      <c r="E35" s="239"/>
      <c r="F35" s="240"/>
    </row>
    <row r="36" spans="1:6" x14ac:dyDescent="0.2">
      <c r="A36" s="213"/>
      <c r="B36" s="252" t="s">
        <v>2751</v>
      </c>
      <c r="C36" s="248"/>
      <c r="D36" s="248"/>
      <c r="E36" s="239"/>
      <c r="F36" s="240"/>
    </row>
    <row r="37" spans="1:6" x14ac:dyDescent="0.2">
      <c r="A37" s="213"/>
      <c r="B37" s="252" t="s">
        <v>2752</v>
      </c>
      <c r="C37" s="248"/>
      <c r="D37" s="248"/>
      <c r="E37" s="239"/>
      <c r="F37" s="240"/>
    </row>
    <row r="38" spans="1:6" x14ac:dyDescent="0.2">
      <c r="A38" s="213"/>
      <c r="B38" s="251" t="s">
        <v>2753</v>
      </c>
      <c r="C38" s="248"/>
      <c r="D38" s="248"/>
      <c r="E38" s="239"/>
      <c r="F38" s="240"/>
    </row>
    <row r="39" spans="1:6" x14ac:dyDescent="0.2">
      <c r="A39" s="213"/>
      <c r="B39" s="251" t="s">
        <v>2754</v>
      </c>
      <c r="C39" s="248"/>
      <c r="D39" s="248"/>
      <c r="E39" s="239"/>
      <c r="F39" s="240"/>
    </row>
    <row r="40" spans="1:6" x14ac:dyDescent="0.2">
      <c r="A40" s="213"/>
      <c r="B40" s="251" t="s">
        <v>2755</v>
      </c>
      <c r="C40" s="248"/>
      <c r="D40" s="248"/>
      <c r="E40" s="239"/>
      <c r="F40" s="240"/>
    </row>
    <row r="41" spans="1:6" x14ac:dyDescent="0.2">
      <c r="A41" s="213"/>
      <c r="B41" s="251" t="s">
        <v>2756</v>
      </c>
      <c r="C41" s="248"/>
      <c r="D41" s="248"/>
      <c r="E41" s="239"/>
      <c r="F41" s="240"/>
    </row>
    <row r="42" spans="1:6" x14ac:dyDescent="0.2">
      <c r="A42" s="213"/>
      <c r="B42" s="251" t="s">
        <v>2757</v>
      </c>
      <c r="C42" s="248"/>
      <c r="D42" s="248"/>
      <c r="E42" s="239"/>
      <c r="F42" s="240"/>
    </row>
    <row r="43" spans="1:6" x14ac:dyDescent="0.2">
      <c r="A43" s="213"/>
      <c r="B43" s="251" t="s">
        <v>2758</v>
      </c>
      <c r="C43" s="248"/>
      <c r="D43" s="248"/>
      <c r="E43" s="239"/>
      <c r="F43" s="240"/>
    </row>
    <row r="44" spans="1:6" x14ac:dyDescent="0.2">
      <c r="A44" s="213"/>
      <c r="B44" s="251"/>
      <c r="C44" s="248"/>
      <c r="D44" s="248"/>
      <c r="E44" s="239"/>
      <c r="F44" s="240"/>
    </row>
    <row r="45" spans="1:6" x14ac:dyDescent="0.2">
      <c r="A45" s="213"/>
      <c r="B45" s="252" t="s">
        <v>2759</v>
      </c>
      <c r="C45" s="248"/>
      <c r="D45" s="248"/>
      <c r="E45" s="239"/>
      <c r="F45" s="240"/>
    </row>
    <row r="46" spans="1:6" x14ac:dyDescent="0.2">
      <c r="A46" s="213"/>
      <c r="B46" s="251" t="s">
        <v>2760</v>
      </c>
      <c r="C46" s="248"/>
      <c r="D46" s="248"/>
      <c r="E46" s="239"/>
      <c r="F46" s="240"/>
    </row>
    <row r="47" spans="1:6" x14ac:dyDescent="0.2">
      <c r="A47" s="213"/>
      <c r="B47" s="251" t="s">
        <v>2761</v>
      </c>
      <c r="C47" s="248"/>
      <c r="D47" s="248"/>
      <c r="E47" s="239"/>
      <c r="F47" s="240"/>
    </row>
    <row r="48" spans="1:6" x14ac:dyDescent="0.2">
      <c r="A48" s="213"/>
      <c r="B48" s="251" t="s">
        <v>2762</v>
      </c>
      <c r="C48" s="248"/>
      <c r="D48" s="248"/>
      <c r="E48" s="239"/>
      <c r="F48" s="240"/>
    </row>
    <row r="49" spans="1:6" x14ac:dyDescent="0.2">
      <c r="A49" s="213"/>
      <c r="B49" s="251" t="s">
        <v>2763</v>
      </c>
      <c r="C49" s="248"/>
      <c r="D49" s="248"/>
      <c r="E49" s="239"/>
      <c r="F49" s="240"/>
    </row>
    <row r="50" spans="1:6" x14ac:dyDescent="0.2">
      <c r="A50" s="213"/>
      <c r="B50" s="251"/>
      <c r="C50" s="248"/>
      <c r="D50" s="248"/>
      <c r="E50" s="239"/>
      <c r="F50" s="240"/>
    </row>
    <row r="51" spans="1:6" x14ac:dyDescent="0.2">
      <c r="A51" s="213"/>
      <c r="B51" s="252" t="s">
        <v>2764</v>
      </c>
      <c r="C51" s="248"/>
      <c r="D51" s="248"/>
      <c r="E51" s="239"/>
      <c r="F51" s="240"/>
    </row>
    <row r="52" spans="1:6" x14ac:dyDescent="0.2">
      <c r="A52" s="213"/>
      <c r="B52" s="251" t="s">
        <v>2765</v>
      </c>
      <c r="C52" s="248"/>
      <c r="D52" s="248"/>
      <c r="E52" s="239"/>
      <c r="F52" s="240"/>
    </row>
    <row r="53" spans="1:6" x14ac:dyDescent="0.2">
      <c r="A53" s="213"/>
      <c r="B53" s="251"/>
      <c r="C53" s="248"/>
      <c r="D53" s="248"/>
      <c r="E53" s="239"/>
      <c r="F53" s="240"/>
    </row>
    <row r="54" spans="1:6" x14ac:dyDescent="0.2">
      <c r="A54" s="213"/>
      <c r="B54" s="252" t="s">
        <v>2766</v>
      </c>
      <c r="C54" s="248"/>
      <c r="D54" s="248"/>
      <c r="E54" s="239"/>
      <c r="F54" s="240"/>
    </row>
    <row r="55" spans="1:6" x14ac:dyDescent="0.2">
      <c r="A55" s="213"/>
      <c r="B55" s="252" t="s">
        <v>2767</v>
      </c>
      <c r="C55" s="248"/>
      <c r="D55" s="248"/>
      <c r="E55" s="239"/>
      <c r="F55" s="240"/>
    </row>
    <row r="56" spans="1:6" x14ac:dyDescent="0.2">
      <c r="A56" s="213"/>
      <c r="B56" s="251" t="s">
        <v>2768</v>
      </c>
      <c r="C56" s="248"/>
      <c r="D56" s="248"/>
      <c r="E56" s="239"/>
      <c r="F56" s="240"/>
    </row>
    <row r="57" spans="1:6" x14ac:dyDescent="0.2">
      <c r="A57" s="213"/>
      <c r="B57" s="251" t="s">
        <v>2769</v>
      </c>
      <c r="C57" s="248"/>
      <c r="D57" s="248"/>
      <c r="E57" s="239"/>
      <c r="F57" s="240"/>
    </row>
    <row r="58" spans="1:6" x14ac:dyDescent="0.2">
      <c r="A58" s="213"/>
      <c r="B58" s="251" t="s">
        <v>2770</v>
      </c>
      <c r="C58" s="248"/>
      <c r="D58" s="248"/>
      <c r="E58" s="239"/>
      <c r="F58" s="240"/>
    </row>
    <row r="59" spans="1:6" x14ac:dyDescent="0.2">
      <c r="A59" s="213"/>
      <c r="B59" s="251" t="s">
        <v>2771</v>
      </c>
      <c r="C59" s="248"/>
      <c r="D59" s="248"/>
      <c r="E59" s="239"/>
      <c r="F59" s="240"/>
    </row>
    <row r="60" spans="1:6" x14ac:dyDescent="0.2">
      <c r="A60" s="213"/>
      <c r="B60" s="251" t="s">
        <v>2772</v>
      </c>
      <c r="C60" s="248"/>
      <c r="D60" s="248"/>
      <c r="E60" s="239"/>
      <c r="F60" s="240"/>
    </row>
    <row r="61" spans="1:6" x14ac:dyDescent="0.2">
      <c r="A61" s="213"/>
      <c r="B61" s="251" t="s">
        <v>2773</v>
      </c>
      <c r="C61" s="248"/>
      <c r="D61" s="248"/>
      <c r="E61" s="239"/>
      <c r="F61" s="240"/>
    </row>
    <row r="62" spans="1:6" x14ac:dyDescent="0.2">
      <c r="A62" s="213"/>
      <c r="B62" s="251" t="s">
        <v>2774</v>
      </c>
      <c r="C62" s="248"/>
      <c r="D62" s="248"/>
      <c r="E62" s="239"/>
      <c r="F62" s="240"/>
    </row>
    <row r="63" spans="1:6" x14ac:dyDescent="0.2">
      <c r="A63" s="213"/>
      <c r="B63" s="251"/>
      <c r="C63" s="248"/>
      <c r="D63" s="248"/>
      <c r="E63" s="239"/>
      <c r="F63" s="240"/>
    </row>
    <row r="64" spans="1:6" x14ac:dyDescent="0.2">
      <c r="A64" s="213"/>
      <c r="B64" s="252" t="s">
        <v>2766</v>
      </c>
      <c r="C64" s="248"/>
      <c r="D64" s="248"/>
      <c r="E64" s="239"/>
      <c r="F64" s="240"/>
    </row>
    <row r="65" spans="1:6" x14ac:dyDescent="0.2">
      <c r="A65" s="213"/>
      <c r="B65" s="252" t="s">
        <v>2775</v>
      </c>
      <c r="C65" s="248"/>
      <c r="D65" s="248"/>
      <c r="E65" s="239"/>
      <c r="F65" s="240"/>
    </row>
    <row r="66" spans="1:6" x14ac:dyDescent="0.2">
      <c r="A66" s="213"/>
      <c r="B66" s="251" t="s">
        <v>2776</v>
      </c>
      <c r="C66" s="248"/>
      <c r="D66" s="248"/>
      <c r="E66" s="239"/>
      <c r="F66" s="240"/>
    </row>
    <row r="67" spans="1:6" x14ac:dyDescent="0.2">
      <c r="A67" s="213"/>
      <c r="B67" s="251" t="s">
        <v>2773</v>
      </c>
      <c r="C67" s="248"/>
      <c r="D67" s="248"/>
      <c r="E67" s="239"/>
      <c r="F67" s="240"/>
    </row>
    <row r="68" spans="1:6" x14ac:dyDescent="0.2">
      <c r="A68" s="213"/>
      <c r="B68" s="251" t="s">
        <v>2774</v>
      </c>
      <c r="C68" s="248"/>
      <c r="D68" s="248"/>
      <c r="E68" s="239"/>
      <c r="F68" s="240"/>
    </row>
    <row r="69" spans="1:6" x14ac:dyDescent="0.2">
      <c r="A69" s="213"/>
      <c r="B69" s="251"/>
      <c r="C69" s="248"/>
      <c r="D69" s="248"/>
      <c r="E69" s="239"/>
      <c r="F69" s="240"/>
    </row>
    <row r="70" spans="1:6" x14ac:dyDescent="0.2">
      <c r="A70" s="213"/>
      <c r="B70" s="252" t="s">
        <v>2777</v>
      </c>
      <c r="C70" s="248"/>
      <c r="D70" s="248"/>
      <c r="E70" s="239"/>
      <c r="F70" s="240"/>
    </row>
    <row r="71" spans="1:6" x14ac:dyDescent="0.2">
      <c r="A71" s="213"/>
      <c r="B71" s="251" t="s">
        <v>2778</v>
      </c>
      <c r="C71" s="248"/>
      <c r="D71" s="248"/>
      <c r="E71" s="239"/>
      <c r="F71" s="240"/>
    </row>
    <row r="72" spans="1:6" x14ac:dyDescent="0.2">
      <c r="A72" s="213"/>
      <c r="B72" s="251"/>
      <c r="C72" s="248"/>
      <c r="D72" s="248"/>
      <c r="E72" s="239"/>
      <c r="F72" s="240"/>
    </row>
    <row r="73" spans="1:6" x14ac:dyDescent="0.2">
      <c r="A73" s="213"/>
      <c r="B73" s="252" t="s">
        <v>2779</v>
      </c>
      <c r="C73" s="248"/>
      <c r="D73" s="248"/>
      <c r="E73" s="239"/>
      <c r="F73" s="240"/>
    </row>
    <row r="74" spans="1:6" x14ac:dyDescent="0.2">
      <c r="A74" s="213"/>
      <c r="B74" s="251" t="s">
        <v>2780</v>
      </c>
      <c r="C74" s="248"/>
      <c r="D74" s="248"/>
      <c r="E74" s="239"/>
      <c r="F74" s="240"/>
    </row>
    <row r="75" spans="1:6" x14ac:dyDescent="0.2">
      <c r="A75" s="213"/>
      <c r="B75" s="251" t="s">
        <v>2781</v>
      </c>
      <c r="C75" s="248"/>
      <c r="D75" s="248"/>
      <c r="E75" s="239"/>
      <c r="F75" s="240"/>
    </row>
    <row r="76" spans="1:6" x14ac:dyDescent="0.2">
      <c r="A76" s="213"/>
      <c r="B76" s="251" t="s">
        <v>2782</v>
      </c>
      <c r="C76" s="248"/>
      <c r="D76" s="248"/>
      <c r="E76" s="239"/>
      <c r="F76" s="240"/>
    </row>
    <row r="77" spans="1:6" x14ac:dyDescent="0.2">
      <c r="A77" s="213"/>
      <c r="B77" s="251" t="s">
        <v>2783</v>
      </c>
      <c r="C77" s="248"/>
      <c r="D77" s="248"/>
      <c r="E77" s="239"/>
      <c r="F77" s="240"/>
    </row>
    <row r="78" spans="1:6" x14ac:dyDescent="0.2">
      <c r="A78" s="213"/>
      <c r="B78" s="251"/>
      <c r="C78" s="248"/>
      <c r="D78" s="248"/>
      <c r="E78" s="239"/>
      <c r="F78" s="240"/>
    </row>
    <row r="79" spans="1:6" x14ac:dyDescent="0.2">
      <c r="A79" s="213"/>
      <c r="B79" s="251" t="s">
        <v>2784</v>
      </c>
      <c r="C79" s="248"/>
      <c r="D79" s="248"/>
      <c r="E79" s="239"/>
      <c r="F79" s="240"/>
    </row>
    <row r="80" spans="1:6" x14ac:dyDescent="0.2">
      <c r="A80" s="213"/>
      <c r="B80" s="251" t="s">
        <v>2785</v>
      </c>
      <c r="C80" s="248"/>
      <c r="D80" s="248"/>
      <c r="E80" s="239"/>
      <c r="F80" s="240"/>
    </row>
    <row r="81" spans="1:6" x14ac:dyDescent="0.2">
      <c r="A81" s="213"/>
      <c r="B81" s="251" t="s">
        <v>2786</v>
      </c>
      <c r="C81" s="248"/>
      <c r="D81" s="248"/>
      <c r="E81" s="239"/>
      <c r="F81" s="240"/>
    </row>
    <row r="82" spans="1:6" x14ac:dyDescent="0.2">
      <c r="A82" s="213"/>
      <c r="B82" s="251" t="s">
        <v>2787</v>
      </c>
      <c r="C82" s="248"/>
      <c r="D82" s="248"/>
      <c r="E82" s="239"/>
      <c r="F82" s="240"/>
    </row>
    <row r="83" spans="1:6" x14ac:dyDescent="0.2">
      <c r="A83" s="213"/>
      <c r="B83" s="251" t="s">
        <v>2788</v>
      </c>
      <c r="C83" s="248"/>
      <c r="D83" s="248"/>
      <c r="E83" s="239"/>
      <c r="F83" s="240"/>
    </row>
    <row r="84" spans="1:6" x14ac:dyDescent="0.2">
      <c r="A84" s="213"/>
      <c r="B84" s="253" t="s">
        <v>2789</v>
      </c>
      <c r="C84" s="248"/>
      <c r="D84" s="248"/>
      <c r="E84" s="239"/>
      <c r="F84" s="240"/>
    </row>
    <row r="85" spans="1:6" x14ac:dyDescent="0.2">
      <c r="A85" s="213"/>
      <c r="B85" s="251"/>
      <c r="C85" s="248"/>
      <c r="D85" s="248"/>
      <c r="E85" s="239"/>
      <c r="F85" s="240"/>
    </row>
    <row r="86" spans="1:6" x14ac:dyDescent="0.2">
      <c r="A86" s="213"/>
      <c r="B86" s="252" t="s">
        <v>2790</v>
      </c>
      <c r="C86" s="248"/>
      <c r="D86" s="248"/>
      <c r="E86" s="239"/>
      <c r="F86" s="240"/>
    </row>
    <row r="87" spans="1:6" x14ac:dyDescent="0.2">
      <c r="A87" s="213"/>
      <c r="B87" s="251" t="s">
        <v>2791</v>
      </c>
      <c r="C87" s="248"/>
      <c r="D87" s="248"/>
      <c r="E87" s="239"/>
      <c r="F87" s="240"/>
    </row>
    <row r="88" spans="1:6" x14ac:dyDescent="0.2">
      <c r="A88" s="213"/>
      <c r="B88" s="251" t="s">
        <v>2792</v>
      </c>
      <c r="C88" s="248"/>
      <c r="D88" s="248"/>
      <c r="E88" s="239"/>
      <c r="F88" s="240"/>
    </row>
    <row r="89" spans="1:6" x14ac:dyDescent="0.2">
      <c r="A89" s="213"/>
      <c r="B89" s="251" t="s">
        <v>2793</v>
      </c>
      <c r="C89" s="248"/>
      <c r="D89" s="248"/>
      <c r="E89" s="239"/>
      <c r="F89" s="240"/>
    </row>
    <row r="90" spans="1:6" x14ac:dyDescent="0.2">
      <c r="A90" s="213"/>
      <c r="B90" s="251" t="s">
        <v>2794</v>
      </c>
      <c r="C90" s="248"/>
      <c r="D90" s="248"/>
      <c r="E90" s="239"/>
      <c r="F90" s="240"/>
    </row>
    <row r="91" spans="1:6" x14ac:dyDescent="0.2">
      <c r="A91" s="213"/>
      <c r="B91" s="251" t="s">
        <v>2795</v>
      </c>
      <c r="C91" s="248"/>
      <c r="D91" s="248"/>
      <c r="E91" s="239"/>
      <c r="F91" s="240"/>
    </row>
    <row r="92" spans="1:6" x14ac:dyDescent="0.2">
      <c r="A92" s="213"/>
      <c r="B92" s="251" t="s">
        <v>2796</v>
      </c>
      <c r="C92" s="248"/>
      <c r="D92" s="248"/>
      <c r="E92" s="239"/>
      <c r="F92" s="240"/>
    </row>
    <row r="93" spans="1:6" x14ac:dyDescent="0.2">
      <c r="A93" s="213"/>
      <c r="B93" s="251" t="s">
        <v>2797</v>
      </c>
      <c r="C93" s="248"/>
      <c r="D93" s="248"/>
      <c r="E93" s="239"/>
      <c r="F93" s="240"/>
    </row>
    <row r="94" spans="1:6" x14ac:dyDescent="0.2">
      <c r="A94" s="213"/>
      <c r="B94" s="251" t="s">
        <v>2788</v>
      </c>
      <c r="C94" s="248"/>
      <c r="D94" s="248"/>
      <c r="E94" s="239"/>
      <c r="F94" s="240"/>
    </row>
    <row r="95" spans="1:6" x14ac:dyDescent="0.2">
      <c r="A95" s="213"/>
      <c r="B95" s="251" t="s">
        <v>2789</v>
      </c>
      <c r="C95" s="248"/>
      <c r="D95" s="248"/>
      <c r="E95" s="239"/>
      <c r="F95" s="240"/>
    </row>
    <row r="96" spans="1:6" x14ac:dyDescent="0.2">
      <c r="A96" s="213"/>
      <c r="B96" s="251"/>
      <c r="C96" s="248"/>
      <c r="D96" s="248"/>
      <c r="E96" s="239"/>
      <c r="F96" s="240"/>
    </row>
    <row r="97" spans="1:6" x14ac:dyDescent="0.2">
      <c r="A97" s="213"/>
      <c r="B97" s="252" t="s">
        <v>2798</v>
      </c>
      <c r="C97" s="248"/>
      <c r="D97" s="248"/>
      <c r="E97" s="239"/>
      <c r="F97" s="240"/>
    </row>
    <row r="98" spans="1:6" x14ac:dyDescent="0.2">
      <c r="A98" s="213"/>
      <c r="B98" s="251" t="s">
        <v>2799</v>
      </c>
      <c r="C98" s="248"/>
      <c r="D98" s="248"/>
      <c r="E98" s="239"/>
      <c r="F98" s="240"/>
    </row>
    <row r="99" spans="1:6" x14ac:dyDescent="0.2">
      <c r="A99" s="213"/>
      <c r="B99" s="251" t="s">
        <v>2800</v>
      </c>
      <c r="C99" s="248"/>
      <c r="D99" s="248"/>
      <c r="E99" s="239"/>
      <c r="F99" s="240"/>
    </row>
    <row r="100" spans="1:6" x14ac:dyDescent="0.2">
      <c r="A100" s="213"/>
      <c r="B100" s="251" t="s">
        <v>2801</v>
      </c>
      <c r="C100" s="248"/>
      <c r="D100" s="248"/>
      <c r="E100" s="239"/>
      <c r="F100" s="240"/>
    </row>
    <row r="101" spans="1:6" x14ac:dyDescent="0.2">
      <c r="A101" s="213"/>
      <c r="B101" s="251" t="s">
        <v>2802</v>
      </c>
      <c r="C101" s="248"/>
      <c r="D101" s="248"/>
      <c r="E101" s="239"/>
      <c r="F101" s="240"/>
    </row>
    <row r="102" spans="1:6" x14ac:dyDescent="0.2">
      <c r="A102" s="213"/>
      <c r="B102" s="251" t="s">
        <v>2803</v>
      </c>
      <c r="C102" s="248"/>
      <c r="D102" s="248"/>
      <c r="E102" s="239"/>
      <c r="F102" s="240"/>
    </row>
    <row r="103" spans="1:6" x14ac:dyDescent="0.2">
      <c r="A103" s="213"/>
      <c r="B103" s="251" t="s">
        <v>2804</v>
      </c>
      <c r="C103" s="248"/>
      <c r="D103" s="248"/>
      <c r="E103" s="239"/>
      <c r="F103" s="240"/>
    </row>
    <row r="104" spans="1:6" x14ac:dyDescent="0.2">
      <c r="A104" s="213"/>
      <c r="B104" s="251" t="s">
        <v>2805</v>
      </c>
      <c r="C104" s="248"/>
      <c r="D104" s="248"/>
      <c r="E104" s="239"/>
      <c r="F104" s="240"/>
    </row>
    <row r="105" spans="1:6" x14ac:dyDescent="0.2">
      <c r="A105" s="213"/>
      <c r="B105" s="251"/>
      <c r="C105" s="248"/>
      <c r="D105" s="248"/>
      <c r="E105" s="239"/>
      <c r="F105" s="240"/>
    </row>
    <row r="106" spans="1:6" x14ac:dyDescent="0.2">
      <c r="A106" s="320" t="s">
        <v>2806</v>
      </c>
      <c r="B106" s="321"/>
      <c r="C106" s="321"/>
      <c r="D106" s="321"/>
      <c r="E106" s="321"/>
      <c r="F106" s="322"/>
    </row>
    <row r="107" spans="1:6" x14ac:dyDescent="0.2">
      <c r="A107" s="213" t="s">
        <v>2807</v>
      </c>
      <c r="B107" s="251" t="s">
        <v>2808</v>
      </c>
      <c r="C107" s="216">
        <v>1</v>
      </c>
      <c r="D107" s="216" t="s">
        <v>2151</v>
      </c>
      <c r="E107" s="2"/>
      <c r="F107" s="217">
        <f t="shared" ref="F107" si="1">E107*C107</f>
        <v>0</v>
      </c>
    </row>
    <row r="108" spans="1:6" x14ac:dyDescent="0.2">
      <c r="A108" s="213"/>
      <c r="B108" s="251" t="s">
        <v>2809</v>
      </c>
      <c r="C108" s="248"/>
      <c r="D108" s="248"/>
      <c r="E108" s="239"/>
      <c r="F108" s="240"/>
    </row>
    <row r="109" spans="1:6" x14ac:dyDescent="0.2">
      <c r="A109" s="213"/>
      <c r="B109" s="251" t="s">
        <v>2810</v>
      </c>
      <c r="C109" s="248"/>
      <c r="D109" s="248"/>
      <c r="E109" s="239"/>
      <c r="F109" s="240"/>
    </row>
    <row r="110" spans="1:6" x14ac:dyDescent="0.2">
      <c r="A110" s="213"/>
      <c r="B110" s="251" t="s">
        <v>2811</v>
      </c>
      <c r="C110" s="248"/>
      <c r="D110" s="248"/>
      <c r="E110" s="239"/>
      <c r="F110" s="240"/>
    </row>
    <row r="111" spans="1:6" x14ac:dyDescent="0.2">
      <c r="A111" s="213"/>
      <c r="B111" s="251" t="s">
        <v>2812</v>
      </c>
      <c r="C111" s="248"/>
      <c r="D111" s="248"/>
      <c r="E111" s="239"/>
      <c r="F111" s="240"/>
    </row>
    <row r="112" spans="1:6" x14ac:dyDescent="0.2">
      <c r="A112" s="213"/>
      <c r="B112" s="251" t="s">
        <v>2813</v>
      </c>
      <c r="C112" s="248"/>
      <c r="D112" s="248"/>
      <c r="E112" s="239"/>
      <c r="F112" s="240"/>
    </row>
    <row r="113" spans="1:6" x14ac:dyDescent="0.2">
      <c r="A113" s="213"/>
      <c r="B113" s="251" t="s">
        <v>2814</v>
      </c>
      <c r="C113" s="248"/>
      <c r="D113" s="248"/>
      <c r="E113" s="239"/>
      <c r="F113" s="240"/>
    </row>
    <row r="114" spans="1:6" x14ac:dyDescent="0.2">
      <c r="A114" s="213"/>
      <c r="B114" s="251" t="s">
        <v>2815</v>
      </c>
      <c r="C114" s="248"/>
      <c r="D114" s="248"/>
      <c r="E114" s="239"/>
      <c r="F114" s="240"/>
    </row>
    <row r="115" spans="1:6" x14ac:dyDescent="0.2">
      <c r="A115" s="213"/>
      <c r="B115" s="251" t="s">
        <v>2816</v>
      </c>
      <c r="C115" s="248"/>
      <c r="D115" s="248"/>
      <c r="E115" s="239"/>
      <c r="F115" s="240"/>
    </row>
    <row r="116" spans="1:6" x14ac:dyDescent="0.2">
      <c r="A116" s="213"/>
      <c r="B116" s="251" t="s">
        <v>2817</v>
      </c>
      <c r="C116" s="248"/>
      <c r="D116" s="248"/>
      <c r="E116" s="239"/>
      <c r="F116" s="240"/>
    </row>
    <row r="117" spans="1:6" x14ac:dyDescent="0.2">
      <c r="A117" s="213"/>
      <c r="B117" s="251" t="s">
        <v>2818</v>
      </c>
      <c r="C117" s="248"/>
      <c r="D117" s="248"/>
      <c r="E117" s="239"/>
      <c r="F117" s="240"/>
    </row>
    <row r="118" spans="1:6" x14ac:dyDescent="0.2">
      <c r="A118" s="213"/>
      <c r="B118" s="251" t="s">
        <v>2819</v>
      </c>
      <c r="C118" s="248"/>
      <c r="D118" s="248"/>
      <c r="E118" s="239"/>
      <c r="F118" s="240"/>
    </row>
    <row r="119" spans="1:6" x14ac:dyDescent="0.2">
      <c r="A119" s="213"/>
      <c r="B119" s="251" t="s">
        <v>2820</v>
      </c>
      <c r="C119" s="248"/>
      <c r="D119" s="248"/>
      <c r="E119" s="239"/>
      <c r="F119" s="240"/>
    </row>
    <row r="120" spans="1:6" x14ac:dyDescent="0.2">
      <c r="A120" s="213"/>
      <c r="B120" s="251" t="s">
        <v>2821</v>
      </c>
      <c r="C120" s="248"/>
      <c r="D120" s="248"/>
      <c r="E120" s="239"/>
      <c r="F120" s="240"/>
    </row>
    <row r="121" spans="1:6" x14ac:dyDescent="0.2">
      <c r="A121" s="213"/>
      <c r="B121" s="251" t="s">
        <v>2822</v>
      </c>
      <c r="C121" s="248"/>
      <c r="D121" s="248"/>
      <c r="E121" s="239"/>
      <c r="F121" s="240"/>
    </row>
    <row r="122" spans="1:6" x14ac:dyDescent="0.2">
      <c r="A122" s="213"/>
      <c r="B122" s="251" t="s">
        <v>2823</v>
      </c>
      <c r="C122" s="248"/>
      <c r="D122" s="248"/>
      <c r="E122" s="239"/>
      <c r="F122" s="240"/>
    </row>
    <row r="123" spans="1:6" x14ac:dyDescent="0.2">
      <c r="A123" s="213"/>
      <c r="B123" s="251" t="s">
        <v>2824</v>
      </c>
      <c r="C123" s="248"/>
      <c r="D123" s="248"/>
      <c r="E123" s="239"/>
      <c r="F123" s="240"/>
    </row>
    <row r="124" spans="1:6" x14ac:dyDescent="0.2">
      <c r="A124" s="213"/>
      <c r="B124" s="251" t="s">
        <v>2825</v>
      </c>
      <c r="C124" s="248"/>
      <c r="D124" s="248"/>
      <c r="E124" s="239"/>
      <c r="F124" s="240"/>
    </row>
    <row r="125" spans="1:6" x14ac:dyDescent="0.2">
      <c r="A125" s="213"/>
      <c r="B125" s="251" t="s">
        <v>2826</v>
      </c>
      <c r="C125" s="248"/>
      <c r="D125" s="248"/>
      <c r="E125" s="239"/>
      <c r="F125" s="240"/>
    </row>
    <row r="126" spans="1:6" x14ac:dyDescent="0.2">
      <c r="A126" s="213"/>
      <c r="B126" s="251" t="s">
        <v>2827</v>
      </c>
      <c r="C126" s="248"/>
      <c r="D126" s="248"/>
      <c r="E126" s="239"/>
      <c r="F126" s="240"/>
    </row>
    <row r="127" spans="1:6" x14ac:dyDescent="0.2">
      <c r="A127" s="213"/>
      <c r="B127" s="251" t="s">
        <v>2828</v>
      </c>
      <c r="C127" s="248"/>
      <c r="D127" s="248"/>
      <c r="E127" s="239"/>
      <c r="F127" s="240"/>
    </row>
    <row r="128" spans="1:6" x14ac:dyDescent="0.2">
      <c r="A128" s="213"/>
      <c r="B128" s="251" t="s">
        <v>2829</v>
      </c>
      <c r="C128" s="248"/>
      <c r="D128" s="248"/>
      <c r="E128" s="239"/>
      <c r="F128" s="240"/>
    </row>
    <row r="129" spans="1:6" x14ac:dyDescent="0.2">
      <c r="A129" s="213"/>
      <c r="B129" s="251" t="s">
        <v>2830</v>
      </c>
      <c r="C129" s="248"/>
      <c r="D129" s="248"/>
      <c r="E129" s="239"/>
      <c r="F129" s="240"/>
    </row>
    <row r="130" spans="1:6" x14ac:dyDescent="0.2">
      <c r="A130" s="213"/>
      <c r="B130" s="251" t="s">
        <v>2831</v>
      </c>
      <c r="C130" s="248"/>
      <c r="D130" s="248"/>
      <c r="E130" s="239"/>
      <c r="F130" s="240"/>
    </row>
    <row r="131" spans="1:6" x14ac:dyDescent="0.2">
      <c r="A131" s="213"/>
      <c r="B131" s="251" t="s">
        <v>2832</v>
      </c>
      <c r="C131" s="248"/>
      <c r="D131" s="248"/>
      <c r="E131" s="239"/>
      <c r="F131" s="240"/>
    </row>
    <row r="132" spans="1:6" x14ac:dyDescent="0.2">
      <c r="A132" s="213"/>
      <c r="B132" s="251" t="s">
        <v>2833</v>
      </c>
      <c r="C132" s="248"/>
      <c r="D132" s="248"/>
      <c r="E132" s="239"/>
      <c r="F132" s="240"/>
    </row>
    <row r="133" spans="1:6" x14ac:dyDescent="0.2">
      <c r="A133" s="213"/>
      <c r="B133" s="251" t="s">
        <v>2834</v>
      </c>
      <c r="C133" s="248"/>
      <c r="D133" s="248"/>
      <c r="E133" s="239"/>
      <c r="F133" s="240"/>
    </row>
    <row r="134" spans="1:6" x14ac:dyDescent="0.2">
      <c r="A134" s="213"/>
      <c r="B134" s="251" t="s">
        <v>2835</v>
      </c>
      <c r="C134" s="248"/>
      <c r="D134" s="248"/>
      <c r="E134" s="239"/>
      <c r="F134" s="240"/>
    </row>
    <row r="135" spans="1:6" x14ac:dyDescent="0.2">
      <c r="A135" s="213"/>
      <c r="B135" s="251"/>
      <c r="C135" s="248"/>
      <c r="D135" s="248"/>
      <c r="E135" s="239"/>
      <c r="F135" s="240"/>
    </row>
    <row r="136" spans="1:6" x14ac:dyDescent="0.2">
      <c r="A136" s="213"/>
      <c r="B136" s="251"/>
      <c r="C136" s="248"/>
      <c r="D136" s="248"/>
      <c r="E136" s="239"/>
      <c r="F136" s="240"/>
    </row>
    <row r="137" spans="1:6" x14ac:dyDescent="0.2">
      <c r="A137" s="213"/>
      <c r="B137" s="251"/>
      <c r="C137" s="248"/>
      <c r="D137" s="248"/>
      <c r="E137" s="239"/>
      <c r="F137" s="240"/>
    </row>
    <row r="138" spans="1:6" x14ac:dyDescent="0.2">
      <c r="A138" s="213"/>
      <c r="B138" s="251"/>
      <c r="C138" s="248"/>
      <c r="D138" s="248"/>
      <c r="E138" s="239"/>
      <c r="F138" s="240"/>
    </row>
    <row r="139" spans="1:6" x14ac:dyDescent="0.2">
      <c r="A139" s="213"/>
      <c r="B139" s="251"/>
      <c r="C139" s="248"/>
      <c r="D139" s="248"/>
      <c r="E139" s="239"/>
      <c r="F139" s="240"/>
    </row>
    <row r="140" spans="1:6" x14ac:dyDescent="0.2">
      <c r="A140" s="213"/>
      <c r="B140" s="251"/>
      <c r="C140" s="248"/>
      <c r="D140" s="248"/>
      <c r="E140" s="239"/>
      <c r="F140" s="240"/>
    </row>
    <row r="141" spans="1:6" x14ac:dyDescent="0.2">
      <c r="A141" s="213"/>
      <c r="B141" s="251"/>
      <c r="C141" s="248"/>
      <c r="D141" s="248"/>
      <c r="E141" s="239"/>
      <c r="F141" s="240"/>
    </row>
    <row r="142" spans="1:6" x14ac:dyDescent="0.2">
      <c r="A142" s="213"/>
      <c r="B142" s="251" t="s">
        <v>2836</v>
      </c>
      <c r="C142" s="248"/>
      <c r="D142" s="248"/>
      <c r="E142" s="239"/>
      <c r="F142" s="240"/>
    </row>
    <row r="143" spans="1:6" x14ac:dyDescent="0.2">
      <c r="A143" s="213"/>
      <c r="B143" s="251" t="s">
        <v>2835</v>
      </c>
      <c r="C143" s="248"/>
      <c r="D143" s="248"/>
      <c r="E143" s="239"/>
      <c r="F143" s="240"/>
    </row>
    <row r="144" spans="1:6" x14ac:dyDescent="0.2">
      <c r="A144" s="213"/>
      <c r="B144" s="251" t="s">
        <v>2837</v>
      </c>
      <c r="C144" s="248"/>
      <c r="D144" s="248"/>
      <c r="E144" s="239"/>
      <c r="F144" s="240"/>
    </row>
    <row r="145" spans="1:6" x14ac:dyDescent="0.2">
      <c r="A145" s="213"/>
      <c r="B145" s="251" t="s">
        <v>2821</v>
      </c>
      <c r="C145" s="248"/>
      <c r="D145" s="248"/>
      <c r="E145" s="239"/>
      <c r="F145" s="240"/>
    </row>
    <row r="146" spans="1:6" x14ac:dyDescent="0.2">
      <c r="A146" s="213"/>
      <c r="B146" s="251" t="s">
        <v>2823</v>
      </c>
      <c r="C146" s="248"/>
      <c r="D146" s="248"/>
      <c r="E146" s="239"/>
      <c r="F146" s="240"/>
    </row>
    <row r="147" spans="1:6" x14ac:dyDescent="0.2">
      <c r="A147" s="213"/>
      <c r="B147" s="251" t="s">
        <v>2838</v>
      </c>
      <c r="C147" s="248"/>
      <c r="D147" s="248"/>
      <c r="E147" s="239"/>
      <c r="F147" s="240"/>
    </row>
    <row r="148" spans="1:6" x14ac:dyDescent="0.2">
      <c r="A148" s="213"/>
      <c r="B148" s="251" t="s">
        <v>2839</v>
      </c>
      <c r="C148" s="248"/>
      <c r="D148" s="248"/>
      <c r="E148" s="239"/>
      <c r="F148" s="240"/>
    </row>
    <row r="149" spans="1:6" x14ac:dyDescent="0.2">
      <c r="A149" s="213"/>
      <c r="B149" s="251" t="s">
        <v>2840</v>
      </c>
      <c r="C149" s="248"/>
      <c r="D149" s="248"/>
      <c r="E149" s="239"/>
      <c r="F149" s="240"/>
    </row>
    <row r="150" spans="1:6" x14ac:dyDescent="0.2">
      <c r="A150" s="213"/>
      <c r="B150" s="251" t="s">
        <v>2841</v>
      </c>
      <c r="C150" s="248"/>
      <c r="D150" s="248"/>
      <c r="E150" s="239"/>
      <c r="F150" s="240"/>
    </row>
    <row r="151" spans="1:6" x14ac:dyDescent="0.2">
      <c r="A151" s="213"/>
      <c r="B151" s="251" t="s">
        <v>2842</v>
      </c>
      <c r="C151" s="248"/>
      <c r="D151" s="248"/>
      <c r="E151" s="239"/>
      <c r="F151" s="240"/>
    </row>
    <row r="152" spans="1:6" x14ac:dyDescent="0.2">
      <c r="A152" s="213"/>
      <c r="B152" s="251"/>
      <c r="C152" s="248"/>
      <c r="D152" s="248"/>
      <c r="E152" s="239"/>
      <c r="F152" s="240"/>
    </row>
    <row r="153" spans="1:6" x14ac:dyDescent="0.2">
      <c r="A153" s="213"/>
      <c r="B153" s="251"/>
      <c r="C153" s="248"/>
      <c r="D153" s="248"/>
      <c r="E153" s="239"/>
      <c r="F153" s="240"/>
    </row>
    <row r="154" spans="1:6" x14ac:dyDescent="0.2">
      <c r="A154" s="213"/>
      <c r="B154" s="251"/>
      <c r="C154" s="248"/>
      <c r="D154" s="248"/>
      <c r="E154" s="239"/>
      <c r="F154" s="240"/>
    </row>
    <row r="155" spans="1:6" x14ac:dyDescent="0.2">
      <c r="A155" s="213"/>
      <c r="B155" s="251"/>
      <c r="C155" s="248"/>
      <c r="D155" s="248"/>
      <c r="E155" s="239"/>
      <c r="F155" s="240"/>
    </row>
    <row r="156" spans="1:6" x14ac:dyDescent="0.2">
      <c r="A156" s="213"/>
      <c r="B156" s="251"/>
      <c r="C156" s="248"/>
      <c r="D156" s="248"/>
      <c r="E156" s="239"/>
      <c r="F156" s="240"/>
    </row>
    <row r="157" spans="1:6" x14ac:dyDescent="0.2">
      <c r="A157" s="213"/>
      <c r="B157" s="251"/>
      <c r="C157" s="248"/>
      <c r="D157" s="248"/>
      <c r="E157" s="239"/>
      <c r="F157" s="240"/>
    </row>
    <row r="158" spans="1:6" x14ac:dyDescent="0.2">
      <c r="A158" s="213"/>
      <c r="B158" s="251"/>
      <c r="C158" s="248"/>
      <c r="D158" s="248"/>
      <c r="E158" s="239"/>
      <c r="F158" s="240"/>
    </row>
    <row r="159" spans="1:6" x14ac:dyDescent="0.2">
      <c r="A159" s="213"/>
      <c r="B159" s="251"/>
      <c r="C159" s="248"/>
      <c r="D159" s="248"/>
      <c r="E159" s="239"/>
      <c r="F159" s="240"/>
    </row>
    <row r="160" spans="1:6" x14ac:dyDescent="0.2">
      <c r="A160" s="213" t="s">
        <v>2843</v>
      </c>
      <c r="B160" s="251" t="s">
        <v>2844</v>
      </c>
      <c r="C160" s="216">
        <v>3</v>
      </c>
      <c r="D160" s="216" t="s">
        <v>220</v>
      </c>
      <c r="E160" s="2"/>
      <c r="F160" s="217">
        <f t="shared" ref="F160:F201" si="2">E160*C160</f>
        <v>0</v>
      </c>
    </row>
    <row r="161" spans="1:6" x14ac:dyDescent="0.2">
      <c r="A161" s="213"/>
      <c r="B161" s="251"/>
      <c r="C161" s="248"/>
      <c r="D161" s="248"/>
      <c r="E161" s="239"/>
      <c r="F161" s="240"/>
    </row>
    <row r="162" spans="1:6" x14ac:dyDescent="0.2">
      <c r="A162" s="213"/>
      <c r="B162" s="251" t="s">
        <v>2845</v>
      </c>
      <c r="C162" s="248"/>
      <c r="D162" s="248"/>
      <c r="E162" s="239"/>
      <c r="F162" s="240"/>
    </row>
    <row r="163" spans="1:6" x14ac:dyDescent="0.2">
      <c r="A163" s="213"/>
      <c r="B163" s="251" t="s">
        <v>2846</v>
      </c>
      <c r="C163" s="248"/>
      <c r="D163" s="248"/>
      <c r="E163" s="239"/>
      <c r="F163" s="240"/>
    </row>
    <row r="164" spans="1:6" x14ac:dyDescent="0.2">
      <c r="A164" s="213"/>
      <c r="B164" s="251" t="s">
        <v>2847</v>
      </c>
      <c r="C164" s="248"/>
      <c r="D164" s="248"/>
      <c r="E164" s="239"/>
      <c r="F164" s="240"/>
    </row>
    <row r="165" spans="1:6" x14ac:dyDescent="0.2">
      <c r="A165" s="213"/>
      <c r="B165" s="251"/>
      <c r="C165" s="248"/>
      <c r="D165" s="248"/>
      <c r="E165" s="239"/>
      <c r="F165" s="240"/>
    </row>
    <row r="166" spans="1:6" x14ac:dyDescent="0.2">
      <c r="A166" s="213"/>
      <c r="B166" s="251" t="s">
        <v>2848</v>
      </c>
      <c r="C166" s="248"/>
      <c r="D166" s="248"/>
      <c r="E166" s="239"/>
      <c r="F166" s="240"/>
    </row>
    <row r="167" spans="1:6" x14ac:dyDescent="0.2">
      <c r="A167" s="213" t="s">
        <v>2849</v>
      </c>
      <c r="B167" s="251" t="s">
        <v>2850</v>
      </c>
      <c r="C167" s="216">
        <v>2</v>
      </c>
      <c r="D167" s="216" t="s">
        <v>220</v>
      </c>
      <c r="E167" s="2"/>
      <c r="F167" s="217">
        <f t="shared" si="2"/>
        <v>0</v>
      </c>
    </row>
    <row r="168" spans="1:6" x14ac:dyDescent="0.2">
      <c r="A168" s="213" t="s">
        <v>2851</v>
      </c>
      <c r="B168" s="251" t="s">
        <v>2852</v>
      </c>
      <c r="C168" s="216">
        <v>2</v>
      </c>
      <c r="D168" s="216" t="s">
        <v>220</v>
      </c>
      <c r="E168" s="2"/>
      <c r="F168" s="217">
        <f t="shared" si="2"/>
        <v>0</v>
      </c>
    </row>
    <row r="169" spans="1:6" x14ac:dyDescent="0.2">
      <c r="A169" s="213" t="s">
        <v>2853</v>
      </c>
      <c r="B169" s="251" t="s">
        <v>2854</v>
      </c>
      <c r="C169" s="216">
        <v>1</v>
      </c>
      <c r="D169" s="216" t="s">
        <v>220</v>
      </c>
      <c r="E169" s="2"/>
      <c r="F169" s="217">
        <f t="shared" si="2"/>
        <v>0</v>
      </c>
    </row>
    <row r="170" spans="1:6" x14ac:dyDescent="0.2">
      <c r="A170" s="213" t="s">
        <v>2855</v>
      </c>
      <c r="B170" s="251" t="s">
        <v>2856</v>
      </c>
      <c r="C170" s="216">
        <v>2</v>
      </c>
      <c r="D170" s="216" t="s">
        <v>220</v>
      </c>
      <c r="E170" s="2"/>
      <c r="F170" s="217">
        <f t="shared" si="2"/>
        <v>0</v>
      </c>
    </row>
    <row r="171" spans="1:6" x14ac:dyDescent="0.2">
      <c r="A171" s="213" t="s">
        <v>2857</v>
      </c>
      <c r="B171" s="251" t="s">
        <v>2858</v>
      </c>
      <c r="C171" s="216">
        <v>2</v>
      </c>
      <c r="D171" s="216" t="s">
        <v>220</v>
      </c>
      <c r="E171" s="2"/>
      <c r="F171" s="217">
        <f t="shared" si="2"/>
        <v>0</v>
      </c>
    </row>
    <row r="172" spans="1:6" x14ac:dyDescent="0.2">
      <c r="A172" s="213" t="s">
        <v>2859</v>
      </c>
      <c r="B172" s="251" t="s">
        <v>2860</v>
      </c>
      <c r="C172" s="248"/>
      <c r="D172" s="248"/>
      <c r="E172" s="239"/>
      <c r="F172" s="240"/>
    </row>
    <row r="173" spans="1:6" x14ac:dyDescent="0.2">
      <c r="A173" s="213" t="s">
        <v>2861</v>
      </c>
      <c r="B173" s="251" t="s">
        <v>2860</v>
      </c>
      <c r="C173" s="248"/>
      <c r="D173" s="248"/>
      <c r="E173" s="239"/>
      <c r="F173" s="240"/>
    </row>
    <row r="174" spans="1:6" x14ac:dyDescent="0.2">
      <c r="A174" s="213" t="s">
        <v>2862</v>
      </c>
      <c r="B174" s="251" t="s">
        <v>2860</v>
      </c>
      <c r="C174" s="248"/>
      <c r="D174" s="248"/>
      <c r="E174" s="239"/>
      <c r="F174" s="240"/>
    </row>
    <row r="175" spans="1:6" x14ac:dyDescent="0.2">
      <c r="A175" s="213" t="s">
        <v>2863</v>
      </c>
      <c r="B175" s="251" t="s">
        <v>2864</v>
      </c>
      <c r="C175" s="216">
        <v>2</v>
      </c>
      <c r="D175" s="216" t="s">
        <v>220</v>
      </c>
      <c r="E175" s="2"/>
      <c r="F175" s="217">
        <f t="shared" si="2"/>
        <v>0</v>
      </c>
    </row>
    <row r="176" spans="1:6" x14ac:dyDescent="0.2">
      <c r="A176" s="213" t="s">
        <v>2865</v>
      </c>
      <c r="B176" s="251" t="s">
        <v>2866</v>
      </c>
      <c r="C176" s="216">
        <v>1</v>
      </c>
      <c r="D176" s="216" t="s">
        <v>220</v>
      </c>
      <c r="E176" s="2"/>
      <c r="F176" s="217">
        <f t="shared" si="2"/>
        <v>0</v>
      </c>
    </row>
    <row r="177" spans="1:6" x14ac:dyDescent="0.2">
      <c r="A177" s="213" t="s">
        <v>2867</v>
      </c>
      <c r="B177" s="251" t="s">
        <v>2868</v>
      </c>
      <c r="C177" s="216">
        <v>5</v>
      </c>
      <c r="D177" s="216" t="s">
        <v>220</v>
      </c>
      <c r="E177" s="2"/>
      <c r="F177" s="217">
        <f t="shared" si="2"/>
        <v>0</v>
      </c>
    </row>
    <row r="178" spans="1:6" x14ac:dyDescent="0.2">
      <c r="A178" s="213" t="s">
        <v>2869</v>
      </c>
      <c r="B178" s="251" t="s">
        <v>2870</v>
      </c>
      <c r="C178" s="216">
        <v>1</v>
      </c>
      <c r="D178" s="216" t="s">
        <v>220</v>
      </c>
      <c r="E178" s="2"/>
      <c r="F178" s="217">
        <f t="shared" si="2"/>
        <v>0</v>
      </c>
    </row>
    <row r="179" spans="1:6" x14ac:dyDescent="0.2">
      <c r="A179" s="213" t="s">
        <v>2871</v>
      </c>
      <c r="B179" s="251" t="s">
        <v>2872</v>
      </c>
      <c r="C179" s="216">
        <v>3</v>
      </c>
      <c r="D179" s="216" t="s">
        <v>220</v>
      </c>
      <c r="E179" s="2"/>
      <c r="F179" s="217">
        <f t="shared" si="2"/>
        <v>0</v>
      </c>
    </row>
    <row r="180" spans="1:6" x14ac:dyDescent="0.2">
      <c r="A180" s="213" t="s">
        <v>2873</v>
      </c>
      <c r="B180" s="251" t="s">
        <v>2860</v>
      </c>
      <c r="C180" s="248"/>
      <c r="D180" s="248"/>
      <c r="E180" s="239"/>
      <c r="F180" s="240"/>
    </row>
    <row r="181" spans="1:6" x14ac:dyDescent="0.2">
      <c r="A181" s="213" t="s">
        <v>2874</v>
      </c>
      <c r="B181" s="251" t="s">
        <v>2875</v>
      </c>
      <c r="C181" s="216">
        <v>1</v>
      </c>
      <c r="D181" s="216" t="s">
        <v>220</v>
      </c>
      <c r="E181" s="2"/>
      <c r="F181" s="217">
        <f t="shared" si="2"/>
        <v>0</v>
      </c>
    </row>
    <row r="182" spans="1:6" x14ac:dyDescent="0.2">
      <c r="A182" s="213" t="s">
        <v>2876</v>
      </c>
      <c r="B182" s="251" t="s">
        <v>2877</v>
      </c>
      <c r="C182" s="216">
        <v>2</v>
      </c>
      <c r="D182" s="216" t="s">
        <v>220</v>
      </c>
      <c r="E182" s="2"/>
      <c r="F182" s="217">
        <f t="shared" si="2"/>
        <v>0</v>
      </c>
    </row>
    <row r="183" spans="1:6" x14ac:dyDescent="0.2">
      <c r="A183" s="213" t="s">
        <v>2878</v>
      </c>
      <c r="B183" s="251" t="s">
        <v>2879</v>
      </c>
      <c r="C183" s="216">
        <v>1</v>
      </c>
      <c r="D183" s="216" t="s">
        <v>220</v>
      </c>
      <c r="E183" s="2"/>
      <c r="F183" s="217">
        <f t="shared" si="2"/>
        <v>0</v>
      </c>
    </row>
    <row r="184" spans="1:6" x14ac:dyDescent="0.2">
      <c r="A184" s="213" t="s">
        <v>2880</v>
      </c>
      <c r="B184" s="251" t="s">
        <v>2881</v>
      </c>
      <c r="C184" s="216">
        <v>4</v>
      </c>
      <c r="D184" s="216" t="s">
        <v>220</v>
      </c>
      <c r="E184" s="2"/>
      <c r="F184" s="217">
        <f t="shared" si="2"/>
        <v>0</v>
      </c>
    </row>
    <row r="185" spans="1:6" x14ac:dyDescent="0.2">
      <c r="A185" s="213" t="s">
        <v>2882</v>
      </c>
      <c r="B185" s="251" t="s">
        <v>2883</v>
      </c>
      <c r="C185" s="216">
        <v>2</v>
      </c>
      <c r="D185" s="216" t="s">
        <v>220</v>
      </c>
      <c r="E185" s="2"/>
      <c r="F185" s="217">
        <f t="shared" si="2"/>
        <v>0</v>
      </c>
    </row>
    <row r="186" spans="1:6" x14ac:dyDescent="0.2">
      <c r="A186" s="213" t="s">
        <v>2884</v>
      </c>
      <c r="B186" s="251" t="s">
        <v>2885</v>
      </c>
      <c r="C186" s="216">
        <v>1</v>
      </c>
      <c r="D186" s="216" t="s">
        <v>220</v>
      </c>
      <c r="E186" s="2"/>
      <c r="F186" s="217">
        <f t="shared" si="2"/>
        <v>0</v>
      </c>
    </row>
    <row r="187" spans="1:6" x14ac:dyDescent="0.2">
      <c r="A187" s="213" t="s">
        <v>2886</v>
      </c>
      <c r="B187" s="251" t="s">
        <v>2860</v>
      </c>
      <c r="C187" s="248"/>
      <c r="D187" s="248"/>
      <c r="E187" s="239"/>
      <c r="F187" s="240"/>
    </row>
    <row r="188" spans="1:6" x14ac:dyDescent="0.2">
      <c r="A188" s="213" t="s">
        <v>2887</v>
      </c>
      <c r="B188" s="251" t="s">
        <v>2860</v>
      </c>
      <c r="C188" s="248"/>
      <c r="D188" s="248"/>
      <c r="E188" s="239"/>
      <c r="F188" s="240"/>
    </row>
    <row r="189" spans="1:6" x14ac:dyDescent="0.2">
      <c r="A189" s="213" t="s">
        <v>2888</v>
      </c>
      <c r="B189" s="251" t="s">
        <v>2889</v>
      </c>
      <c r="C189" s="216">
        <v>2</v>
      </c>
      <c r="D189" s="216" t="s">
        <v>220</v>
      </c>
      <c r="E189" s="2"/>
      <c r="F189" s="217">
        <f t="shared" si="2"/>
        <v>0</v>
      </c>
    </row>
    <row r="190" spans="1:6" x14ac:dyDescent="0.2">
      <c r="A190" s="213"/>
      <c r="B190" s="251" t="s">
        <v>2890</v>
      </c>
      <c r="C190" s="248"/>
      <c r="D190" s="248"/>
      <c r="E190" s="239"/>
      <c r="F190" s="240"/>
    </row>
    <row r="191" spans="1:6" x14ac:dyDescent="0.2">
      <c r="A191" s="213"/>
      <c r="B191" s="251" t="s">
        <v>2891</v>
      </c>
      <c r="C191" s="248"/>
      <c r="D191" s="248"/>
      <c r="E191" s="239"/>
      <c r="F191" s="240"/>
    </row>
    <row r="192" spans="1:6" x14ac:dyDescent="0.2">
      <c r="A192" s="213"/>
      <c r="B192" s="251" t="s">
        <v>2892</v>
      </c>
      <c r="C192" s="248"/>
      <c r="D192" s="248"/>
      <c r="E192" s="239"/>
      <c r="F192" s="240"/>
    </row>
    <row r="193" spans="1:6" x14ac:dyDescent="0.2">
      <c r="A193" s="213"/>
      <c r="B193" s="251" t="s">
        <v>2893</v>
      </c>
      <c r="C193" s="248"/>
      <c r="D193" s="248"/>
      <c r="E193" s="239"/>
      <c r="F193" s="240"/>
    </row>
    <row r="194" spans="1:6" x14ac:dyDescent="0.2">
      <c r="A194" s="213"/>
      <c r="B194" s="251"/>
      <c r="C194" s="248"/>
      <c r="D194" s="248"/>
      <c r="E194" s="239"/>
      <c r="F194" s="240"/>
    </row>
    <row r="195" spans="1:6" x14ac:dyDescent="0.2">
      <c r="A195" s="213" t="s">
        <v>2894</v>
      </c>
      <c r="B195" s="251" t="s">
        <v>2889</v>
      </c>
      <c r="C195" s="216">
        <v>2</v>
      </c>
      <c r="D195" s="216" t="s">
        <v>220</v>
      </c>
      <c r="E195" s="2"/>
      <c r="F195" s="217">
        <f>E195*C195</f>
        <v>0</v>
      </c>
    </row>
    <row r="196" spans="1:6" x14ac:dyDescent="0.2">
      <c r="A196" s="213"/>
      <c r="B196" s="251" t="s">
        <v>2895</v>
      </c>
      <c r="C196" s="248"/>
      <c r="D196" s="248"/>
      <c r="E196" s="239"/>
      <c r="F196" s="240"/>
    </row>
    <row r="197" spans="1:6" x14ac:dyDescent="0.2">
      <c r="A197" s="213"/>
      <c r="B197" s="251" t="s">
        <v>2896</v>
      </c>
      <c r="C197" s="248"/>
      <c r="D197" s="248"/>
      <c r="E197" s="239"/>
      <c r="F197" s="240"/>
    </row>
    <row r="198" spans="1:6" x14ac:dyDescent="0.2">
      <c r="A198" s="213"/>
      <c r="B198" s="251" t="s">
        <v>2897</v>
      </c>
      <c r="C198" s="248"/>
      <c r="D198" s="248"/>
      <c r="E198" s="239"/>
      <c r="F198" s="240"/>
    </row>
    <row r="199" spans="1:6" x14ac:dyDescent="0.2">
      <c r="A199" s="213"/>
      <c r="B199" s="251" t="s">
        <v>2898</v>
      </c>
      <c r="C199" s="248"/>
      <c r="D199" s="248"/>
      <c r="E199" s="239"/>
      <c r="F199" s="240"/>
    </row>
    <row r="200" spans="1:6" x14ac:dyDescent="0.2">
      <c r="A200" s="213"/>
      <c r="B200" s="251"/>
      <c r="C200" s="248"/>
      <c r="D200" s="248"/>
      <c r="E200" s="239"/>
      <c r="F200" s="240"/>
    </row>
    <row r="201" spans="1:6" x14ac:dyDescent="0.2">
      <c r="A201" s="213" t="s">
        <v>2899</v>
      </c>
      <c r="B201" s="251" t="s">
        <v>2889</v>
      </c>
      <c r="C201" s="216">
        <v>2</v>
      </c>
      <c r="D201" s="216" t="s">
        <v>220</v>
      </c>
      <c r="E201" s="2"/>
      <c r="F201" s="217">
        <f t="shared" si="2"/>
        <v>0</v>
      </c>
    </row>
    <row r="202" spans="1:6" x14ac:dyDescent="0.2">
      <c r="A202" s="213"/>
      <c r="B202" s="251" t="s">
        <v>2900</v>
      </c>
      <c r="C202" s="248"/>
      <c r="D202" s="248"/>
      <c r="E202" s="239"/>
      <c r="F202" s="240"/>
    </row>
    <row r="203" spans="1:6" x14ac:dyDescent="0.2">
      <c r="A203" s="213"/>
      <c r="B203" s="251" t="s">
        <v>2901</v>
      </c>
      <c r="C203" s="248"/>
      <c r="D203" s="248"/>
      <c r="E203" s="239"/>
      <c r="F203" s="240"/>
    </row>
    <row r="204" spans="1:6" x14ac:dyDescent="0.2">
      <c r="A204" s="213"/>
      <c r="B204" s="251" t="s">
        <v>2897</v>
      </c>
      <c r="C204" s="248"/>
      <c r="D204" s="248"/>
      <c r="E204" s="239"/>
      <c r="F204" s="240"/>
    </row>
    <row r="205" spans="1:6" x14ac:dyDescent="0.2">
      <c r="A205" s="213"/>
      <c r="B205" s="251" t="s">
        <v>2898</v>
      </c>
      <c r="C205" s="248"/>
      <c r="D205" s="248"/>
      <c r="E205" s="239"/>
      <c r="F205" s="240"/>
    </row>
    <row r="206" spans="1:6" x14ac:dyDescent="0.2">
      <c r="A206" s="213"/>
      <c r="B206" s="251"/>
      <c r="C206" s="248"/>
      <c r="D206" s="248"/>
      <c r="E206" s="239"/>
      <c r="F206" s="240"/>
    </row>
    <row r="207" spans="1:6" x14ac:dyDescent="0.2">
      <c r="A207" s="213" t="s">
        <v>2902</v>
      </c>
      <c r="B207" s="251" t="s">
        <v>2889</v>
      </c>
      <c r="C207" s="216">
        <v>2</v>
      </c>
      <c r="D207" s="216" t="s">
        <v>220</v>
      </c>
      <c r="E207" s="2"/>
      <c r="F207" s="217">
        <f t="shared" ref="F207:F265" si="3">E207*C207</f>
        <v>0</v>
      </c>
    </row>
    <row r="208" spans="1:6" x14ac:dyDescent="0.2">
      <c r="A208" s="213"/>
      <c r="B208" s="251" t="s">
        <v>2903</v>
      </c>
      <c r="C208" s="248"/>
      <c r="D208" s="248"/>
      <c r="E208" s="239"/>
      <c r="F208" s="240"/>
    </row>
    <row r="209" spans="1:6" x14ac:dyDescent="0.2">
      <c r="A209" s="213"/>
      <c r="B209" s="251" t="s">
        <v>2904</v>
      </c>
      <c r="C209" s="248"/>
      <c r="D209" s="248"/>
      <c r="E209" s="239"/>
      <c r="F209" s="240"/>
    </row>
    <row r="210" spans="1:6" x14ac:dyDescent="0.2">
      <c r="A210" s="213"/>
      <c r="B210" s="251" t="s">
        <v>2897</v>
      </c>
      <c r="C210" s="248"/>
      <c r="D210" s="248"/>
      <c r="E210" s="239"/>
      <c r="F210" s="240"/>
    </row>
    <row r="211" spans="1:6" x14ac:dyDescent="0.2">
      <c r="A211" s="213"/>
      <c r="B211" s="251" t="s">
        <v>2905</v>
      </c>
      <c r="C211" s="248"/>
      <c r="D211" s="248"/>
      <c r="E211" s="239"/>
      <c r="F211" s="240"/>
    </row>
    <row r="212" spans="1:6" x14ac:dyDescent="0.2">
      <c r="A212" s="213"/>
      <c r="B212" s="251"/>
      <c r="C212" s="248"/>
      <c r="D212" s="248"/>
      <c r="E212" s="239"/>
      <c r="F212" s="240"/>
    </row>
    <row r="213" spans="1:6" x14ac:dyDescent="0.2">
      <c r="A213" s="213" t="s">
        <v>2906</v>
      </c>
      <c r="B213" s="251" t="s">
        <v>2889</v>
      </c>
      <c r="C213" s="216">
        <v>1</v>
      </c>
      <c r="D213" s="216" t="s">
        <v>220</v>
      </c>
      <c r="E213" s="2"/>
      <c r="F213" s="217">
        <f t="shared" si="3"/>
        <v>0</v>
      </c>
    </row>
    <row r="214" spans="1:6" x14ac:dyDescent="0.2">
      <c r="A214" s="213"/>
      <c r="B214" s="251" t="s">
        <v>2907</v>
      </c>
      <c r="C214" s="248"/>
      <c r="D214" s="248"/>
      <c r="E214" s="239"/>
      <c r="F214" s="240"/>
    </row>
    <row r="215" spans="1:6" x14ac:dyDescent="0.2">
      <c r="A215" s="213"/>
      <c r="B215" s="251" t="s">
        <v>2908</v>
      </c>
      <c r="C215" s="248"/>
      <c r="D215" s="248"/>
      <c r="E215" s="239"/>
      <c r="F215" s="240"/>
    </row>
    <row r="216" spans="1:6" x14ac:dyDescent="0.2">
      <c r="A216" s="213"/>
      <c r="B216" s="251" t="s">
        <v>2909</v>
      </c>
      <c r="C216" s="248"/>
      <c r="D216" s="248"/>
      <c r="E216" s="239"/>
      <c r="F216" s="240"/>
    </row>
    <row r="217" spans="1:6" x14ac:dyDescent="0.2">
      <c r="A217" s="213"/>
      <c r="B217" s="251" t="s">
        <v>2910</v>
      </c>
      <c r="C217" s="248"/>
      <c r="D217" s="248"/>
      <c r="E217" s="239"/>
      <c r="F217" s="240"/>
    </row>
    <row r="218" spans="1:6" x14ac:dyDescent="0.2">
      <c r="A218" s="213"/>
      <c r="B218" s="251"/>
      <c r="C218" s="248"/>
      <c r="D218" s="248"/>
      <c r="E218" s="239"/>
      <c r="F218" s="240"/>
    </row>
    <row r="219" spans="1:6" x14ac:dyDescent="0.2">
      <c r="A219" s="213" t="s">
        <v>2911</v>
      </c>
      <c r="B219" s="251" t="s">
        <v>2889</v>
      </c>
      <c r="C219" s="216">
        <v>1</v>
      </c>
      <c r="D219" s="216" t="s">
        <v>220</v>
      </c>
      <c r="E219" s="2"/>
      <c r="F219" s="217">
        <f t="shared" si="3"/>
        <v>0</v>
      </c>
    </row>
    <row r="220" spans="1:6" x14ac:dyDescent="0.2">
      <c r="A220" s="213"/>
      <c r="B220" s="251" t="s">
        <v>2907</v>
      </c>
      <c r="C220" s="248"/>
      <c r="D220" s="248"/>
      <c r="E220" s="239"/>
      <c r="F220" s="240"/>
    </row>
    <row r="221" spans="1:6" x14ac:dyDescent="0.2">
      <c r="A221" s="213"/>
      <c r="B221" s="251" t="s">
        <v>2908</v>
      </c>
      <c r="C221" s="248"/>
      <c r="D221" s="248"/>
      <c r="E221" s="239"/>
      <c r="F221" s="240"/>
    </row>
    <row r="222" spans="1:6" x14ac:dyDescent="0.2">
      <c r="A222" s="213"/>
      <c r="B222" s="251" t="s">
        <v>2912</v>
      </c>
      <c r="C222" s="248"/>
      <c r="D222" s="248"/>
      <c r="E222" s="239"/>
      <c r="F222" s="240"/>
    </row>
    <row r="223" spans="1:6" x14ac:dyDescent="0.2">
      <c r="A223" s="213"/>
      <c r="B223" s="251" t="s">
        <v>2913</v>
      </c>
      <c r="C223" s="248"/>
      <c r="D223" s="248"/>
      <c r="E223" s="239"/>
      <c r="F223" s="240"/>
    </row>
    <row r="224" spans="1:6" x14ac:dyDescent="0.2">
      <c r="A224" s="213"/>
      <c r="B224" s="251"/>
      <c r="C224" s="248"/>
      <c r="D224" s="248"/>
      <c r="E224" s="239"/>
      <c r="F224" s="240"/>
    </row>
    <row r="225" spans="1:6" x14ac:dyDescent="0.2">
      <c r="A225" s="213" t="s">
        <v>2914</v>
      </c>
      <c r="B225" s="251" t="s">
        <v>2889</v>
      </c>
      <c r="C225" s="216">
        <v>1</v>
      </c>
      <c r="D225" s="216" t="s">
        <v>220</v>
      </c>
      <c r="E225" s="2"/>
      <c r="F225" s="217">
        <f t="shared" si="3"/>
        <v>0</v>
      </c>
    </row>
    <row r="226" spans="1:6" x14ac:dyDescent="0.2">
      <c r="A226" s="213"/>
      <c r="B226" s="251" t="s">
        <v>2915</v>
      </c>
      <c r="C226" s="248"/>
      <c r="D226" s="248"/>
      <c r="E226" s="239"/>
      <c r="F226" s="240"/>
    </row>
    <row r="227" spans="1:6" x14ac:dyDescent="0.2">
      <c r="A227" s="213"/>
      <c r="B227" s="251" t="s">
        <v>2916</v>
      </c>
      <c r="C227" s="248"/>
      <c r="D227" s="248"/>
      <c r="E227" s="239"/>
      <c r="F227" s="240"/>
    </row>
    <row r="228" spans="1:6" x14ac:dyDescent="0.2">
      <c r="A228" s="213"/>
      <c r="B228" s="251" t="s">
        <v>2917</v>
      </c>
      <c r="C228" s="248"/>
      <c r="D228" s="248"/>
      <c r="E228" s="239"/>
      <c r="F228" s="240"/>
    </row>
    <row r="229" spans="1:6" x14ac:dyDescent="0.2">
      <c r="A229" s="213"/>
      <c r="B229" s="251" t="s">
        <v>2918</v>
      </c>
      <c r="C229" s="248"/>
      <c r="D229" s="248"/>
      <c r="E229" s="239"/>
      <c r="F229" s="240"/>
    </row>
    <row r="230" spans="1:6" x14ac:dyDescent="0.2">
      <c r="A230" s="213"/>
      <c r="B230" s="251"/>
      <c r="C230" s="248"/>
      <c r="D230" s="248"/>
      <c r="E230" s="239"/>
      <c r="F230" s="240"/>
    </row>
    <row r="231" spans="1:6" x14ac:dyDescent="0.2">
      <c r="A231" s="213" t="s">
        <v>2919</v>
      </c>
      <c r="B231" s="251" t="s">
        <v>2860</v>
      </c>
      <c r="C231" s="248"/>
      <c r="D231" s="248"/>
      <c r="E231" s="239"/>
      <c r="F231" s="240"/>
    </row>
    <row r="232" spans="1:6" x14ac:dyDescent="0.2">
      <c r="A232" s="213" t="s">
        <v>2920</v>
      </c>
      <c r="B232" s="251" t="s">
        <v>2860</v>
      </c>
      <c r="C232" s="248"/>
      <c r="D232" s="248"/>
      <c r="E232" s="239"/>
      <c r="F232" s="240"/>
    </row>
    <row r="233" spans="1:6" x14ac:dyDescent="0.2">
      <c r="A233" s="213" t="s">
        <v>2921</v>
      </c>
      <c r="B233" s="251" t="s">
        <v>2860</v>
      </c>
      <c r="C233" s="248"/>
      <c r="D233" s="248"/>
      <c r="E233" s="239"/>
      <c r="F233" s="240"/>
    </row>
    <row r="234" spans="1:6" x14ac:dyDescent="0.2">
      <c r="A234" s="213" t="s">
        <v>2922</v>
      </c>
      <c r="B234" s="251" t="s">
        <v>2860</v>
      </c>
      <c r="C234" s="248"/>
      <c r="D234" s="248"/>
      <c r="E234" s="239"/>
      <c r="F234" s="240"/>
    </row>
    <row r="235" spans="1:6" x14ac:dyDescent="0.2">
      <c r="A235" s="213"/>
      <c r="B235" s="251" t="s">
        <v>2798</v>
      </c>
      <c r="C235" s="248"/>
      <c r="D235" s="248"/>
      <c r="E235" s="239"/>
      <c r="F235" s="240"/>
    </row>
    <row r="236" spans="1:6" x14ac:dyDescent="0.2">
      <c r="A236" s="213" t="s">
        <v>2923</v>
      </c>
      <c r="B236" s="251" t="s">
        <v>2924</v>
      </c>
      <c r="C236" s="216">
        <v>2</v>
      </c>
      <c r="D236" s="216" t="s">
        <v>220</v>
      </c>
      <c r="E236" s="2"/>
      <c r="F236" s="217">
        <f t="shared" si="3"/>
        <v>0</v>
      </c>
    </row>
    <row r="237" spans="1:6" x14ac:dyDescent="0.2">
      <c r="A237" s="213" t="s">
        <v>2925</v>
      </c>
      <c r="B237" s="251" t="s">
        <v>2926</v>
      </c>
      <c r="C237" s="216">
        <v>2</v>
      </c>
      <c r="D237" s="216" t="s">
        <v>220</v>
      </c>
      <c r="E237" s="2"/>
      <c r="F237" s="217">
        <f t="shared" si="3"/>
        <v>0</v>
      </c>
    </row>
    <row r="238" spans="1:6" x14ac:dyDescent="0.2">
      <c r="A238" s="213"/>
      <c r="B238" s="251" t="s">
        <v>2927</v>
      </c>
      <c r="C238" s="248"/>
      <c r="D238" s="248"/>
      <c r="E238" s="239"/>
      <c r="F238" s="240"/>
    </row>
    <row r="239" spans="1:6" x14ac:dyDescent="0.2">
      <c r="A239" s="213" t="s">
        <v>2928</v>
      </c>
      <c r="B239" s="251" t="s">
        <v>2929</v>
      </c>
      <c r="C239" s="216">
        <v>2</v>
      </c>
      <c r="D239" s="216" t="s">
        <v>220</v>
      </c>
      <c r="E239" s="2"/>
      <c r="F239" s="217">
        <f t="shared" si="3"/>
        <v>0</v>
      </c>
    </row>
    <row r="240" spans="1:6" x14ac:dyDescent="0.2">
      <c r="A240" s="213" t="s">
        <v>2930</v>
      </c>
      <c r="B240" s="251" t="s">
        <v>2931</v>
      </c>
      <c r="C240" s="216">
        <v>1</v>
      </c>
      <c r="D240" s="216" t="s">
        <v>220</v>
      </c>
      <c r="E240" s="2"/>
      <c r="F240" s="217">
        <f t="shared" si="3"/>
        <v>0</v>
      </c>
    </row>
    <row r="241" spans="1:6" x14ac:dyDescent="0.2">
      <c r="A241" s="213" t="s">
        <v>2932</v>
      </c>
      <c r="B241" s="251" t="s">
        <v>2933</v>
      </c>
      <c r="C241" s="216">
        <v>10</v>
      </c>
      <c r="D241" s="216" t="s">
        <v>220</v>
      </c>
      <c r="E241" s="2"/>
      <c r="F241" s="217">
        <f t="shared" si="3"/>
        <v>0</v>
      </c>
    </row>
    <row r="242" spans="1:6" x14ac:dyDescent="0.2">
      <c r="A242" s="213"/>
      <c r="B242" s="251" t="s">
        <v>2934</v>
      </c>
      <c r="C242" s="248"/>
      <c r="D242" s="248"/>
      <c r="E242" s="239"/>
      <c r="F242" s="240"/>
    </row>
    <row r="243" spans="1:6" x14ac:dyDescent="0.2">
      <c r="A243" s="213"/>
      <c r="B243" s="251" t="s">
        <v>2935</v>
      </c>
      <c r="C243" s="248"/>
      <c r="D243" s="248"/>
      <c r="E243" s="239"/>
      <c r="F243" s="240"/>
    </row>
    <row r="244" spans="1:6" x14ac:dyDescent="0.2">
      <c r="A244" s="213"/>
      <c r="B244" s="251" t="s">
        <v>2936</v>
      </c>
      <c r="C244" s="248"/>
      <c r="D244" s="248"/>
      <c r="E244" s="239"/>
      <c r="F244" s="240"/>
    </row>
    <row r="245" spans="1:6" x14ac:dyDescent="0.2">
      <c r="A245" s="213"/>
      <c r="B245" s="251" t="s">
        <v>2937</v>
      </c>
      <c r="C245" s="248"/>
      <c r="D245" s="248"/>
      <c r="E245" s="239"/>
      <c r="F245" s="240"/>
    </row>
    <row r="246" spans="1:6" x14ac:dyDescent="0.2">
      <c r="A246" s="213"/>
      <c r="B246" s="251" t="s">
        <v>2938</v>
      </c>
      <c r="C246" s="248"/>
      <c r="D246" s="248"/>
      <c r="E246" s="239"/>
      <c r="F246" s="240"/>
    </row>
    <row r="247" spans="1:6" x14ac:dyDescent="0.2">
      <c r="A247" s="213"/>
      <c r="B247" s="251" t="s">
        <v>2939</v>
      </c>
      <c r="C247" s="248"/>
      <c r="D247" s="248"/>
      <c r="E247" s="239"/>
      <c r="F247" s="240"/>
    </row>
    <row r="248" spans="1:6" x14ac:dyDescent="0.2">
      <c r="A248" s="213"/>
      <c r="B248" s="251" t="s">
        <v>2940</v>
      </c>
      <c r="C248" s="248"/>
      <c r="D248" s="248"/>
      <c r="E248" s="239"/>
      <c r="F248" s="240"/>
    </row>
    <row r="249" spans="1:6" x14ac:dyDescent="0.2">
      <c r="A249" s="213"/>
      <c r="B249" s="251" t="s">
        <v>2941</v>
      </c>
      <c r="C249" s="248"/>
      <c r="D249" s="248"/>
      <c r="E249" s="239"/>
      <c r="F249" s="240"/>
    </row>
    <row r="250" spans="1:6" x14ac:dyDescent="0.2">
      <c r="A250" s="213"/>
      <c r="B250" s="251" t="s">
        <v>2942</v>
      </c>
      <c r="C250" s="248"/>
      <c r="D250" s="248"/>
      <c r="E250" s="239"/>
      <c r="F250" s="240"/>
    </row>
    <row r="251" spans="1:6" x14ac:dyDescent="0.2">
      <c r="A251" s="213"/>
      <c r="B251" s="251"/>
      <c r="C251" s="248"/>
      <c r="D251" s="248"/>
      <c r="E251" s="239"/>
      <c r="F251" s="240"/>
    </row>
    <row r="252" spans="1:6" x14ac:dyDescent="0.2">
      <c r="A252" s="213" t="s">
        <v>2943</v>
      </c>
      <c r="B252" s="251" t="s">
        <v>2944</v>
      </c>
      <c r="C252" s="216">
        <v>6</v>
      </c>
      <c r="D252" s="216" t="s">
        <v>220</v>
      </c>
      <c r="E252" s="2"/>
      <c r="F252" s="217">
        <f t="shared" si="3"/>
        <v>0</v>
      </c>
    </row>
    <row r="253" spans="1:6" x14ac:dyDescent="0.2">
      <c r="A253" s="213"/>
      <c r="B253" s="251" t="s">
        <v>2934</v>
      </c>
      <c r="C253" s="248"/>
      <c r="D253" s="248"/>
      <c r="E253" s="239"/>
      <c r="F253" s="240"/>
    </row>
    <row r="254" spans="1:6" x14ac:dyDescent="0.2">
      <c r="A254" s="213"/>
      <c r="B254" s="251" t="s">
        <v>2935</v>
      </c>
      <c r="C254" s="248"/>
      <c r="D254" s="248"/>
      <c r="E254" s="239"/>
      <c r="F254" s="240"/>
    </row>
    <row r="255" spans="1:6" x14ac:dyDescent="0.2">
      <c r="A255" s="213"/>
      <c r="B255" s="251" t="s">
        <v>2936</v>
      </c>
      <c r="C255" s="248"/>
      <c r="D255" s="248"/>
      <c r="E255" s="239"/>
      <c r="F255" s="240"/>
    </row>
    <row r="256" spans="1:6" x14ac:dyDescent="0.2">
      <c r="A256" s="213"/>
      <c r="B256" s="251" t="s">
        <v>2937</v>
      </c>
      <c r="C256" s="248"/>
      <c r="D256" s="248"/>
      <c r="E256" s="239"/>
      <c r="F256" s="240"/>
    </row>
    <row r="257" spans="1:6" x14ac:dyDescent="0.2">
      <c r="A257" s="213"/>
      <c r="B257" s="251" t="s">
        <v>2938</v>
      </c>
      <c r="C257" s="248"/>
      <c r="D257" s="248"/>
      <c r="E257" s="239"/>
      <c r="F257" s="240"/>
    </row>
    <row r="258" spans="1:6" x14ac:dyDescent="0.2">
      <c r="A258" s="213"/>
      <c r="B258" s="251" t="s">
        <v>2939</v>
      </c>
      <c r="C258" s="248"/>
      <c r="D258" s="248"/>
      <c r="E258" s="239"/>
      <c r="F258" s="240"/>
    </row>
    <row r="259" spans="1:6" x14ac:dyDescent="0.2">
      <c r="A259" s="213"/>
      <c r="B259" s="251" t="s">
        <v>2940</v>
      </c>
      <c r="C259" s="248"/>
      <c r="D259" s="248"/>
      <c r="E259" s="239"/>
      <c r="F259" s="240"/>
    </row>
    <row r="260" spans="1:6" x14ac:dyDescent="0.2">
      <c r="A260" s="213"/>
      <c r="B260" s="251" t="s">
        <v>2941</v>
      </c>
      <c r="C260" s="248"/>
      <c r="D260" s="248"/>
      <c r="E260" s="239"/>
      <c r="F260" s="240"/>
    </row>
    <row r="261" spans="1:6" x14ac:dyDescent="0.2">
      <c r="A261" s="213"/>
      <c r="B261" s="251" t="s">
        <v>2942</v>
      </c>
      <c r="C261" s="248"/>
      <c r="D261" s="248"/>
      <c r="E261" s="239"/>
      <c r="F261" s="240"/>
    </row>
    <row r="262" spans="1:6" x14ac:dyDescent="0.2">
      <c r="A262" s="213"/>
      <c r="B262" s="251"/>
      <c r="C262" s="248"/>
      <c r="D262" s="248"/>
      <c r="E262" s="239"/>
      <c r="F262" s="240"/>
    </row>
    <row r="263" spans="1:6" x14ac:dyDescent="0.2">
      <c r="A263" s="213"/>
      <c r="B263" s="251" t="s">
        <v>2945</v>
      </c>
      <c r="C263" s="248"/>
      <c r="D263" s="248"/>
      <c r="E263" s="239"/>
      <c r="F263" s="240"/>
    </row>
    <row r="264" spans="1:6" x14ac:dyDescent="0.2">
      <c r="A264" s="213"/>
      <c r="B264" s="251" t="s">
        <v>2946</v>
      </c>
      <c r="C264" s="248"/>
      <c r="D264" s="248"/>
      <c r="E264" s="239"/>
      <c r="F264" s="240"/>
    </row>
    <row r="265" spans="1:6" x14ac:dyDescent="0.2">
      <c r="A265" s="213"/>
      <c r="B265" s="251" t="s">
        <v>2947</v>
      </c>
      <c r="C265" s="216">
        <v>129</v>
      </c>
      <c r="D265" s="216" t="s">
        <v>121</v>
      </c>
      <c r="E265" s="2"/>
      <c r="F265" s="217">
        <f t="shared" si="3"/>
        <v>0</v>
      </c>
    </row>
    <row r="266" spans="1:6" x14ac:dyDescent="0.2">
      <c r="A266" s="213"/>
      <c r="B266" s="251" t="s">
        <v>2948</v>
      </c>
      <c r="C266" s="248"/>
      <c r="D266" s="248"/>
      <c r="E266" s="239"/>
      <c r="F266" s="240"/>
    </row>
    <row r="267" spans="1:6" x14ac:dyDescent="0.2">
      <c r="A267" s="213"/>
      <c r="B267" s="251" t="s">
        <v>2949</v>
      </c>
      <c r="C267" s="248"/>
      <c r="D267" s="248"/>
      <c r="E267" s="239"/>
      <c r="F267" s="240"/>
    </row>
    <row r="268" spans="1:6" x14ac:dyDescent="0.2">
      <c r="A268" s="213"/>
      <c r="B268" s="251" t="s">
        <v>2950</v>
      </c>
      <c r="C268" s="248"/>
      <c r="D268" s="248"/>
      <c r="E268" s="239"/>
      <c r="F268" s="240"/>
    </row>
    <row r="269" spans="1:6" x14ac:dyDescent="0.2">
      <c r="A269" s="213"/>
      <c r="B269" s="251"/>
      <c r="C269" s="248"/>
      <c r="D269" s="248"/>
      <c r="E269" s="239"/>
      <c r="F269" s="240"/>
    </row>
    <row r="270" spans="1:6" x14ac:dyDescent="0.2">
      <c r="A270" s="213"/>
      <c r="B270" s="251" t="s">
        <v>2951</v>
      </c>
      <c r="C270" s="248"/>
      <c r="D270" s="248"/>
      <c r="E270" s="239"/>
      <c r="F270" s="240"/>
    </row>
    <row r="271" spans="1:6" x14ac:dyDescent="0.2">
      <c r="A271" s="213"/>
      <c r="B271" s="251" t="s">
        <v>2952</v>
      </c>
      <c r="C271" s="216">
        <v>208</v>
      </c>
      <c r="D271" s="216" t="s">
        <v>121</v>
      </c>
      <c r="E271" s="2"/>
      <c r="F271" s="217">
        <f t="shared" ref="F271:F299" si="4">E271*C271</f>
        <v>0</v>
      </c>
    </row>
    <row r="272" spans="1:6" x14ac:dyDescent="0.2">
      <c r="A272" s="213"/>
      <c r="B272" s="251" t="s">
        <v>2953</v>
      </c>
      <c r="C272" s="248"/>
      <c r="D272" s="248"/>
      <c r="E272" s="239"/>
      <c r="F272" s="240"/>
    </row>
    <row r="273" spans="1:6" x14ac:dyDescent="0.2">
      <c r="A273" s="213"/>
      <c r="B273" s="251" t="s">
        <v>2954</v>
      </c>
      <c r="C273" s="248"/>
      <c r="D273" s="248"/>
      <c r="E273" s="239"/>
      <c r="F273" s="240"/>
    </row>
    <row r="274" spans="1:6" x14ac:dyDescent="0.2">
      <c r="A274" s="213"/>
      <c r="B274" s="251" t="s">
        <v>2955</v>
      </c>
      <c r="C274" s="248"/>
      <c r="D274" s="248"/>
      <c r="E274" s="239"/>
      <c r="F274" s="240"/>
    </row>
    <row r="275" spans="1:6" x14ac:dyDescent="0.2">
      <c r="A275" s="213"/>
      <c r="B275" s="251"/>
      <c r="C275" s="248"/>
      <c r="D275" s="248"/>
      <c r="E275" s="239"/>
      <c r="F275" s="240"/>
    </row>
    <row r="276" spans="1:6" x14ac:dyDescent="0.2">
      <c r="A276" s="213"/>
      <c r="B276" s="251" t="s">
        <v>2956</v>
      </c>
      <c r="C276" s="248"/>
      <c r="D276" s="248"/>
      <c r="E276" s="239"/>
      <c r="F276" s="240"/>
    </row>
    <row r="277" spans="1:6" x14ac:dyDescent="0.2">
      <c r="A277" s="213"/>
      <c r="B277" s="251" t="s">
        <v>2957</v>
      </c>
      <c r="C277" s="216">
        <v>4</v>
      </c>
      <c r="D277" s="216" t="s">
        <v>2958</v>
      </c>
      <c r="E277" s="2"/>
      <c r="F277" s="217">
        <f t="shared" si="4"/>
        <v>0</v>
      </c>
    </row>
    <row r="278" spans="1:6" x14ac:dyDescent="0.2">
      <c r="A278" s="213"/>
      <c r="B278" s="251" t="s">
        <v>2959</v>
      </c>
      <c r="C278" s="216">
        <v>2</v>
      </c>
      <c r="D278" s="216" t="s">
        <v>2958</v>
      </c>
      <c r="E278" s="2"/>
      <c r="F278" s="217">
        <f t="shared" si="4"/>
        <v>0</v>
      </c>
    </row>
    <row r="279" spans="1:6" x14ac:dyDescent="0.2">
      <c r="A279" s="213"/>
      <c r="B279" s="251" t="s">
        <v>2960</v>
      </c>
      <c r="C279" s="216">
        <v>8</v>
      </c>
      <c r="D279" s="216" t="s">
        <v>2958</v>
      </c>
      <c r="E279" s="2"/>
      <c r="F279" s="217">
        <f t="shared" si="4"/>
        <v>0</v>
      </c>
    </row>
    <row r="280" spans="1:6" x14ac:dyDescent="0.2">
      <c r="A280" s="213"/>
      <c r="B280" s="251"/>
      <c r="C280" s="248"/>
      <c r="D280" s="248"/>
      <c r="E280" s="239"/>
      <c r="F280" s="240"/>
    </row>
    <row r="281" spans="1:6" x14ac:dyDescent="0.2">
      <c r="A281" s="213"/>
      <c r="B281" s="251" t="s">
        <v>2961</v>
      </c>
      <c r="C281" s="248"/>
      <c r="D281" s="248"/>
      <c r="E281" s="239"/>
      <c r="F281" s="240"/>
    </row>
    <row r="282" spans="1:6" x14ac:dyDescent="0.2">
      <c r="A282" s="213"/>
      <c r="B282" s="251" t="s">
        <v>2962</v>
      </c>
      <c r="C282" s="248"/>
      <c r="D282" s="248"/>
      <c r="E282" s="239"/>
      <c r="F282" s="240"/>
    </row>
    <row r="283" spans="1:6" x14ac:dyDescent="0.2">
      <c r="A283" s="213"/>
      <c r="B283" s="251" t="s">
        <v>2957</v>
      </c>
      <c r="C283" s="216">
        <v>22</v>
      </c>
      <c r="D283" s="216" t="s">
        <v>2958</v>
      </c>
      <c r="E283" s="2"/>
      <c r="F283" s="217">
        <f t="shared" si="4"/>
        <v>0</v>
      </c>
    </row>
    <row r="284" spans="1:6" x14ac:dyDescent="0.2">
      <c r="A284" s="213"/>
      <c r="B284" s="251" t="s">
        <v>2959</v>
      </c>
      <c r="C284" s="216">
        <v>1</v>
      </c>
      <c r="D284" s="216" t="s">
        <v>2958</v>
      </c>
      <c r="E284" s="2"/>
      <c r="F284" s="217">
        <f t="shared" si="4"/>
        <v>0</v>
      </c>
    </row>
    <row r="285" spans="1:6" x14ac:dyDescent="0.2">
      <c r="A285" s="213"/>
      <c r="B285" s="251" t="s">
        <v>2960</v>
      </c>
      <c r="C285" s="216">
        <v>4</v>
      </c>
      <c r="D285" s="216" t="s">
        <v>2958</v>
      </c>
      <c r="E285" s="2"/>
      <c r="F285" s="217">
        <f t="shared" si="4"/>
        <v>0</v>
      </c>
    </row>
    <row r="286" spans="1:6" x14ac:dyDescent="0.2">
      <c r="A286" s="213"/>
      <c r="B286" s="251"/>
      <c r="C286" s="248"/>
      <c r="D286" s="248"/>
      <c r="E286" s="239"/>
      <c r="F286" s="240"/>
    </row>
    <row r="287" spans="1:6" x14ac:dyDescent="0.2">
      <c r="A287" s="213"/>
      <c r="B287" s="251"/>
      <c r="C287" s="248"/>
      <c r="D287" s="248"/>
      <c r="E287" s="239"/>
      <c r="F287" s="240"/>
    </row>
    <row r="288" spans="1:6" x14ac:dyDescent="0.2">
      <c r="A288" s="213"/>
      <c r="B288" s="251" t="s">
        <v>2963</v>
      </c>
      <c r="C288" s="248"/>
      <c r="D288" s="248"/>
      <c r="E288" s="239"/>
      <c r="F288" s="240"/>
    </row>
    <row r="289" spans="1:6" x14ac:dyDescent="0.2">
      <c r="A289" s="213"/>
      <c r="B289" s="251" t="s">
        <v>2964</v>
      </c>
      <c r="C289" s="248"/>
      <c r="D289" s="248"/>
      <c r="E289" s="239"/>
      <c r="F289" s="240"/>
    </row>
    <row r="290" spans="1:6" x14ac:dyDescent="0.2">
      <c r="A290" s="213"/>
      <c r="B290" s="251" t="s">
        <v>2965</v>
      </c>
      <c r="C290" s="216">
        <v>170</v>
      </c>
      <c r="D290" s="216" t="s">
        <v>121</v>
      </c>
      <c r="E290" s="2"/>
      <c r="F290" s="217">
        <f t="shared" si="4"/>
        <v>0</v>
      </c>
    </row>
    <row r="291" spans="1:6" x14ac:dyDescent="0.2">
      <c r="A291" s="213"/>
      <c r="B291" s="251" t="s">
        <v>2966</v>
      </c>
      <c r="C291" s="216">
        <v>40</v>
      </c>
      <c r="D291" s="216" t="s">
        <v>121</v>
      </c>
      <c r="E291" s="2"/>
      <c r="F291" s="217">
        <f t="shared" si="4"/>
        <v>0</v>
      </c>
    </row>
    <row r="292" spans="1:6" x14ac:dyDescent="0.2">
      <c r="A292" s="213"/>
      <c r="B292" s="251"/>
      <c r="C292" s="248"/>
      <c r="D292" s="248"/>
      <c r="E292" s="239"/>
      <c r="F292" s="240"/>
    </row>
    <row r="293" spans="1:6" x14ac:dyDescent="0.2">
      <c r="A293" s="213"/>
      <c r="B293" s="251" t="s">
        <v>2967</v>
      </c>
      <c r="C293" s="248"/>
      <c r="D293" s="248"/>
      <c r="E293" s="239"/>
      <c r="F293" s="240"/>
    </row>
    <row r="294" spans="1:6" x14ac:dyDescent="0.2">
      <c r="A294" s="213"/>
      <c r="B294" s="251" t="s">
        <v>2964</v>
      </c>
      <c r="C294" s="248"/>
      <c r="D294" s="248"/>
      <c r="E294" s="239"/>
      <c r="F294" s="240"/>
    </row>
    <row r="295" spans="1:6" x14ac:dyDescent="0.2">
      <c r="A295" s="213"/>
      <c r="B295" s="251" t="s">
        <v>2965</v>
      </c>
      <c r="C295" s="216">
        <v>56</v>
      </c>
      <c r="D295" s="216" t="s">
        <v>121</v>
      </c>
      <c r="E295" s="2"/>
      <c r="F295" s="217">
        <f t="shared" si="4"/>
        <v>0</v>
      </c>
    </row>
    <row r="296" spans="1:6" x14ac:dyDescent="0.2">
      <c r="A296" s="213"/>
      <c r="B296" s="251" t="s">
        <v>2966</v>
      </c>
      <c r="C296" s="216">
        <v>31</v>
      </c>
      <c r="D296" s="216" t="s">
        <v>121</v>
      </c>
      <c r="E296" s="2"/>
      <c r="F296" s="217">
        <f t="shared" si="4"/>
        <v>0</v>
      </c>
    </row>
    <row r="297" spans="1:6" x14ac:dyDescent="0.2">
      <c r="A297" s="213"/>
      <c r="B297" s="251"/>
      <c r="C297" s="216"/>
      <c r="D297" s="216"/>
      <c r="E297" s="239"/>
      <c r="F297" s="217"/>
    </row>
    <row r="298" spans="1:6" x14ac:dyDescent="0.2">
      <c r="A298" s="320" t="s">
        <v>2968</v>
      </c>
      <c r="B298" s="321"/>
      <c r="C298" s="321"/>
      <c r="D298" s="321"/>
      <c r="E298" s="321"/>
      <c r="F298" s="322"/>
    </row>
    <row r="299" spans="1:6" x14ac:dyDescent="0.2">
      <c r="A299" s="213" t="s">
        <v>2969</v>
      </c>
      <c r="B299" s="251" t="s">
        <v>2808</v>
      </c>
      <c r="C299" s="216">
        <v>1</v>
      </c>
      <c r="D299" s="216" t="s">
        <v>2151</v>
      </c>
      <c r="E299" s="2"/>
      <c r="F299" s="217">
        <f t="shared" si="4"/>
        <v>0</v>
      </c>
    </row>
    <row r="300" spans="1:6" x14ac:dyDescent="0.2">
      <c r="A300" s="213"/>
      <c r="B300" s="251" t="s">
        <v>2809</v>
      </c>
      <c r="C300" s="248"/>
      <c r="D300" s="248"/>
      <c r="E300" s="239"/>
      <c r="F300" s="240"/>
    </row>
    <row r="301" spans="1:6" x14ac:dyDescent="0.2">
      <c r="A301" s="213"/>
      <c r="B301" s="251" t="s">
        <v>2810</v>
      </c>
      <c r="C301" s="248"/>
      <c r="D301" s="248"/>
      <c r="E301" s="239"/>
      <c r="F301" s="240"/>
    </row>
    <row r="302" spans="1:6" x14ac:dyDescent="0.2">
      <c r="A302" s="213"/>
      <c r="B302" s="251"/>
      <c r="C302" s="248"/>
      <c r="D302" s="248"/>
      <c r="E302" s="239"/>
      <c r="F302" s="240"/>
    </row>
    <row r="303" spans="1:6" x14ac:dyDescent="0.2">
      <c r="A303" s="213"/>
      <c r="B303" s="251" t="s">
        <v>2970</v>
      </c>
      <c r="C303" s="248"/>
      <c r="D303" s="248"/>
      <c r="E303" s="239"/>
      <c r="F303" s="240"/>
    </row>
    <row r="304" spans="1:6" x14ac:dyDescent="0.2">
      <c r="A304" s="213"/>
      <c r="B304" s="251" t="s">
        <v>2971</v>
      </c>
      <c r="C304" s="248"/>
      <c r="D304" s="248"/>
      <c r="E304" s="239"/>
      <c r="F304" s="240"/>
    </row>
    <row r="305" spans="1:6" x14ac:dyDescent="0.2">
      <c r="A305" s="213"/>
      <c r="B305" s="251" t="s">
        <v>2972</v>
      </c>
      <c r="C305" s="248"/>
      <c r="D305" s="248"/>
      <c r="E305" s="239"/>
      <c r="F305" s="240"/>
    </row>
    <row r="306" spans="1:6" x14ac:dyDescent="0.2">
      <c r="A306" s="213"/>
      <c r="B306" s="251" t="s">
        <v>2814</v>
      </c>
      <c r="C306" s="248"/>
      <c r="D306" s="248"/>
      <c r="E306" s="239"/>
      <c r="F306" s="240"/>
    </row>
    <row r="307" spans="1:6" x14ac:dyDescent="0.2">
      <c r="A307" s="213"/>
      <c r="B307" s="251" t="s">
        <v>2815</v>
      </c>
      <c r="C307" s="248"/>
      <c r="D307" s="248"/>
      <c r="E307" s="239"/>
      <c r="F307" s="240"/>
    </row>
    <row r="308" spans="1:6" x14ac:dyDescent="0.2">
      <c r="A308" s="213"/>
      <c r="B308" s="251" t="s">
        <v>2816</v>
      </c>
      <c r="C308" s="248"/>
      <c r="D308" s="248"/>
      <c r="E308" s="239"/>
      <c r="F308" s="240"/>
    </row>
    <row r="309" spans="1:6" x14ac:dyDescent="0.2">
      <c r="A309" s="213"/>
      <c r="B309" s="251" t="s">
        <v>2817</v>
      </c>
      <c r="C309" s="248"/>
      <c r="D309" s="248"/>
      <c r="E309" s="239"/>
      <c r="F309" s="240"/>
    </row>
    <row r="310" spans="1:6" x14ac:dyDescent="0.2">
      <c r="A310" s="213"/>
      <c r="B310" s="251" t="s">
        <v>2818</v>
      </c>
      <c r="C310" s="248"/>
      <c r="D310" s="248"/>
      <c r="E310" s="239"/>
      <c r="F310" s="240"/>
    </row>
    <row r="311" spans="1:6" x14ac:dyDescent="0.2">
      <c r="A311" s="213"/>
      <c r="B311" s="251" t="s">
        <v>2819</v>
      </c>
      <c r="C311" s="248"/>
      <c r="D311" s="248"/>
      <c r="E311" s="239"/>
      <c r="F311" s="240"/>
    </row>
    <row r="312" spans="1:6" x14ac:dyDescent="0.2">
      <c r="A312" s="213"/>
      <c r="B312" s="251" t="s">
        <v>2820</v>
      </c>
      <c r="C312" s="248"/>
      <c r="D312" s="248"/>
      <c r="E312" s="239"/>
      <c r="F312" s="240"/>
    </row>
    <row r="313" spans="1:6" x14ac:dyDescent="0.2">
      <c r="A313" s="213"/>
      <c r="B313" s="251" t="s">
        <v>2821</v>
      </c>
      <c r="C313" s="248"/>
      <c r="D313" s="248"/>
      <c r="E313" s="239"/>
      <c r="F313" s="240"/>
    </row>
    <row r="314" spans="1:6" x14ac:dyDescent="0.2">
      <c r="A314" s="213"/>
      <c r="B314" s="251" t="s">
        <v>2973</v>
      </c>
      <c r="C314" s="248"/>
      <c r="D314" s="248"/>
      <c r="E314" s="239"/>
      <c r="F314" s="240"/>
    </row>
    <row r="315" spans="1:6" x14ac:dyDescent="0.2">
      <c r="A315" s="213"/>
      <c r="B315" s="251" t="s">
        <v>2823</v>
      </c>
      <c r="C315" s="248"/>
      <c r="D315" s="248"/>
      <c r="E315" s="239"/>
      <c r="F315" s="240"/>
    </row>
    <row r="316" spans="1:6" x14ac:dyDescent="0.2">
      <c r="A316" s="213"/>
      <c r="B316" s="251" t="s">
        <v>2974</v>
      </c>
      <c r="C316" s="248"/>
      <c r="D316" s="248"/>
      <c r="E316" s="239"/>
      <c r="F316" s="240"/>
    </row>
    <row r="317" spans="1:6" x14ac:dyDescent="0.2">
      <c r="A317" s="213"/>
      <c r="B317" s="251" t="s">
        <v>2825</v>
      </c>
      <c r="C317" s="248"/>
      <c r="D317" s="248"/>
      <c r="E317" s="239"/>
      <c r="F317" s="240"/>
    </row>
    <row r="318" spans="1:6" x14ac:dyDescent="0.2">
      <c r="A318" s="213"/>
      <c r="B318" s="251" t="s">
        <v>2826</v>
      </c>
      <c r="C318" s="248"/>
      <c r="D318" s="248"/>
      <c r="E318" s="239"/>
      <c r="F318" s="240"/>
    </row>
    <row r="319" spans="1:6" x14ac:dyDescent="0.2">
      <c r="A319" s="213"/>
      <c r="B319" s="251" t="s">
        <v>2975</v>
      </c>
      <c r="C319" s="248"/>
      <c r="D319" s="248"/>
      <c r="E319" s="239"/>
      <c r="F319" s="240"/>
    </row>
    <row r="320" spans="1:6" x14ac:dyDescent="0.2">
      <c r="A320" s="213"/>
      <c r="B320" s="251" t="s">
        <v>2976</v>
      </c>
      <c r="C320" s="248"/>
      <c r="D320" s="248"/>
      <c r="E320" s="239"/>
      <c r="F320" s="240"/>
    </row>
    <row r="321" spans="1:6" x14ac:dyDescent="0.2">
      <c r="A321" s="213"/>
      <c r="B321" s="251" t="s">
        <v>2977</v>
      </c>
      <c r="C321" s="248"/>
      <c r="D321" s="248"/>
      <c r="E321" s="239"/>
      <c r="F321" s="240"/>
    </row>
    <row r="322" spans="1:6" x14ac:dyDescent="0.2">
      <c r="A322" s="213"/>
      <c r="B322" s="251" t="s">
        <v>2978</v>
      </c>
      <c r="C322" s="248"/>
      <c r="D322" s="248"/>
      <c r="E322" s="239"/>
      <c r="F322" s="240"/>
    </row>
    <row r="323" spans="1:6" x14ac:dyDescent="0.2">
      <c r="A323" s="213"/>
      <c r="B323" s="251" t="s">
        <v>2831</v>
      </c>
      <c r="C323" s="248"/>
      <c r="D323" s="248"/>
      <c r="E323" s="239"/>
      <c r="F323" s="240"/>
    </row>
    <row r="324" spans="1:6" x14ac:dyDescent="0.2">
      <c r="A324" s="213"/>
      <c r="B324" s="251" t="s">
        <v>2979</v>
      </c>
      <c r="C324" s="248"/>
      <c r="D324" s="248"/>
      <c r="E324" s="239"/>
      <c r="F324" s="240"/>
    </row>
    <row r="325" spans="1:6" x14ac:dyDescent="0.2">
      <c r="A325" s="213"/>
      <c r="B325" s="251" t="s">
        <v>2980</v>
      </c>
      <c r="C325" s="248"/>
      <c r="D325" s="248"/>
      <c r="E325" s="239"/>
      <c r="F325" s="240"/>
    </row>
    <row r="326" spans="1:6" x14ac:dyDescent="0.2">
      <c r="A326" s="213"/>
      <c r="B326" s="251" t="s">
        <v>2981</v>
      </c>
      <c r="C326" s="248"/>
      <c r="D326" s="248"/>
      <c r="E326" s="239"/>
      <c r="F326" s="240"/>
    </row>
    <row r="327" spans="1:6" x14ac:dyDescent="0.2">
      <c r="A327" s="213"/>
      <c r="B327" s="251" t="s">
        <v>2835</v>
      </c>
      <c r="C327" s="248"/>
      <c r="D327" s="248"/>
      <c r="E327" s="239"/>
      <c r="F327" s="240"/>
    </row>
    <row r="328" spans="1:6" x14ac:dyDescent="0.2">
      <c r="A328" s="213"/>
      <c r="B328" s="251"/>
      <c r="C328" s="248"/>
      <c r="D328" s="248"/>
      <c r="E328" s="239"/>
      <c r="F328" s="240"/>
    </row>
    <row r="329" spans="1:6" x14ac:dyDescent="0.2">
      <c r="A329" s="213"/>
      <c r="B329" s="251"/>
      <c r="C329" s="248"/>
      <c r="D329" s="248"/>
      <c r="E329" s="239"/>
      <c r="F329" s="240"/>
    </row>
    <row r="330" spans="1:6" x14ac:dyDescent="0.2">
      <c r="A330" s="213"/>
      <c r="B330" s="251"/>
      <c r="C330" s="248"/>
      <c r="D330" s="248"/>
      <c r="E330" s="239"/>
      <c r="F330" s="240"/>
    </row>
    <row r="331" spans="1:6" x14ac:dyDescent="0.2">
      <c r="A331" s="213"/>
      <c r="B331" s="251"/>
      <c r="C331" s="248"/>
      <c r="D331" s="248"/>
      <c r="E331" s="239"/>
      <c r="F331" s="240"/>
    </row>
    <row r="332" spans="1:6" x14ac:dyDescent="0.2">
      <c r="A332" s="213"/>
      <c r="B332" s="251"/>
      <c r="C332" s="248"/>
      <c r="D332" s="248"/>
      <c r="E332" s="239"/>
      <c r="F332" s="240"/>
    </row>
    <row r="333" spans="1:6" x14ac:dyDescent="0.2">
      <c r="A333" s="213"/>
      <c r="B333" s="251"/>
      <c r="C333" s="248"/>
      <c r="D333" s="248"/>
      <c r="E333" s="239"/>
      <c r="F333" s="240"/>
    </row>
    <row r="334" spans="1:6" x14ac:dyDescent="0.2">
      <c r="A334" s="213"/>
      <c r="B334" s="251"/>
      <c r="C334" s="248"/>
      <c r="D334" s="248"/>
      <c r="E334" s="239"/>
      <c r="F334" s="240"/>
    </row>
    <row r="335" spans="1:6" x14ac:dyDescent="0.2">
      <c r="A335" s="213"/>
      <c r="B335" s="251"/>
      <c r="C335" s="248"/>
      <c r="D335" s="248"/>
      <c r="E335" s="239"/>
      <c r="F335" s="240"/>
    </row>
    <row r="336" spans="1:6" x14ac:dyDescent="0.2">
      <c r="A336" s="213"/>
      <c r="B336" s="251" t="s">
        <v>2836</v>
      </c>
      <c r="C336" s="248"/>
      <c r="D336" s="248"/>
      <c r="E336" s="239"/>
      <c r="F336" s="240"/>
    </row>
    <row r="337" spans="1:6" x14ac:dyDescent="0.2">
      <c r="A337" s="213"/>
      <c r="B337" s="251" t="s">
        <v>2835</v>
      </c>
      <c r="C337" s="248"/>
      <c r="D337" s="248"/>
      <c r="E337" s="239"/>
      <c r="F337" s="240"/>
    </row>
    <row r="338" spans="1:6" x14ac:dyDescent="0.2">
      <c r="A338" s="213"/>
      <c r="B338" s="251" t="s">
        <v>2837</v>
      </c>
      <c r="C338" s="248"/>
      <c r="D338" s="248"/>
      <c r="E338" s="239"/>
      <c r="F338" s="240"/>
    </row>
    <row r="339" spans="1:6" x14ac:dyDescent="0.2">
      <c r="A339" s="213"/>
      <c r="B339" s="251" t="s">
        <v>2821</v>
      </c>
      <c r="C339" s="248"/>
      <c r="D339" s="248"/>
      <c r="E339" s="239"/>
      <c r="F339" s="240"/>
    </row>
    <row r="340" spans="1:6" x14ac:dyDescent="0.2">
      <c r="A340" s="213"/>
      <c r="B340" s="251" t="s">
        <v>2823</v>
      </c>
      <c r="C340" s="248"/>
      <c r="D340" s="248"/>
      <c r="E340" s="239"/>
      <c r="F340" s="240"/>
    </row>
    <row r="341" spans="1:6" x14ac:dyDescent="0.2">
      <c r="A341" s="213"/>
      <c r="B341" s="251" t="s">
        <v>2974</v>
      </c>
      <c r="C341" s="248"/>
      <c r="D341" s="248"/>
      <c r="E341" s="239"/>
      <c r="F341" s="240"/>
    </row>
    <row r="342" spans="1:6" x14ac:dyDescent="0.2">
      <c r="A342" s="213"/>
      <c r="B342" s="251" t="s">
        <v>2839</v>
      </c>
      <c r="C342" s="248"/>
      <c r="D342" s="248"/>
      <c r="E342" s="239"/>
      <c r="F342" s="240"/>
    </row>
    <row r="343" spans="1:6" x14ac:dyDescent="0.2">
      <c r="A343" s="213"/>
      <c r="B343" s="251" t="s">
        <v>2840</v>
      </c>
      <c r="C343" s="248"/>
      <c r="D343" s="248"/>
      <c r="E343" s="239"/>
      <c r="F343" s="240"/>
    </row>
    <row r="344" spans="1:6" x14ac:dyDescent="0.2">
      <c r="A344" s="213"/>
      <c r="B344" s="251" t="s">
        <v>2841</v>
      </c>
      <c r="C344" s="248"/>
      <c r="D344" s="248"/>
      <c r="E344" s="239"/>
      <c r="F344" s="240"/>
    </row>
    <row r="345" spans="1:6" x14ac:dyDescent="0.2">
      <c r="A345" s="213"/>
      <c r="B345" s="251" t="s">
        <v>2842</v>
      </c>
      <c r="C345" s="248"/>
      <c r="D345" s="248"/>
      <c r="E345" s="239"/>
      <c r="F345" s="240"/>
    </row>
    <row r="346" spans="1:6" x14ac:dyDescent="0.2">
      <c r="A346" s="213"/>
      <c r="B346" s="251"/>
      <c r="C346" s="248"/>
      <c r="D346" s="248"/>
      <c r="E346" s="239"/>
      <c r="F346" s="240"/>
    </row>
    <row r="347" spans="1:6" x14ac:dyDescent="0.2">
      <c r="A347" s="213"/>
      <c r="B347" s="251"/>
      <c r="C347" s="248"/>
      <c r="D347" s="248"/>
      <c r="E347" s="239"/>
      <c r="F347" s="240"/>
    </row>
    <row r="348" spans="1:6" x14ac:dyDescent="0.2">
      <c r="A348" s="213"/>
      <c r="B348" s="251"/>
      <c r="C348" s="248"/>
      <c r="D348" s="248"/>
      <c r="E348" s="239"/>
      <c r="F348" s="240"/>
    </row>
    <row r="349" spans="1:6" x14ac:dyDescent="0.2">
      <c r="A349" s="213"/>
      <c r="B349" s="251"/>
      <c r="C349" s="248"/>
      <c r="D349" s="248"/>
      <c r="E349" s="239"/>
      <c r="F349" s="240"/>
    </row>
    <row r="350" spans="1:6" x14ac:dyDescent="0.2">
      <c r="A350" s="213"/>
      <c r="B350" s="251"/>
      <c r="C350" s="248"/>
      <c r="D350" s="248"/>
      <c r="E350" s="239"/>
      <c r="F350" s="240"/>
    </row>
    <row r="351" spans="1:6" x14ac:dyDescent="0.2">
      <c r="A351" s="213"/>
      <c r="B351" s="251"/>
      <c r="C351" s="248"/>
      <c r="D351" s="248"/>
      <c r="E351" s="239"/>
      <c r="F351" s="240"/>
    </row>
    <row r="352" spans="1:6" x14ac:dyDescent="0.2">
      <c r="A352" s="213"/>
      <c r="B352" s="251"/>
      <c r="C352" s="248"/>
      <c r="D352" s="248"/>
      <c r="E352" s="239"/>
      <c r="F352" s="240"/>
    </row>
    <row r="353" spans="1:6" x14ac:dyDescent="0.2">
      <c r="A353" s="213"/>
      <c r="B353" s="251"/>
      <c r="C353" s="248"/>
      <c r="D353" s="248"/>
      <c r="E353" s="239"/>
      <c r="F353" s="240"/>
    </row>
    <row r="354" spans="1:6" x14ac:dyDescent="0.2">
      <c r="A354" s="213" t="s">
        <v>2982</v>
      </c>
      <c r="B354" s="251" t="s">
        <v>2844</v>
      </c>
      <c r="C354" s="216">
        <v>2</v>
      </c>
      <c r="D354" s="216" t="s">
        <v>220</v>
      </c>
      <c r="E354" s="2"/>
      <c r="F354" s="217">
        <f t="shared" ref="F354:F387" si="5">E354*C354</f>
        <v>0</v>
      </c>
    </row>
    <row r="355" spans="1:6" x14ac:dyDescent="0.2">
      <c r="A355" s="213"/>
      <c r="B355" s="251" t="s">
        <v>2983</v>
      </c>
      <c r="C355" s="248"/>
      <c r="D355" s="248"/>
      <c r="E355" s="239"/>
      <c r="F355" s="240"/>
    </row>
    <row r="356" spans="1:6" x14ac:dyDescent="0.2">
      <c r="A356" s="213"/>
      <c r="B356" s="251"/>
      <c r="C356" s="248"/>
      <c r="D356" s="248"/>
      <c r="E356" s="239"/>
      <c r="F356" s="240"/>
    </row>
    <row r="357" spans="1:6" x14ac:dyDescent="0.2">
      <c r="A357" s="213"/>
      <c r="B357" s="251" t="s">
        <v>2845</v>
      </c>
      <c r="C357" s="248"/>
      <c r="D357" s="248"/>
      <c r="E357" s="239"/>
      <c r="F357" s="240"/>
    </row>
    <row r="358" spans="1:6" x14ac:dyDescent="0.2">
      <c r="A358" s="213"/>
      <c r="B358" s="251" t="s">
        <v>2984</v>
      </c>
      <c r="C358" s="248"/>
      <c r="D358" s="248"/>
      <c r="E358" s="239"/>
      <c r="F358" s="240"/>
    </row>
    <row r="359" spans="1:6" x14ac:dyDescent="0.2">
      <c r="A359" s="213"/>
      <c r="B359" s="251" t="s">
        <v>2985</v>
      </c>
      <c r="C359" s="248"/>
      <c r="D359" s="248"/>
      <c r="E359" s="239"/>
      <c r="F359" s="240"/>
    </row>
    <row r="360" spans="1:6" x14ac:dyDescent="0.2">
      <c r="A360" s="213"/>
      <c r="B360" s="251"/>
      <c r="C360" s="248"/>
      <c r="D360" s="248"/>
      <c r="E360" s="239"/>
      <c r="F360" s="240"/>
    </row>
    <row r="361" spans="1:6" x14ac:dyDescent="0.2">
      <c r="A361" s="213" t="s">
        <v>2986</v>
      </c>
      <c r="B361" s="251" t="s">
        <v>2860</v>
      </c>
      <c r="C361" s="248"/>
      <c r="D361" s="248"/>
      <c r="E361" s="239"/>
      <c r="F361" s="240"/>
    </row>
    <row r="362" spans="1:6" x14ac:dyDescent="0.2">
      <c r="A362" s="213" t="s">
        <v>2987</v>
      </c>
      <c r="B362" s="251" t="s">
        <v>2860</v>
      </c>
      <c r="C362" s="248"/>
      <c r="D362" s="248"/>
      <c r="E362" s="239"/>
      <c r="F362" s="240"/>
    </row>
    <row r="363" spans="1:6" x14ac:dyDescent="0.2">
      <c r="A363" s="213"/>
      <c r="B363" s="251" t="s">
        <v>2848</v>
      </c>
      <c r="C363" s="248"/>
      <c r="D363" s="248"/>
      <c r="E363" s="239"/>
      <c r="F363" s="240"/>
    </row>
    <row r="364" spans="1:6" x14ac:dyDescent="0.2">
      <c r="A364" s="213" t="s">
        <v>2988</v>
      </c>
      <c r="B364" s="251" t="s">
        <v>2989</v>
      </c>
      <c r="C364" s="216">
        <v>4</v>
      </c>
      <c r="D364" s="216" t="s">
        <v>220</v>
      </c>
      <c r="E364" s="2"/>
      <c r="F364" s="217">
        <f t="shared" si="5"/>
        <v>0</v>
      </c>
    </row>
    <row r="365" spans="1:6" x14ac:dyDescent="0.2">
      <c r="A365" s="213" t="s">
        <v>2990</v>
      </c>
      <c r="B365" s="251" t="s">
        <v>2991</v>
      </c>
      <c r="C365" s="216">
        <v>2</v>
      </c>
      <c r="D365" s="216" t="s">
        <v>220</v>
      </c>
      <c r="E365" s="2"/>
      <c r="F365" s="217">
        <f t="shared" si="5"/>
        <v>0</v>
      </c>
    </row>
    <row r="366" spans="1:6" x14ac:dyDescent="0.2">
      <c r="A366" s="213" t="s">
        <v>2992</v>
      </c>
      <c r="B366" s="251" t="s">
        <v>2860</v>
      </c>
      <c r="C366" s="248"/>
      <c r="D366" s="248"/>
      <c r="E366" s="239"/>
      <c r="F366" s="240"/>
    </row>
    <row r="367" spans="1:6" x14ac:dyDescent="0.2">
      <c r="A367" s="213" t="s">
        <v>2993</v>
      </c>
      <c r="B367" s="251" t="s">
        <v>2860</v>
      </c>
      <c r="C367" s="248"/>
      <c r="D367" s="248"/>
      <c r="E367" s="239"/>
      <c r="F367" s="240"/>
    </row>
    <row r="368" spans="1:6" x14ac:dyDescent="0.2">
      <c r="A368" s="213" t="s">
        <v>2994</v>
      </c>
      <c r="B368" s="251" t="s">
        <v>2872</v>
      </c>
      <c r="C368" s="216">
        <v>7</v>
      </c>
      <c r="D368" s="216" t="s">
        <v>220</v>
      </c>
      <c r="E368" s="2"/>
      <c r="F368" s="217">
        <f t="shared" si="5"/>
        <v>0</v>
      </c>
    </row>
    <row r="369" spans="1:6" x14ac:dyDescent="0.2">
      <c r="A369" s="213" t="s">
        <v>2995</v>
      </c>
      <c r="B369" s="251" t="s">
        <v>2866</v>
      </c>
      <c r="C369" s="216">
        <v>4</v>
      </c>
      <c r="D369" s="216" t="s">
        <v>220</v>
      </c>
      <c r="E369" s="2"/>
      <c r="F369" s="217">
        <f t="shared" si="5"/>
        <v>0</v>
      </c>
    </row>
    <row r="370" spans="1:6" x14ac:dyDescent="0.2">
      <c r="A370" s="213" t="s">
        <v>2996</v>
      </c>
      <c r="B370" s="251" t="s">
        <v>2868</v>
      </c>
      <c r="C370" s="216">
        <v>2</v>
      </c>
      <c r="D370" s="216" t="s">
        <v>220</v>
      </c>
      <c r="E370" s="2"/>
      <c r="F370" s="217">
        <f t="shared" si="5"/>
        <v>0</v>
      </c>
    </row>
    <row r="371" spans="1:6" x14ac:dyDescent="0.2">
      <c r="A371" s="213" t="s">
        <v>2997</v>
      </c>
      <c r="B371" s="251" t="s">
        <v>2860</v>
      </c>
      <c r="C371" s="248"/>
      <c r="D371" s="248"/>
      <c r="E371" s="239"/>
      <c r="F371" s="240"/>
    </row>
    <row r="372" spans="1:6" x14ac:dyDescent="0.2">
      <c r="A372" s="213" t="s">
        <v>2998</v>
      </c>
      <c r="B372" s="251" t="s">
        <v>2999</v>
      </c>
      <c r="C372" s="216">
        <v>2</v>
      </c>
      <c r="D372" s="216" t="s">
        <v>220</v>
      </c>
      <c r="E372" s="2"/>
      <c r="F372" s="217">
        <f t="shared" si="5"/>
        <v>0</v>
      </c>
    </row>
    <row r="373" spans="1:6" x14ac:dyDescent="0.2">
      <c r="A373" s="213" t="s">
        <v>3000</v>
      </c>
      <c r="B373" s="251" t="s">
        <v>3001</v>
      </c>
      <c r="C373" s="216">
        <v>2</v>
      </c>
      <c r="D373" s="216" t="s">
        <v>220</v>
      </c>
      <c r="E373" s="2"/>
      <c r="F373" s="217">
        <f t="shared" si="5"/>
        <v>0</v>
      </c>
    </row>
    <row r="374" spans="1:6" x14ac:dyDescent="0.2">
      <c r="A374" s="213" t="s">
        <v>3002</v>
      </c>
      <c r="B374" s="251" t="s">
        <v>2860</v>
      </c>
      <c r="C374" s="248"/>
      <c r="D374" s="248"/>
      <c r="E374" s="239"/>
      <c r="F374" s="240"/>
    </row>
    <row r="375" spans="1:6" x14ac:dyDescent="0.2">
      <c r="A375" s="213" t="s">
        <v>3003</v>
      </c>
      <c r="B375" s="251" t="s">
        <v>2889</v>
      </c>
      <c r="C375" s="216">
        <v>2</v>
      </c>
      <c r="D375" s="216" t="s">
        <v>220</v>
      </c>
      <c r="E375" s="2"/>
      <c r="F375" s="217">
        <f t="shared" si="5"/>
        <v>0</v>
      </c>
    </row>
    <row r="376" spans="1:6" x14ac:dyDescent="0.2">
      <c r="A376" s="213"/>
      <c r="B376" s="251" t="s">
        <v>3004</v>
      </c>
      <c r="C376" s="248"/>
      <c r="D376" s="248"/>
      <c r="E376" s="239"/>
      <c r="F376" s="240"/>
    </row>
    <row r="377" spans="1:6" x14ac:dyDescent="0.2">
      <c r="A377" s="213"/>
      <c r="B377" s="251" t="s">
        <v>3005</v>
      </c>
      <c r="C377" s="248"/>
      <c r="D377" s="248"/>
      <c r="E377" s="239"/>
      <c r="F377" s="240"/>
    </row>
    <row r="378" spans="1:6" x14ac:dyDescent="0.2">
      <c r="A378" s="213"/>
      <c r="B378" s="251" t="s">
        <v>2917</v>
      </c>
      <c r="C378" s="248"/>
      <c r="D378" s="248"/>
      <c r="E378" s="239"/>
      <c r="F378" s="240"/>
    </row>
    <row r="379" spans="1:6" x14ac:dyDescent="0.2">
      <c r="A379" s="213"/>
      <c r="B379" s="251" t="s">
        <v>3006</v>
      </c>
      <c r="C379" s="248"/>
      <c r="D379" s="248"/>
      <c r="E379" s="239"/>
      <c r="F379" s="240"/>
    </row>
    <row r="380" spans="1:6" x14ac:dyDescent="0.2">
      <c r="A380" s="213"/>
      <c r="B380" s="251"/>
      <c r="C380" s="248"/>
      <c r="D380" s="248"/>
      <c r="E380" s="239"/>
      <c r="F380" s="240"/>
    </row>
    <row r="381" spans="1:6" x14ac:dyDescent="0.2">
      <c r="A381" s="213" t="s">
        <v>3007</v>
      </c>
      <c r="B381" s="251" t="s">
        <v>2889</v>
      </c>
      <c r="C381" s="216">
        <v>4</v>
      </c>
      <c r="D381" s="216" t="s">
        <v>220</v>
      </c>
      <c r="E381" s="2"/>
      <c r="F381" s="217">
        <f t="shared" si="5"/>
        <v>0</v>
      </c>
    </row>
    <row r="382" spans="1:6" x14ac:dyDescent="0.2">
      <c r="A382" s="213"/>
      <c r="B382" s="251" t="s">
        <v>2903</v>
      </c>
      <c r="C382" s="248"/>
      <c r="D382" s="248"/>
      <c r="E382" s="239"/>
      <c r="F382" s="240"/>
    </row>
    <row r="383" spans="1:6" x14ac:dyDescent="0.2">
      <c r="A383" s="213"/>
      <c r="B383" s="251" t="s">
        <v>2904</v>
      </c>
      <c r="C383" s="248"/>
      <c r="D383" s="248"/>
      <c r="E383" s="239"/>
      <c r="F383" s="240"/>
    </row>
    <row r="384" spans="1:6" x14ac:dyDescent="0.2">
      <c r="A384" s="213"/>
      <c r="B384" s="251" t="s">
        <v>2897</v>
      </c>
      <c r="C384" s="248"/>
      <c r="D384" s="248"/>
      <c r="E384" s="239"/>
      <c r="F384" s="240"/>
    </row>
    <row r="385" spans="1:6" x14ac:dyDescent="0.2">
      <c r="A385" s="213"/>
      <c r="B385" s="251" t="s">
        <v>2905</v>
      </c>
      <c r="C385" s="248"/>
      <c r="D385" s="248"/>
      <c r="E385" s="239"/>
      <c r="F385" s="240"/>
    </row>
    <row r="386" spans="1:6" x14ac:dyDescent="0.2">
      <c r="A386" s="213"/>
      <c r="B386" s="251"/>
      <c r="C386" s="248"/>
      <c r="D386" s="248"/>
      <c r="E386" s="239"/>
      <c r="F386" s="240"/>
    </row>
    <row r="387" spans="1:6" x14ac:dyDescent="0.2">
      <c r="A387" s="213" t="s">
        <v>3008</v>
      </c>
      <c r="B387" s="251" t="s">
        <v>2933</v>
      </c>
      <c r="C387" s="216">
        <v>10</v>
      </c>
      <c r="D387" s="216" t="s">
        <v>220</v>
      </c>
      <c r="E387" s="2"/>
      <c r="F387" s="217">
        <f t="shared" si="5"/>
        <v>0</v>
      </c>
    </row>
    <row r="388" spans="1:6" x14ac:dyDescent="0.2">
      <c r="A388" s="213"/>
      <c r="B388" s="251" t="s">
        <v>2934</v>
      </c>
      <c r="C388" s="248"/>
      <c r="D388" s="248"/>
      <c r="E388" s="239"/>
      <c r="F388" s="240"/>
    </row>
    <row r="389" spans="1:6" x14ac:dyDescent="0.2">
      <c r="A389" s="213"/>
      <c r="B389" s="251" t="s">
        <v>2935</v>
      </c>
      <c r="C389" s="248"/>
      <c r="D389" s="248"/>
      <c r="E389" s="239"/>
      <c r="F389" s="240"/>
    </row>
    <row r="390" spans="1:6" x14ac:dyDescent="0.2">
      <c r="A390" s="213"/>
      <c r="B390" s="251" t="s">
        <v>2936</v>
      </c>
      <c r="C390" s="248"/>
      <c r="D390" s="248"/>
      <c r="E390" s="239"/>
      <c r="F390" s="240"/>
    </row>
    <row r="391" spans="1:6" x14ac:dyDescent="0.2">
      <c r="A391" s="213"/>
      <c r="B391" s="251" t="s">
        <v>2937</v>
      </c>
      <c r="C391" s="248"/>
      <c r="D391" s="248"/>
      <c r="E391" s="239"/>
      <c r="F391" s="240"/>
    </row>
    <row r="392" spans="1:6" x14ac:dyDescent="0.2">
      <c r="A392" s="213"/>
      <c r="B392" s="251"/>
      <c r="C392" s="248"/>
      <c r="D392" s="248"/>
      <c r="E392" s="239"/>
      <c r="F392" s="240"/>
    </row>
    <row r="393" spans="1:6" x14ac:dyDescent="0.2">
      <c r="A393" s="213"/>
      <c r="B393" s="251" t="s">
        <v>2938</v>
      </c>
      <c r="C393" s="248"/>
      <c r="D393" s="248"/>
      <c r="E393" s="239"/>
      <c r="F393" s="240"/>
    </row>
    <row r="394" spans="1:6" x14ac:dyDescent="0.2">
      <c r="A394" s="213"/>
      <c r="B394" s="251" t="s">
        <v>2939</v>
      </c>
      <c r="C394" s="248"/>
      <c r="D394" s="248"/>
      <c r="E394" s="239"/>
      <c r="F394" s="240"/>
    </row>
    <row r="395" spans="1:6" x14ac:dyDescent="0.2">
      <c r="A395" s="213"/>
      <c r="B395" s="251" t="s">
        <v>2940</v>
      </c>
      <c r="C395" s="248"/>
      <c r="D395" s="248"/>
      <c r="E395" s="239"/>
      <c r="F395" s="240"/>
    </row>
    <row r="396" spans="1:6" x14ac:dyDescent="0.2">
      <c r="A396" s="213"/>
      <c r="B396" s="251" t="s">
        <v>2941</v>
      </c>
      <c r="C396" s="248"/>
      <c r="D396" s="248"/>
      <c r="E396" s="239"/>
      <c r="F396" s="240"/>
    </row>
    <row r="397" spans="1:6" x14ac:dyDescent="0.2">
      <c r="A397" s="213"/>
      <c r="B397" s="251" t="s">
        <v>2942</v>
      </c>
      <c r="C397" s="248"/>
      <c r="D397" s="248"/>
      <c r="E397" s="239"/>
      <c r="F397" s="240"/>
    </row>
    <row r="398" spans="1:6" x14ac:dyDescent="0.2">
      <c r="A398" s="213"/>
      <c r="B398" s="251"/>
      <c r="C398" s="248"/>
      <c r="D398" s="248"/>
      <c r="E398" s="239"/>
      <c r="F398" s="240"/>
    </row>
    <row r="399" spans="1:6" x14ac:dyDescent="0.2">
      <c r="A399" s="213" t="s">
        <v>3009</v>
      </c>
      <c r="B399" s="251" t="s">
        <v>2944</v>
      </c>
      <c r="C399" s="216">
        <v>7</v>
      </c>
      <c r="D399" s="216" t="s">
        <v>220</v>
      </c>
      <c r="E399" s="2"/>
      <c r="F399" s="217">
        <f t="shared" ref="F399:F441" si="6">E399*C399</f>
        <v>0</v>
      </c>
    </row>
    <row r="400" spans="1:6" x14ac:dyDescent="0.2">
      <c r="A400" s="213"/>
      <c r="B400" s="251" t="s">
        <v>2934</v>
      </c>
      <c r="C400" s="248"/>
      <c r="D400" s="248"/>
      <c r="E400" s="239"/>
      <c r="F400" s="240"/>
    </row>
    <row r="401" spans="1:6" x14ac:dyDescent="0.2">
      <c r="A401" s="213"/>
      <c r="B401" s="251" t="s">
        <v>2935</v>
      </c>
      <c r="C401" s="248"/>
      <c r="D401" s="248"/>
      <c r="E401" s="239"/>
      <c r="F401" s="240"/>
    </row>
    <row r="402" spans="1:6" x14ac:dyDescent="0.2">
      <c r="A402" s="213"/>
      <c r="B402" s="251" t="s">
        <v>2936</v>
      </c>
      <c r="C402" s="248"/>
      <c r="D402" s="248"/>
      <c r="E402" s="239"/>
      <c r="F402" s="240"/>
    </row>
    <row r="403" spans="1:6" x14ac:dyDescent="0.2">
      <c r="A403" s="213"/>
      <c r="B403" s="251" t="s">
        <v>2937</v>
      </c>
      <c r="C403" s="248"/>
      <c r="D403" s="248"/>
      <c r="E403" s="239"/>
      <c r="F403" s="240"/>
    </row>
    <row r="404" spans="1:6" x14ac:dyDescent="0.2">
      <c r="A404" s="213"/>
      <c r="B404" s="251" t="s">
        <v>2938</v>
      </c>
      <c r="C404" s="248"/>
      <c r="D404" s="248"/>
      <c r="E404" s="239"/>
      <c r="F404" s="240"/>
    </row>
    <row r="405" spans="1:6" x14ac:dyDescent="0.2">
      <c r="A405" s="213"/>
      <c r="B405" s="251" t="s">
        <v>2939</v>
      </c>
      <c r="C405" s="248"/>
      <c r="D405" s="248"/>
      <c r="E405" s="239"/>
      <c r="F405" s="240"/>
    </row>
    <row r="406" spans="1:6" x14ac:dyDescent="0.2">
      <c r="A406" s="213"/>
      <c r="B406" s="251" t="s">
        <v>2940</v>
      </c>
      <c r="C406" s="248"/>
      <c r="D406" s="248"/>
      <c r="E406" s="239"/>
      <c r="F406" s="240"/>
    </row>
    <row r="407" spans="1:6" x14ac:dyDescent="0.2">
      <c r="A407" s="213"/>
      <c r="B407" s="251" t="s">
        <v>2941</v>
      </c>
      <c r="C407" s="248"/>
      <c r="D407" s="248"/>
      <c r="E407" s="239"/>
      <c r="F407" s="240"/>
    </row>
    <row r="408" spans="1:6" x14ac:dyDescent="0.2">
      <c r="A408" s="213"/>
      <c r="B408" s="251" t="s">
        <v>2942</v>
      </c>
      <c r="C408" s="248"/>
      <c r="D408" s="248"/>
      <c r="E408" s="239"/>
      <c r="F408" s="240"/>
    </row>
    <row r="409" spans="1:6" x14ac:dyDescent="0.2">
      <c r="A409" s="213"/>
      <c r="B409" s="251"/>
      <c r="C409" s="248"/>
      <c r="D409" s="248"/>
      <c r="E409" s="239"/>
      <c r="F409" s="240"/>
    </row>
    <row r="410" spans="1:6" x14ac:dyDescent="0.2">
      <c r="A410" s="213"/>
      <c r="B410" s="251" t="s">
        <v>2945</v>
      </c>
      <c r="C410" s="248"/>
      <c r="D410" s="248"/>
      <c r="E410" s="239"/>
      <c r="F410" s="240"/>
    </row>
    <row r="411" spans="1:6" x14ac:dyDescent="0.2">
      <c r="A411" s="213"/>
      <c r="B411" s="251" t="s">
        <v>2946</v>
      </c>
      <c r="C411" s="248"/>
      <c r="D411" s="248"/>
      <c r="E411" s="239"/>
      <c r="F411" s="240"/>
    </row>
    <row r="412" spans="1:6" x14ac:dyDescent="0.2">
      <c r="A412" s="213"/>
      <c r="B412" s="251" t="s">
        <v>2947</v>
      </c>
      <c r="C412" s="216">
        <v>15</v>
      </c>
      <c r="D412" s="216" t="s">
        <v>121</v>
      </c>
      <c r="E412" s="2"/>
      <c r="F412" s="217">
        <f t="shared" si="6"/>
        <v>0</v>
      </c>
    </row>
    <row r="413" spans="1:6" x14ac:dyDescent="0.2">
      <c r="A413" s="213"/>
      <c r="B413" s="251" t="s">
        <v>2948</v>
      </c>
      <c r="C413" s="248"/>
      <c r="D413" s="248"/>
      <c r="E413" s="239"/>
      <c r="F413" s="240"/>
    </row>
    <row r="414" spans="1:6" x14ac:dyDescent="0.2">
      <c r="A414" s="213"/>
      <c r="B414" s="251" t="s">
        <v>2949</v>
      </c>
      <c r="C414" s="248"/>
      <c r="D414" s="248"/>
      <c r="E414" s="239"/>
      <c r="F414" s="240"/>
    </row>
    <row r="415" spans="1:6" x14ac:dyDescent="0.2">
      <c r="A415" s="213"/>
      <c r="B415" s="251" t="s">
        <v>2950</v>
      </c>
      <c r="C415" s="248"/>
      <c r="D415" s="248"/>
      <c r="E415" s="239"/>
      <c r="F415" s="240"/>
    </row>
    <row r="416" spans="1:6" x14ac:dyDescent="0.2">
      <c r="A416" s="213"/>
      <c r="B416" s="251"/>
      <c r="C416" s="248"/>
      <c r="D416" s="248"/>
      <c r="E416" s="239"/>
      <c r="F416" s="240"/>
    </row>
    <row r="417" spans="1:6" x14ac:dyDescent="0.2">
      <c r="A417" s="213"/>
      <c r="B417" s="251" t="s">
        <v>2951</v>
      </c>
      <c r="C417" s="248"/>
      <c r="D417" s="248"/>
      <c r="E417" s="239"/>
      <c r="F417" s="240"/>
    </row>
    <row r="418" spans="1:6" x14ac:dyDescent="0.2">
      <c r="A418" s="213"/>
      <c r="B418" s="251" t="s">
        <v>2952</v>
      </c>
      <c r="C418" s="216">
        <v>147</v>
      </c>
      <c r="D418" s="216" t="s">
        <v>121</v>
      </c>
      <c r="E418" s="2"/>
      <c r="F418" s="217">
        <f t="shared" si="6"/>
        <v>0</v>
      </c>
    </row>
    <row r="419" spans="1:6" x14ac:dyDescent="0.2">
      <c r="A419" s="213"/>
      <c r="B419" s="251" t="s">
        <v>2953</v>
      </c>
      <c r="C419" s="248"/>
      <c r="D419" s="248"/>
      <c r="E419" s="239"/>
      <c r="F419" s="240"/>
    </row>
    <row r="420" spans="1:6" x14ac:dyDescent="0.2">
      <c r="A420" s="213"/>
      <c r="B420" s="251" t="s">
        <v>2954</v>
      </c>
      <c r="C420" s="248"/>
      <c r="D420" s="248"/>
      <c r="E420" s="239"/>
      <c r="F420" s="240"/>
    </row>
    <row r="421" spans="1:6" x14ac:dyDescent="0.2">
      <c r="A421" s="213"/>
      <c r="B421" s="251" t="s">
        <v>2955</v>
      </c>
      <c r="C421" s="248"/>
      <c r="D421" s="248"/>
      <c r="E421" s="239"/>
      <c r="F421" s="240"/>
    </row>
    <row r="422" spans="1:6" x14ac:dyDescent="0.2">
      <c r="A422" s="213"/>
      <c r="B422" s="251"/>
      <c r="C422" s="248"/>
      <c r="D422" s="248"/>
      <c r="E422" s="239"/>
      <c r="F422" s="240"/>
    </row>
    <row r="423" spans="1:6" x14ac:dyDescent="0.2">
      <c r="A423" s="213"/>
      <c r="B423" s="251" t="s">
        <v>2956</v>
      </c>
      <c r="C423" s="248"/>
      <c r="D423" s="248"/>
      <c r="E423" s="239"/>
      <c r="F423" s="240"/>
    </row>
    <row r="424" spans="1:6" x14ac:dyDescent="0.2">
      <c r="A424" s="213"/>
      <c r="B424" s="251" t="s">
        <v>2960</v>
      </c>
      <c r="C424" s="216">
        <v>6</v>
      </c>
      <c r="D424" s="216" t="s">
        <v>2958</v>
      </c>
      <c r="E424" s="2"/>
      <c r="F424" s="217">
        <f t="shared" si="6"/>
        <v>0</v>
      </c>
    </row>
    <row r="425" spans="1:6" x14ac:dyDescent="0.2">
      <c r="A425" s="213"/>
      <c r="B425" s="251"/>
      <c r="C425" s="248"/>
      <c r="D425" s="248"/>
      <c r="E425" s="239"/>
      <c r="F425" s="240"/>
    </row>
    <row r="426" spans="1:6" x14ac:dyDescent="0.2">
      <c r="A426" s="213"/>
      <c r="B426" s="251" t="s">
        <v>2961</v>
      </c>
      <c r="C426" s="248"/>
      <c r="D426" s="248"/>
      <c r="E426" s="239"/>
      <c r="F426" s="240"/>
    </row>
    <row r="427" spans="1:6" x14ac:dyDescent="0.2">
      <c r="A427" s="213"/>
      <c r="B427" s="251" t="s">
        <v>2962</v>
      </c>
      <c r="C427" s="248"/>
      <c r="D427" s="248"/>
      <c r="E427" s="239"/>
      <c r="F427" s="240"/>
    </row>
    <row r="428" spans="1:6" x14ac:dyDescent="0.2">
      <c r="A428" s="213"/>
      <c r="B428" s="251" t="s">
        <v>2960</v>
      </c>
      <c r="C428" s="216">
        <v>1</v>
      </c>
      <c r="D428" s="216" t="s">
        <v>2958</v>
      </c>
      <c r="E428" s="2"/>
      <c r="F428" s="217">
        <f t="shared" si="6"/>
        <v>0</v>
      </c>
    </row>
    <row r="429" spans="1:6" x14ac:dyDescent="0.2">
      <c r="A429" s="213"/>
      <c r="B429" s="251"/>
      <c r="C429" s="248"/>
      <c r="D429" s="248"/>
      <c r="E429" s="239"/>
      <c r="F429" s="240"/>
    </row>
    <row r="430" spans="1:6" x14ac:dyDescent="0.2">
      <c r="A430" s="213"/>
      <c r="B430" s="251" t="s">
        <v>2963</v>
      </c>
      <c r="C430" s="248"/>
      <c r="D430" s="248"/>
      <c r="E430" s="239"/>
      <c r="F430" s="240"/>
    </row>
    <row r="431" spans="1:6" x14ac:dyDescent="0.2">
      <c r="A431" s="213"/>
      <c r="B431" s="251" t="s">
        <v>2964</v>
      </c>
      <c r="C431" s="248"/>
      <c r="D431" s="248"/>
      <c r="E431" s="239"/>
      <c r="F431" s="240"/>
    </row>
    <row r="432" spans="1:6" x14ac:dyDescent="0.2">
      <c r="A432" s="213"/>
      <c r="B432" s="251" t="s">
        <v>2965</v>
      </c>
      <c r="C432" s="216">
        <v>69</v>
      </c>
      <c r="D432" s="216" t="s">
        <v>121</v>
      </c>
      <c r="E432" s="2"/>
      <c r="F432" s="217">
        <f t="shared" si="6"/>
        <v>0</v>
      </c>
    </row>
    <row r="433" spans="1:6" x14ac:dyDescent="0.2">
      <c r="A433" s="213"/>
      <c r="B433" s="251" t="s">
        <v>2966</v>
      </c>
      <c r="C433" s="216">
        <v>9</v>
      </c>
      <c r="D433" s="216" t="s">
        <v>121</v>
      </c>
      <c r="E433" s="2"/>
      <c r="F433" s="217">
        <f t="shared" si="6"/>
        <v>0</v>
      </c>
    </row>
    <row r="434" spans="1:6" x14ac:dyDescent="0.2">
      <c r="A434" s="213"/>
      <c r="B434" s="251"/>
      <c r="C434" s="248"/>
      <c r="D434" s="248"/>
      <c r="E434" s="239"/>
      <c r="F434" s="240"/>
    </row>
    <row r="435" spans="1:6" x14ac:dyDescent="0.2">
      <c r="A435" s="213"/>
      <c r="B435" s="251" t="s">
        <v>2967</v>
      </c>
      <c r="C435" s="248"/>
      <c r="D435" s="248"/>
      <c r="E435" s="239"/>
      <c r="F435" s="240"/>
    </row>
    <row r="436" spans="1:6" x14ac:dyDescent="0.2">
      <c r="A436" s="213"/>
      <c r="B436" s="251" t="s">
        <v>2964</v>
      </c>
      <c r="C436" s="248"/>
      <c r="D436" s="248"/>
      <c r="E436" s="239"/>
      <c r="F436" s="240"/>
    </row>
    <row r="437" spans="1:6" x14ac:dyDescent="0.2">
      <c r="A437" s="213"/>
      <c r="B437" s="251" t="s">
        <v>2965</v>
      </c>
      <c r="C437" s="216">
        <v>61</v>
      </c>
      <c r="D437" s="216" t="s">
        <v>121</v>
      </c>
      <c r="E437" s="2"/>
      <c r="F437" s="217">
        <f t="shared" si="6"/>
        <v>0</v>
      </c>
    </row>
    <row r="438" spans="1:6" x14ac:dyDescent="0.2">
      <c r="A438" s="213"/>
      <c r="B438" s="251" t="s">
        <v>2966</v>
      </c>
      <c r="C438" s="216">
        <v>7</v>
      </c>
      <c r="D438" s="216" t="s">
        <v>121</v>
      </c>
      <c r="E438" s="2"/>
      <c r="F438" s="217">
        <f t="shared" si="6"/>
        <v>0</v>
      </c>
    </row>
    <row r="439" spans="1:6" x14ac:dyDescent="0.2">
      <c r="A439" s="213"/>
      <c r="B439" s="251"/>
      <c r="C439" s="248"/>
      <c r="D439" s="248"/>
      <c r="E439" s="239"/>
      <c r="F439" s="240"/>
    </row>
    <row r="440" spans="1:6" x14ac:dyDescent="0.2">
      <c r="A440" s="320" t="s">
        <v>3010</v>
      </c>
      <c r="B440" s="321"/>
      <c r="C440" s="321"/>
      <c r="D440" s="321"/>
      <c r="E440" s="321"/>
      <c r="F440" s="322"/>
    </row>
    <row r="441" spans="1:6" x14ac:dyDescent="0.2">
      <c r="A441" s="213" t="s">
        <v>3011</v>
      </c>
      <c r="B441" s="251" t="s">
        <v>2808</v>
      </c>
      <c r="C441" s="216">
        <v>1</v>
      </c>
      <c r="D441" s="216" t="s">
        <v>2151</v>
      </c>
      <c r="E441" s="2"/>
      <c r="F441" s="217">
        <f t="shared" si="6"/>
        <v>0</v>
      </c>
    </row>
    <row r="442" spans="1:6" x14ac:dyDescent="0.2">
      <c r="A442" s="213"/>
      <c r="B442" s="251" t="s">
        <v>2809</v>
      </c>
      <c r="C442" s="248"/>
      <c r="D442" s="248"/>
      <c r="E442" s="239"/>
      <c r="F442" s="240"/>
    </row>
    <row r="443" spans="1:6" x14ac:dyDescent="0.2">
      <c r="A443" s="213"/>
      <c r="B443" s="251" t="s">
        <v>2810</v>
      </c>
      <c r="C443" s="248"/>
      <c r="D443" s="248"/>
      <c r="E443" s="239"/>
      <c r="F443" s="240"/>
    </row>
    <row r="444" spans="1:6" x14ac:dyDescent="0.2">
      <c r="A444" s="213"/>
      <c r="B444" s="251"/>
      <c r="C444" s="248"/>
      <c r="D444" s="248"/>
      <c r="E444" s="239"/>
      <c r="F444" s="240"/>
    </row>
    <row r="445" spans="1:6" x14ac:dyDescent="0.2">
      <c r="A445" s="213"/>
      <c r="B445" s="251" t="s">
        <v>3012</v>
      </c>
      <c r="C445" s="248"/>
      <c r="D445" s="248"/>
      <c r="E445" s="239"/>
      <c r="F445" s="240"/>
    </row>
    <row r="446" spans="1:6" x14ac:dyDescent="0.2">
      <c r="A446" s="213"/>
      <c r="B446" s="251" t="s">
        <v>3013</v>
      </c>
      <c r="C446" s="248"/>
      <c r="D446" s="248"/>
      <c r="E446" s="239"/>
      <c r="F446" s="240"/>
    </row>
    <row r="447" spans="1:6" x14ac:dyDescent="0.2">
      <c r="A447" s="213"/>
      <c r="B447" s="251" t="s">
        <v>3014</v>
      </c>
      <c r="C447" s="248"/>
      <c r="D447" s="248"/>
      <c r="E447" s="239"/>
      <c r="F447" s="240"/>
    </row>
    <row r="448" spans="1:6" x14ac:dyDescent="0.2">
      <c r="A448" s="213"/>
      <c r="B448" s="251" t="s">
        <v>2814</v>
      </c>
      <c r="C448" s="248"/>
      <c r="D448" s="248"/>
      <c r="E448" s="239"/>
      <c r="F448" s="240"/>
    </row>
    <row r="449" spans="1:6" x14ac:dyDescent="0.2">
      <c r="A449" s="213"/>
      <c r="B449" s="251" t="s">
        <v>2815</v>
      </c>
      <c r="C449" s="248"/>
      <c r="D449" s="248"/>
      <c r="E449" s="239"/>
      <c r="F449" s="240"/>
    </row>
    <row r="450" spans="1:6" x14ac:dyDescent="0.2">
      <c r="A450" s="213"/>
      <c r="B450" s="251" t="s">
        <v>2816</v>
      </c>
      <c r="C450" s="248"/>
      <c r="D450" s="248"/>
      <c r="E450" s="239"/>
      <c r="F450" s="240"/>
    </row>
    <row r="451" spans="1:6" x14ac:dyDescent="0.2">
      <c r="A451" s="213"/>
      <c r="B451" s="251" t="s">
        <v>2817</v>
      </c>
      <c r="C451" s="248"/>
      <c r="D451" s="248"/>
      <c r="E451" s="239"/>
      <c r="F451" s="240"/>
    </row>
    <row r="452" spans="1:6" x14ac:dyDescent="0.2">
      <c r="A452" s="213"/>
      <c r="B452" s="251" t="s">
        <v>2818</v>
      </c>
      <c r="C452" s="248"/>
      <c r="D452" s="248"/>
      <c r="E452" s="239"/>
      <c r="F452" s="240"/>
    </row>
    <row r="453" spans="1:6" x14ac:dyDescent="0.2">
      <c r="A453" s="213"/>
      <c r="B453" s="251" t="s">
        <v>2819</v>
      </c>
      <c r="C453" s="248"/>
      <c r="D453" s="248"/>
      <c r="E453" s="239"/>
      <c r="F453" s="240"/>
    </row>
    <row r="454" spans="1:6" x14ac:dyDescent="0.2">
      <c r="A454" s="213"/>
      <c r="B454" s="251" t="s">
        <v>2820</v>
      </c>
      <c r="C454" s="248"/>
      <c r="D454" s="248"/>
      <c r="E454" s="239"/>
      <c r="F454" s="240"/>
    </row>
    <row r="455" spans="1:6" x14ac:dyDescent="0.2">
      <c r="A455" s="213"/>
      <c r="B455" s="251" t="s">
        <v>2821</v>
      </c>
      <c r="C455" s="248"/>
      <c r="D455" s="248"/>
      <c r="E455" s="239"/>
      <c r="F455" s="240"/>
    </row>
    <row r="456" spans="1:6" x14ac:dyDescent="0.2">
      <c r="A456" s="213"/>
      <c r="B456" s="251" t="s">
        <v>3015</v>
      </c>
      <c r="C456" s="248"/>
      <c r="D456" s="248"/>
      <c r="E456" s="239"/>
      <c r="F456" s="240"/>
    </row>
    <row r="457" spans="1:6" x14ac:dyDescent="0.2">
      <c r="A457" s="213"/>
      <c r="B457" s="251" t="s">
        <v>2823</v>
      </c>
      <c r="C457" s="248"/>
      <c r="D457" s="248"/>
      <c r="E457" s="239"/>
      <c r="F457" s="240"/>
    </row>
    <row r="458" spans="1:6" x14ac:dyDescent="0.2">
      <c r="A458" s="213"/>
      <c r="B458" s="251" t="s">
        <v>3016</v>
      </c>
      <c r="C458" s="248"/>
      <c r="D458" s="248"/>
      <c r="E458" s="239"/>
      <c r="F458" s="240"/>
    </row>
    <row r="459" spans="1:6" x14ac:dyDescent="0.2">
      <c r="A459" s="213"/>
      <c r="B459" s="251" t="s">
        <v>2825</v>
      </c>
      <c r="C459" s="248"/>
      <c r="D459" s="248"/>
      <c r="E459" s="239"/>
      <c r="F459" s="240"/>
    </row>
    <row r="460" spans="1:6" x14ac:dyDescent="0.2">
      <c r="A460" s="213"/>
      <c r="B460" s="251" t="s">
        <v>2826</v>
      </c>
      <c r="C460" s="248"/>
      <c r="D460" s="248"/>
      <c r="E460" s="239"/>
      <c r="F460" s="240"/>
    </row>
    <row r="461" spans="1:6" x14ac:dyDescent="0.2">
      <c r="A461" s="213"/>
      <c r="B461" s="251" t="s">
        <v>3017</v>
      </c>
      <c r="C461" s="248"/>
      <c r="D461" s="248"/>
      <c r="E461" s="239"/>
      <c r="F461" s="240"/>
    </row>
    <row r="462" spans="1:6" x14ac:dyDescent="0.2">
      <c r="A462" s="213"/>
      <c r="B462" s="251" t="s">
        <v>3018</v>
      </c>
      <c r="C462" s="248"/>
      <c r="D462" s="248"/>
      <c r="E462" s="239"/>
      <c r="F462" s="240"/>
    </row>
    <row r="463" spans="1:6" x14ac:dyDescent="0.2">
      <c r="A463" s="213"/>
      <c r="B463" s="251" t="s">
        <v>3019</v>
      </c>
      <c r="C463" s="248"/>
      <c r="D463" s="248"/>
      <c r="E463" s="239"/>
      <c r="F463" s="240"/>
    </row>
    <row r="464" spans="1:6" x14ac:dyDescent="0.2">
      <c r="A464" s="213"/>
      <c r="B464" s="251" t="s">
        <v>3020</v>
      </c>
      <c r="C464" s="248"/>
      <c r="D464" s="248"/>
      <c r="E464" s="239"/>
      <c r="F464" s="240"/>
    </row>
    <row r="465" spans="1:6" x14ac:dyDescent="0.2">
      <c r="A465" s="213"/>
      <c r="B465" s="251" t="s">
        <v>2831</v>
      </c>
      <c r="C465" s="248"/>
      <c r="D465" s="248"/>
      <c r="E465" s="239"/>
      <c r="F465" s="240"/>
    </row>
    <row r="466" spans="1:6" x14ac:dyDescent="0.2">
      <c r="A466" s="213"/>
      <c r="B466" s="251" t="s">
        <v>3021</v>
      </c>
      <c r="C466" s="248"/>
      <c r="D466" s="248"/>
      <c r="E466" s="239"/>
      <c r="F466" s="240"/>
    </row>
    <row r="467" spans="1:6" x14ac:dyDescent="0.2">
      <c r="A467" s="213"/>
      <c r="B467" s="251" t="s">
        <v>2833</v>
      </c>
      <c r="C467" s="248"/>
      <c r="D467" s="248"/>
      <c r="E467" s="239"/>
      <c r="F467" s="240"/>
    </row>
    <row r="468" spans="1:6" x14ac:dyDescent="0.2">
      <c r="A468" s="213"/>
      <c r="B468" s="251" t="s">
        <v>3022</v>
      </c>
      <c r="C468" s="248"/>
      <c r="D468" s="248"/>
      <c r="E468" s="239"/>
      <c r="F468" s="240"/>
    </row>
    <row r="469" spans="1:6" x14ac:dyDescent="0.2">
      <c r="A469" s="213"/>
      <c r="B469" s="251" t="s">
        <v>2835</v>
      </c>
      <c r="C469" s="248"/>
      <c r="D469" s="248"/>
      <c r="E469" s="239"/>
      <c r="F469" s="240"/>
    </row>
    <row r="470" spans="1:6" x14ac:dyDescent="0.2">
      <c r="A470" s="213"/>
      <c r="B470" s="251"/>
      <c r="C470" s="248"/>
      <c r="D470" s="248"/>
      <c r="E470" s="239"/>
      <c r="F470" s="240"/>
    </row>
    <row r="471" spans="1:6" x14ac:dyDescent="0.2">
      <c r="A471" s="213"/>
      <c r="B471" s="251"/>
      <c r="C471" s="248"/>
      <c r="D471" s="248"/>
      <c r="E471" s="239"/>
      <c r="F471" s="240"/>
    </row>
    <row r="472" spans="1:6" x14ac:dyDescent="0.2">
      <c r="A472" s="213"/>
      <c r="B472" s="251"/>
      <c r="C472" s="248"/>
      <c r="D472" s="248"/>
      <c r="E472" s="239"/>
      <c r="F472" s="240"/>
    </row>
    <row r="473" spans="1:6" x14ac:dyDescent="0.2">
      <c r="A473" s="213"/>
      <c r="B473" s="251"/>
      <c r="C473" s="248"/>
      <c r="D473" s="248"/>
      <c r="E473" s="239"/>
      <c r="F473" s="240"/>
    </row>
    <row r="474" spans="1:6" x14ac:dyDescent="0.2">
      <c r="A474" s="213"/>
      <c r="B474" s="251"/>
      <c r="C474" s="248"/>
      <c r="D474" s="248"/>
      <c r="E474" s="239"/>
      <c r="F474" s="240"/>
    </row>
    <row r="475" spans="1:6" x14ac:dyDescent="0.2">
      <c r="A475" s="213"/>
      <c r="B475" s="251"/>
      <c r="C475" s="248"/>
      <c r="D475" s="248"/>
      <c r="E475" s="239"/>
      <c r="F475" s="240"/>
    </row>
    <row r="476" spans="1:6" x14ac:dyDescent="0.2">
      <c r="A476" s="213"/>
      <c r="B476" s="251"/>
      <c r="C476" s="248"/>
      <c r="D476" s="248"/>
      <c r="E476" s="239"/>
      <c r="F476" s="240"/>
    </row>
    <row r="477" spans="1:6" x14ac:dyDescent="0.2">
      <c r="A477" s="213"/>
      <c r="B477" s="251" t="s">
        <v>2836</v>
      </c>
      <c r="C477" s="248"/>
      <c r="D477" s="248"/>
      <c r="E477" s="239"/>
      <c r="F477" s="240"/>
    </row>
    <row r="478" spans="1:6" x14ac:dyDescent="0.2">
      <c r="A478" s="213"/>
      <c r="B478" s="251" t="s">
        <v>2835</v>
      </c>
      <c r="C478" s="248"/>
      <c r="D478" s="248"/>
      <c r="E478" s="239"/>
      <c r="F478" s="240"/>
    </row>
    <row r="479" spans="1:6" x14ac:dyDescent="0.2">
      <c r="A479" s="213"/>
      <c r="B479" s="251" t="s">
        <v>2837</v>
      </c>
      <c r="C479" s="248"/>
      <c r="D479" s="248"/>
      <c r="E479" s="239"/>
      <c r="F479" s="240"/>
    </row>
    <row r="480" spans="1:6" x14ac:dyDescent="0.2">
      <c r="A480" s="213"/>
      <c r="B480" s="251" t="s">
        <v>2821</v>
      </c>
      <c r="C480" s="248"/>
      <c r="D480" s="248"/>
      <c r="E480" s="239"/>
      <c r="F480" s="240"/>
    </row>
    <row r="481" spans="1:6" x14ac:dyDescent="0.2">
      <c r="A481" s="213"/>
      <c r="B481" s="251" t="s">
        <v>2823</v>
      </c>
      <c r="C481" s="248"/>
      <c r="D481" s="248"/>
      <c r="E481" s="239"/>
      <c r="F481" s="240"/>
    </row>
    <row r="482" spans="1:6" x14ac:dyDescent="0.2">
      <c r="A482" s="213"/>
      <c r="B482" s="251" t="s">
        <v>3016</v>
      </c>
      <c r="C482" s="248"/>
      <c r="D482" s="248"/>
      <c r="E482" s="239"/>
      <c r="F482" s="240"/>
    </row>
    <row r="483" spans="1:6" x14ac:dyDescent="0.2">
      <c r="A483" s="213"/>
      <c r="B483" s="251" t="s">
        <v>2839</v>
      </c>
      <c r="C483" s="248"/>
      <c r="D483" s="248"/>
      <c r="E483" s="239"/>
      <c r="F483" s="240"/>
    </row>
    <row r="484" spans="1:6" x14ac:dyDescent="0.2">
      <c r="A484" s="213"/>
      <c r="B484" s="251" t="s">
        <v>2840</v>
      </c>
      <c r="C484" s="248"/>
      <c r="D484" s="248"/>
      <c r="E484" s="239"/>
      <c r="F484" s="240"/>
    </row>
    <row r="485" spans="1:6" x14ac:dyDescent="0.2">
      <c r="A485" s="213"/>
      <c r="B485" s="251" t="s">
        <v>2841</v>
      </c>
      <c r="C485" s="248"/>
      <c r="D485" s="248"/>
      <c r="E485" s="239"/>
      <c r="F485" s="240"/>
    </row>
    <row r="486" spans="1:6" x14ac:dyDescent="0.2">
      <c r="A486" s="213"/>
      <c r="B486" s="251" t="s">
        <v>2842</v>
      </c>
      <c r="C486" s="248"/>
      <c r="D486" s="248"/>
      <c r="E486" s="239"/>
      <c r="F486" s="240"/>
    </row>
    <row r="487" spans="1:6" x14ac:dyDescent="0.2">
      <c r="A487" s="213"/>
      <c r="B487" s="251"/>
      <c r="C487" s="248"/>
      <c r="D487" s="248"/>
      <c r="E487" s="239"/>
      <c r="F487" s="240"/>
    </row>
    <row r="488" spans="1:6" x14ac:dyDescent="0.2">
      <c r="A488" s="213"/>
      <c r="B488" s="251"/>
      <c r="C488" s="248"/>
      <c r="D488" s="248"/>
      <c r="E488" s="239"/>
      <c r="F488" s="240"/>
    </row>
    <row r="489" spans="1:6" x14ac:dyDescent="0.2">
      <c r="A489" s="213"/>
      <c r="B489" s="251"/>
      <c r="C489" s="248"/>
      <c r="D489" s="248"/>
      <c r="E489" s="239"/>
      <c r="F489" s="240"/>
    </row>
    <row r="490" spans="1:6" x14ac:dyDescent="0.2">
      <c r="A490" s="213"/>
      <c r="B490" s="251"/>
      <c r="C490" s="248"/>
      <c r="D490" s="248"/>
      <c r="E490" s="239"/>
      <c r="F490" s="240"/>
    </row>
    <row r="491" spans="1:6" x14ac:dyDescent="0.2">
      <c r="A491" s="213"/>
      <c r="B491" s="251"/>
      <c r="C491" s="248"/>
      <c r="D491" s="248"/>
      <c r="E491" s="239"/>
      <c r="F491" s="240"/>
    </row>
    <row r="492" spans="1:6" x14ac:dyDescent="0.2">
      <c r="A492" s="213"/>
      <c r="B492" s="251"/>
      <c r="C492" s="248"/>
      <c r="D492" s="248"/>
      <c r="E492" s="239"/>
      <c r="F492" s="240"/>
    </row>
    <row r="493" spans="1:6" x14ac:dyDescent="0.2">
      <c r="A493" s="213"/>
      <c r="B493" s="251"/>
      <c r="C493" s="248"/>
      <c r="D493" s="248"/>
      <c r="E493" s="239"/>
      <c r="F493" s="240"/>
    </row>
    <row r="494" spans="1:6" x14ac:dyDescent="0.2">
      <c r="A494" s="213"/>
      <c r="B494" s="251"/>
      <c r="C494" s="248"/>
      <c r="D494" s="248"/>
      <c r="E494" s="239"/>
      <c r="F494" s="240"/>
    </row>
    <row r="495" spans="1:6" x14ac:dyDescent="0.2">
      <c r="A495" s="213" t="s">
        <v>3023</v>
      </c>
      <c r="B495" s="251" t="s">
        <v>3024</v>
      </c>
      <c r="C495" s="216">
        <v>1</v>
      </c>
      <c r="D495" s="216" t="s">
        <v>220</v>
      </c>
      <c r="E495" s="2"/>
      <c r="F495" s="217">
        <f t="shared" ref="F495:F517" si="7">E495*C495</f>
        <v>0</v>
      </c>
    </row>
    <row r="496" spans="1:6" x14ac:dyDescent="0.2">
      <c r="A496" s="213"/>
      <c r="B496" s="251" t="s">
        <v>3025</v>
      </c>
      <c r="C496" s="248"/>
      <c r="D496" s="248"/>
      <c r="E496" s="239"/>
      <c r="F496" s="240"/>
    </row>
    <row r="497" spans="1:6" x14ac:dyDescent="0.2">
      <c r="A497" s="213"/>
      <c r="B497" s="251" t="s">
        <v>3026</v>
      </c>
      <c r="C497" s="248"/>
      <c r="D497" s="248"/>
      <c r="E497" s="239"/>
      <c r="F497" s="240"/>
    </row>
    <row r="498" spans="1:6" x14ac:dyDescent="0.2">
      <c r="A498" s="213"/>
      <c r="B498" s="251" t="s">
        <v>3027</v>
      </c>
      <c r="C498" s="248"/>
      <c r="D498" s="248"/>
      <c r="E498" s="239"/>
      <c r="F498" s="240"/>
    </row>
    <row r="499" spans="1:6" x14ac:dyDescent="0.2">
      <c r="A499" s="213"/>
      <c r="B499" s="251"/>
      <c r="C499" s="248"/>
      <c r="D499" s="248"/>
      <c r="E499" s="239"/>
      <c r="F499" s="240"/>
    </row>
    <row r="500" spans="1:6" x14ac:dyDescent="0.2">
      <c r="A500" s="213" t="s">
        <v>3028</v>
      </c>
      <c r="B500" s="251" t="s">
        <v>3024</v>
      </c>
      <c r="C500" s="216">
        <v>1</v>
      </c>
      <c r="D500" s="216" t="s">
        <v>220</v>
      </c>
      <c r="E500" s="2"/>
      <c r="F500" s="217">
        <f t="shared" si="7"/>
        <v>0</v>
      </c>
    </row>
    <row r="501" spans="1:6" x14ac:dyDescent="0.2">
      <c r="A501" s="213"/>
      <c r="B501" s="251" t="s">
        <v>3029</v>
      </c>
      <c r="C501" s="248"/>
      <c r="D501" s="248"/>
      <c r="E501" s="239"/>
      <c r="F501" s="240"/>
    </row>
    <row r="502" spans="1:6" x14ac:dyDescent="0.2">
      <c r="A502" s="213"/>
      <c r="B502" s="251" t="s">
        <v>3030</v>
      </c>
      <c r="C502" s="248"/>
      <c r="D502" s="248"/>
      <c r="E502" s="239"/>
      <c r="F502" s="240"/>
    </row>
    <row r="503" spans="1:6" x14ac:dyDescent="0.2">
      <c r="A503" s="213"/>
      <c r="B503" s="251" t="s">
        <v>3027</v>
      </c>
      <c r="C503" s="248"/>
      <c r="D503" s="248"/>
      <c r="E503" s="239"/>
      <c r="F503" s="240"/>
    </row>
    <row r="504" spans="1:6" x14ac:dyDescent="0.2">
      <c r="A504" s="213"/>
      <c r="B504" s="251"/>
      <c r="C504" s="248"/>
      <c r="D504" s="248"/>
      <c r="E504" s="239"/>
      <c r="F504" s="240"/>
    </row>
    <row r="505" spans="1:6" x14ac:dyDescent="0.2">
      <c r="A505" s="213" t="s">
        <v>3031</v>
      </c>
      <c r="B505" s="251" t="s">
        <v>2860</v>
      </c>
      <c r="C505" s="248"/>
      <c r="D505" s="248"/>
      <c r="E505" s="239"/>
      <c r="F505" s="240"/>
    </row>
    <row r="506" spans="1:6" x14ac:dyDescent="0.2">
      <c r="A506" s="213" t="s">
        <v>3032</v>
      </c>
      <c r="B506" s="251" t="s">
        <v>2860</v>
      </c>
      <c r="C506" s="248"/>
      <c r="D506" s="248"/>
      <c r="E506" s="239"/>
      <c r="F506" s="240"/>
    </row>
    <row r="507" spans="1:6" x14ac:dyDescent="0.2">
      <c r="A507" s="213"/>
      <c r="B507" s="251" t="s">
        <v>2848</v>
      </c>
      <c r="C507" s="248"/>
      <c r="D507" s="248"/>
      <c r="E507" s="239"/>
      <c r="F507" s="240"/>
    </row>
    <row r="508" spans="1:6" x14ac:dyDescent="0.2">
      <c r="A508" s="213" t="s">
        <v>3033</v>
      </c>
      <c r="B508" s="251" t="s">
        <v>3034</v>
      </c>
      <c r="C508" s="216">
        <v>2</v>
      </c>
      <c r="D508" s="216" t="s">
        <v>220</v>
      </c>
      <c r="E508" s="2"/>
      <c r="F508" s="217">
        <f t="shared" si="7"/>
        <v>0</v>
      </c>
    </row>
    <row r="509" spans="1:6" x14ac:dyDescent="0.2">
      <c r="A509" s="213" t="s">
        <v>3035</v>
      </c>
      <c r="B509" s="251" t="s">
        <v>3036</v>
      </c>
      <c r="C509" s="216">
        <v>2</v>
      </c>
      <c r="D509" s="216" t="s">
        <v>220</v>
      </c>
      <c r="E509" s="2"/>
      <c r="F509" s="217">
        <f t="shared" si="7"/>
        <v>0</v>
      </c>
    </row>
    <row r="510" spans="1:6" x14ac:dyDescent="0.2">
      <c r="A510" s="213" t="s">
        <v>3037</v>
      </c>
      <c r="B510" s="251" t="s">
        <v>2860</v>
      </c>
      <c r="C510" s="248"/>
      <c r="D510" s="248"/>
      <c r="E510" s="239"/>
      <c r="F510" s="240"/>
    </row>
    <row r="511" spans="1:6" x14ac:dyDescent="0.2">
      <c r="A511" s="213" t="s">
        <v>3038</v>
      </c>
      <c r="B511" s="251" t="s">
        <v>3039</v>
      </c>
      <c r="C511" s="216">
        <v>8</v>
      </c>
      <c r="D511" s="216" t="s">
        <v>220</v>
      </c>
      <c r="E511" s="2"/>
      <c r="F511" s="217">
        <f t="shared" si="7"/>
        <v>0</v>
      </c>
    </row>
    <row r="512" spans="1:6" x14ac:dyDescent="0.2">
      <c r="A512" s="213" t="s">
        <v>3040</v>
      </c>
      <c r="B512" s="251" t="s">
        <v>2860</v>
      </c>
      <c r="C512" s="248"/>
      <c r="D512" s="248"/>
      <c r="E512" s="239"/>
      <c r="F512" s="240"/>
    </row>
    <row r="513" spans="1:6" x14ac:dyDescent="0.2">
      <c r="A513" s="213" t="s">
        <v>3041</v>
      </c>
      <c r="B513" s="251" t="s">
        <v>2885</v>
      </c>
      <c r="C513" s="216">
        <v>3</v>
      </c>
      <c r="D513" s="216" t="s">
        <v>220</v>
      </c>
      <c r="E513" s="2"/>
      <c r="F513" s="217">
        <f t="shared" si="7"/>
        <v>0</v>
      </c>
    </row>
    <row r="514" spans="1:6" x14ac:dyDescent="0.2">
      <c r="A514" s="213" t="s">
        <v>3042</v>
      </c>
      <c r="B514" s="251" t="s">
        <v>3043</v>
      </c>
      <c r="C514" s="216">
        <v>2</v>
      </c>
      <c r="D514" s="216" t="s">
        <v>220</v>
      </c>
      <c r="E514" s="2"/>
      <c r="F514" s="217">
        <f t="shared" si="7"/>
        <v>0</v>
      </c>
    </row>
    <row r="515" spans="1:6" x14ac:dyDescent="0.2">
      <c r="A515" s="213" t="s">
        <v>3044</v>
      </c>
      <c r="B515" s="251" t="s">
        <v>2881</v>
      </c>
      <c r="C515" s="216">
        <v>2</v>
      </c>
      <c r="D515" s="216" t="s">
        <v>220</v>
      </c>
      <c r="E515" s="2"/>
      <c r="F515" s="217">
        <f t="shared" si="7"/>
        <v>0</v>
      </c>
    </row>
    <row r="516" spans="1:6" x14ac:dyDescent="0.2">
      <c r="A516" s="213" t="s">
        <v>3045</v>
      </c>
      <c r="B516" s="251" t="s">
        <v>2860</v>
      </c>
      <c r="C516" s="248"/>
      <c r="D516" s="248"/>
      <c r="E516" s="239"/>
      <c r="F516" s="240"/>
    </row>
    <row r="517" spans="1:6" x14ac:dyDescent="0.2">
      <c r="A517" s="213" t="s">
        <v>3046</v>
      </c>
      <c r="B517" s="251" t="s">
        <v>2889</v>
      </c>
      <c r="C517" s="216">
        <v>4</v>
      </c>
      <c r="D517" s="216" t="s">
        <v>220</v>
      </c>
      <c r="E517" s="2"/>
      <c r="F517" s="217">
        <f t="shared" si="7"/>
        <v>0</v>
      </c>
    </row>
    <row r="518" spans="1:6" x14ac:dyDescent="0.2">
      <c r="A518" s="213"/>
      <c r="B518" s="251" t="s">
        <v>3047</v>
      </c>
      <c r="C518" s="248"/>
      <c r="D518" s="248"/>
      <c r="E518" s="239"/>
      <c r="F518" s="240"/>
    </row>
    <row r="519" spans="1:6" x14ac:dyDescent="0.2">
      <c r="A519" s="213"/>
      <c r="B519" s="251" t="s">
        <v>3048</v>
      </c>
      <c r="C519" s="248"/>
      <c r="D519" s="248"/>
      <c r="E519" s="239"/>
      <c r="F519" s="240"/>
    </row>
    <row r="520" spans="1:6" x14ac:dyDescent="0.2">
      <c r="A520" s="213"/>
      <c r="B520" s="251" t="s">
        <v>3049</v>
      </c>
      <c r="C520" s="248"/>
      <c r="D520" s="248"/>
      <c r="E520" s="239"/>
      <c r="F520" s="240"/>
    </row>
    <row r="521" spans="1:6" x14ac:dyDescent="0.2">
      <c r="A521" s="213"/>
      <c r="B521" s="251" t="s">
        <v>3050</v>
      </c>
      <c r="C521" s="248"/>
      <c r="D521" s="248"/>
      <c r="E521" s="239"/>
      <c r="F521" s="240"/>
    </row>
    <row r="522" spans="1:6" x14ac:dyDescent="0.2">
      <c r="A522" s="213"/>
      <c r="B522" s="251"/>
      <c r="C522" s="248"/>
      <c r="D522" s="248"/>
      <c r="E522" s="239"/>
      <c r="F522" s="240"/>
    </row>
    <row r="523" spans="1:6" x14ac:dyDescent="0.2">
      <c r="A523" s="213"/>
      <c r="B523" s="251" t="s">
        <v>2798</v>
      </c>
      <c r="C523" s="248"/>
      <c r="D523" s="248"/>
      <c r="E523" s="239"/>
      <c r="F523" s="240"/>
    </row>
    <row r="524" spans="1:6" x14ac:dyDescent="0.2">
      <c r="A524" s="213" t="s">
        <v>3051</v>
      </c>
      <c r="B524" s="251" t="s">
        <v>3052</v>
      </c>
      <c r="C524" s="216">
        <v>3</v>
      </c>
      <c r="D524" s="216" t="s">
        <v>220</v>
      </c>
      <c r="E524" s="2"/>
      <c r="F524" s="217">
        <f t="shared" ref="F524:F567" si="8">E524*C524</f>
        <v>0</v>
      </c>
    </row>
    <row r="525" spans="1:6" x14ac:dyDescent="0.2">
      <c r="A525" s="213" t="s">
        <v>3053</v>
      </c>
      <c r="B525" s="251" t="s">
        <v>3054</v>
      </c>
      <c r="C525" s="216">
        <v>3</v>
      </c>
      <c r="D525" s="216" t="s">
        <v>220</v>
      </c>
      <c r="E525" s="2"/>
      <c r="F525" s="217">
        <f t="shared" si="8"/>
        <v>0</v>
      </c>
    </row>
    <row r="526" spans="1:6" x14ac:dyDescent="0.2">
      <c r="A526" s="213"/>
      <c r="B526" s="251" t="s">
        <v>2927</v>
      </c>
      <c r="C526" s="248"/>
      <c r="D526" s="248"/>
      <c r="E526" s="239"/>
      <c r="F526" s="240"/>
    </row>
    <row r="527" spans="1:6" x14ac:dyDescent="0.2">
      <c r="A527" s="213" t="s">
        <v>3055</v>
      </c>
      <c r="B527" s="251" t="s">
        <v>2929</v>
      </c>
      <c r="C527" s="216">
        <v>2</v>
      </c>
      <c r="D527" s="216" t="s">
        <v>220</v>
      </c>
      <c r="E527" s="2"/>
      <c r="F527" s="217">
        <f t="shared" si="8"/>
        <v>0</v>
      </c>
    </row>
    <row r="528" spans="1:6" x14ac:dyDescent="0.2">
      <c r="A528" s="213" t="s">
        <v>3056</v>
      </c>
      <c r="B528" s="251" t="s">
        <v>3057</v>
      </c>
      <c r="C528" s="216">
        <v>2</v>
      </c>
      <c r="D528" s="216" t="s">
        <v>220</v>
      </c>
      <c r="E528" s="2"/>
      <c r="F528" s="217">
        <f t="shared" si="8"/>
        <v>0</v>
      </c>
    </row>
    <row r="529" spans="1:6" x14ac:dyDescent="0.2">
      <c r="A529" s="213" t="s">
        <v>3058</v>
      </c>
      <c r="B529" s="251" t="s">
        <v>3059</v>
      </c>
      <c r="C529" s="216">
        <v>2</v>
      </c>
      <c r="D529" s="216" t="s">
        <v>220</v>
      </c>
      <c r="E529" s="2"/>
      <c r="F529" s="217">
        <f t="shared" si="8"/>
        <v>0</v>
      </c>
    </row>
    <row r="530" spans="1:6" x14ac:dyDescent="0.2">
      <c r="A530" s="213"/>
      <c r="B530" s="251"/>
      <c r="C530" s="248"/>
      <c r="D530" s="248"/>
      <c r="E530" s="239"/>
      <c r="F530" s="240"/>
    </row>
    <row r="531" spans="1:6" x14ac:dyDescent="0.2">
      <c r="A531" s="213"/>
      <c r="B531" s="251" t="s">
        <v>2945</v>
      </c>
      <c r="C531" s="248"/>
      <c r="D531" s="248"/>
      <c r="E531" s="239"/>
      <c r="F531" s="240"/>
    </row>
    <row r="532" spans="1:6" x14ac:dyDescent="0.2">
      <c r="A532" s="213"/>
      <c r="B532" s="251" t="s">
        <v>2946</v>
      </c>
      <c r="C532" s="248"/>
      <c r="D532" s="248"/>
      <c r="E532" s="239"/>
      <c r="F532" s="240"/>
    </row>
    <row r="533" spans="1:6" x14ac:dyDescent="0.2">
      <c r="A533" s="213"/>
      <c r="B533" s="251" t="s">
        <v>2947</v>
      </c>
      <c r="C533" s="216">
        <v>6</v>
      </c>
      <c r="D533" s="216" t="s">
        <v>121</v>
      </c>
      <c r="E533" s="2"/>
      <c r="F533" s="217">
        <f t="shared" si="8"/>
        <v>0</v>
      </c>
    </row>
    <row r="534" spans="1:6" x14ac:dyDescent="0.2">
      <c r="A534" s="213"/>
      <c r="B534" s="251" t="s">
        <v>2948</v>
      </c>
      <c r="C534" s="248"/>
      <c r="D534" s="248"/>
      <c r="E534" s="239"/>
      <c r="F534" s="240"/>
    </row>
    <row r="535" spans="1:6" x14ac:dyDescent="0.2">
      <c r="A535" s="213"/>
      <c r="B535" s="251" t="s">
        <v>2949</v>
      </c>
      <c r="C535" s="248"/>
      <c r="D535" s="248"/>
      <c r="E535" s="239"/>
      <c r="F535" s="240"/>
    </row>
    <row r="536" spans="1:6" x14ac:dyDescent="0.2">
      <c r="A536" s="213"/>
      <c r="B536" s="251" t="s">
        <v>2950</v>
      </c>
      <c r="C536" s="248"/>
      <c r="D536" s="248"/>
      <c r="E536" s="239"/>
      <c r="F536" s="240"/>
    </row>
    <row r="537" spans="1:6" x14ac:dyDescent="0.2">
      <c r="A537" s="213"/>
      <c r="B537" s="251"/>
      <c r="C537" s="248"/>
      <c r="D537" s="248"/>
      <c r="E537" s="239"/>
      <c r="F537" s="240"/>
    </row>
    <row r="538" spans="1:6" x14ac:dyDescent="0.2">
      <c r="A538" s="213"/>
      <c r="B538" s="251" t="s">
        <v>2951</v>
      </c>
      <c r="C538" s="248"/>
      <c r="D538" s="248"/>
      <c r="E538" s="239"/>
      <c r="F538" s="240"/>
    </row>
    <row r="539" spans="1:6" x14ac:dyDescent="0.2">
      <c r="A539" s="213"/>
      <c r="B539" s="251" t="s">
        <v>2952</v>
      </c>
      <c r="C539" s="216">
        <v>119</v>
      </c>
      <c r="D539" s="216" t="s">
        <v>121</v>
      </c>
      <c r="E539" s="2"/>
      <c r="F539" s="217">
        <f t="shared" si="8"/>
        <v>0</v>
      </c>
    </row>
    <row r="540" spans="1:6" x14ac:dyDescent="0.2">
      <c r="A540" s="213"/>
      <c r="B540" s="251" t="s">
        <v>2953</v>
      </c>
      <c r="C540" s="248"/>
      <c r="D540" s="248"/>
      <c r="E540" s="239"/>
      <c r="F540" s="240"/>
    </row>
    <row r="541" spans="1:6" x14ac:dyDescent="0.2">
      <c r="A541" s="213"/>
      <c r="B541" s="251" t="s">
        <v>2954</v>
      </c>
      <c r="C541" s="248"/>
      <c r="D541" s="248"/>
      <c r="E541" s="239"/>
      <c r="F541" s="240"/>
    </row>
    <row r="542" spans="1:6" x14ac:dyDescent="0.2">
      <c r="A542" s="213"/>
      <c r="B542" s="251" t="s">
        <v>2955</v>
      </c>
      <c r="C542" s="248"/>
      <c r="D542" s="248"/>
      <c r="E542" s="239"/>
      <c r="F542" s="240"/>
    </row>
    <row r="543" spans="1:6" x14ac:dyDescent="0.2">
      <c r="A543" s="213"/>
      <c r="B543" s="251"/>
      <c r="C543" s="248"/>
      <c r="D543" s="248"/>
      <c r="E543" s="239"/>
      <c r="F543" s="240"/>
    </row>
    <row r="544" spans="1:6" x14ac:dyDescent="0.2">
      <c r="A544" s="213"/>
      <c r="B544" s="251" t="s">
        <v>2956</v>
      </c>
      <c r="C544" s="248"/>
      <c r="D544" s="248"/>
      <c r="E544" s="239"/>
      <c r="F544" s="240"/>
    </row>
    <row r="545" spans="1:6" x14ac:dyDescent="0.2">
      <c r="A545" s="213"/>
      <c r="B545" s="251" t="s">
        <v>2957</v>
      </c>
      <c r="C545" s="216">
        <v>1</v>
      </c>
      <c r="D545" s="216" t="s">
        <v>2958</v>
      </c>
      <c r="E545" s="2"/>
      <c r="F545" s="217">
        <f t="shared" si="8"/>
        <v>0</v>
      </c>
    </row>
    <row r="546" spans="1:6" x14ac:dyDescent="0.2">
      <c r="A546" s="213"/>
      <c r="B546" s="251" t="s">
        <v>3060</v>
      </c>
      <c r="C546" s="216">
        <v>2</v>
      </c>
      <c r="D546" s="216" t="s">
        <v>2958</v>
      </c>
      <c r="E546" s="2"/>
      <c r="F546" s="217">
        <f t="shared" si="8"/>
        <v>0</v>
      </c>
    </row>
    <row r="547" spans="1:6" x14ac:dyDescent="0.2">
      <c r="A547" s="213"/>
      <c r="B547" s="251" t="s">
        <v>3061</v>
      </c>
      <c r="C547" s="216">
        <v>5</v>
      </c>
      <c r="D547" s="216" t="s">
        <v>2958</v>
      </c>
      <c r="E547" s="2"/>
      <c r="F547" s="217">
        <f t="shared" si="8"/>
        <v>0</v>
      </c>
    </row>
    <row r="548" spans="1:6" x14ac:dyDescent="0.2">
      <c r="A548" s="213"/>
      <c r="B548" s="251" t="s">
        <v>2960</v>
      </c>
      <c r="C548" s="216">
        <v>6</v>
      </c>
      <c r="D548" s="216" t="s">
        <v>2958</v>
      </c>
      <c r="E548" s="2"/>
      <c r="F548" s="217">
        <f t="shared" si="8"/>
        <v>0</v>
      </c>
    </row>
    <row r="549" spans="1:6" x14ac:dyDescent="0.2">
      <c r="A549" s="213"/>
      <c r="B549" s="251"/>
      <c r="C549" s="248"/>
      <c r="D549" s="248"/>
      <c r="E549" s="239"/>
      <c r="F549" s="240"/>
    </row>
    <row r="550" spans="1:6" x14ac:dyDescent="0.2">
      <c r="A550" s="213"/>
      <c r="B550" s="251" t="s">
        <v>2961</v>
      </c>
      <c r="C550" s="248"/>
      <c r="D550" s="248"/>
      <c r="E550" s="239"/>
      <c r="F550" s="240"/>
    </row>
    <row r="551" spans="1:6" x14ac:dyDescent="0.2">
      <c r="A551" s="213"/>
      <c r="B551" s="251" t="s">
        <v>2962</v>
      </c>
      <c r="C551" s="248"/>
      <c r="D551" s="248"/>
      <c r="E551" s="239"/>
      <c r="F551" s="240"/>
    </row>
    <row r="552" spans="1:6" x14ac:dyDescent="0.2">
      <c r="A552" s="213"/>
      <c r="B552" s="251" t="s">
        <v>2957</v>
      </c>
      <c r="C552" s="216">
        <v>3</v>
      </c>
      <c r="D552" s="216" t="s">
        <v>2958</v>
      </c>
      <c r="E552" s="2"/>
      <c r="F552" s="217">
        <f t="shared" si="8"/>
        <v>0</v>
      </c>
    </row>
    <row r="553" spans="1:6" x14ac:dyDescent="0.2">
      <c r="A553" s="213"/>
      <c r="B553" s="251" t="s">
        <v>3060</v>
      </c>
      <c r="C553" s="216">
        <v>6</v>
      </c>
      <c r="D553" s="216" t="s">
        <v>2958</v>
      </c>
      <c r="E553" s="2"/>
      <c r="F553" s="217">
        <f t="shared" si="8"/>
        <v>0</v>
      </c>
    </row>
    <row r="554" spans="1:6" x14ac:dyDescent="0.2">
      <c r="A554" s="213"/>
      <c r="B554" s="251" t="s">
        <v>2959</v>
      </c>
      <c r="C554" s="216">
        <v>14</v>
      </c>
      <c r="D554" s="216" t="s">
        <v>2958</v>
      </c>
      <c r="E554" s="2"/>
      <c r="F554" s="217">
        <f t="shared" si="8"/>
        <v>0</v>
      </c>
    </row>
    <row r="555" spans="1:6" x14ac:dyDescent="0.2">
      <c r="A555" s="213"/>
      <c r="B555" s="251" t="s">
        <v>3061</v>
      </c>
      <c r="C555" s="216">
        <v>8</v>
      </c>
      <c r="D555" s="216" t="s">
        <v>2958</v>
      </c>
      <c r="E555" s="2"/>
      <c r="F555" s="217">
        <f t="shared" si="8"/>
        <v>0</v>
      </c>
    </row>
    <row r="556" spans="1:6" x14ac:dyDescent="0.2">
      <c r="A556" s="213"/>
      <c r="B556" s="251" t="s">
        <v>2960</v>
      </c>
      <c r="C556" s="216">
        <v>9</v>
      </c>
      <c r="D556" s="216" t="s">
        <v>2958</v>
      </c>
      <c r="E556" s="2"/>
      <c r="F556" s="217">
        <f t="shared" si="8"/>
        <v>0</v>
      </c>
    </row>
    <row r="557" spans="1:6" x14ac:dyDescent="0.2">
      <c r="A557" s="213"/>
      <c r="B557" s="251"/>
      <c r="C557" s="248"/>
      <c r="D557" s="248"/>
      <c r="E557" s="239"/>
      <c r="F557" s="240"/>
    </row>
    <row r="558" spans="1:6" x14ac:dyDescent="0.2">
      <c r="A558" s="213"/>
      <c r="B558" s="251" t="s">
        <v>2963</v>
      </c>
      <c r="C558" s="248"/>
      <c r="D558" s="248"/>
      <c r="E558" s="239"/>
      <c r="F558" s="240"/>
    </row>
    <row r="559" spans="1:6" x14ac:dyDescent="0.2">
      <c r="A559" s="213"/>
      <c r="B559" s="251" t="s">
        <v>2964</v>
      </c>
      <c r="C559" s="248"/>
      <c r="D559" s="248"/>
      <c r="E559" s="239"/>
      <c r="F559" s="240"/>
    </row>
    <row r="560" spans="1:6" x14ac:dyDescent="0.2">
      <c r="A560" s="213"/>
      <c r="B560" s="251" t="s">
        <v>2965</v>
      </c>
      <c r="C560" s="216">
        <v>44</v>
      </c>
      <c r="D560" s="216" t="s">
        <v>121</v>
      </c>
      <c r="E560" s="2"/>
      <c r="F560" s="217">
        <f t="shared" si="8"/>
        <v>0</v>
      </c>
    </row>
    <row r="561" spans="1:6" x14ac:dyDescent="0.2">
      <c r="A561" s="213"/>
      <c r="B561" s="251"/>
      <c r="C561" s="248"/>
      <c r="D561" s="248"/>
      <c r="E561" s="239"/>
      <c r="F561" s="240"/>
    </row>
    <row r="562" spans="1:6" x14ac:dyDescent="0.2">
      <c r="A562" s="213"/>
      <c r="B562" s="251" t="s">
        <v>2967</v>
      </c>
      <c r="C562" s="248"/>
      <c r="D562" s="248"/>
      <c r="E562" s="239"/>
      <c r="F562" s="240"/>
    </row>
    <row r="563" spans="1:6" x14ac:dyDescent="0.2">
      <c r="A563" s="213"/>
      <c r="B563" s="251" t="s">
        <v>2964</v>
      </c>
      <c r="C563" s="248"/>
      <c r="D563" s="248"/>
      <c r="E563" s="239"/>
      <c r="F563" s="240"/>
    </row>
    <row r="564" spans="1:6" x14ac:dyDescent="0.2">
      <c r="A564" s="213"/>
      <c r="B564" s="251" t="s">
        <v>2965</v>
      </c>
      <c r="C564" s="216">
        <v>48</v>
      </c>
      <c r="D564" s="216" t="s">
        <v>121</v>
      </c>
      <c r="E564" s="2"/>
      <c r="F564" s="217">
        <f t="shared" si="8"/>
        <v>0</v>
      </c>
    </row>
    <row r="565" spans="1:6" x14ac:dyDescent="0.2">
      <c r="A565" s="213"/>
      <c r="B565" s="251"/>
      <c r="C565" s="248"/>
      <c r="D565" s="248"/>
      <c r="E565" s="239"/>
      <c r="F565" s="240"/>
    </row>
    <row r="566" spans="1:6" x14ac:dyDescent="0.2">
      <c r="A566" s="320" t="s">
        <v>3062</v>
      </c>
      <c r="B566" s="321"/>
      <c r="C566" s="321"/>
      <c r="D566" s="321"/>
      <c r="E566" s="321"/>
      <c r="F566" s="322"/>
    </row>
    <row r="567" spans="1:6" x14ac:dyDescent="0.2">
      <c r="A567" s="213" t="s">
        <v>3063</v>
      </c>
      <c r="B567" s="251" t="s">
        <v>2808</v>
      </c>
      <c r="C567" s="216">
        <v>1</v>
      </c>
      <c r="D567" s="216" t="s">
        <v>2151</v>
      </c>
      <c r="E567" s="2"/>
      <c r="F567" s="217">
        <f t="shared" si="8"/>
        <v>0</v>
      </c>
    </row>
    <row r="568" spans="1:6" x14ac:dyDescent="0.2">
      <c r="A568" s="213"/>
      <c r="B568" s="251" t="s">
        <v>2809</v>
      </c>
      <c r="C568" s="248"/>
      <c r="D568" s="248"/>
      <c r="E568" s="239"/>
      <c r="F568" s="240"/>
    </row>
    <row r="569" spans="1:6" x14ac:dyDescent="0.2">
      <c r="A569" s="213"/>
      <c r="B569" s="251" t="s">
        <v>2810</v>
      </c>
      <c r="C569" s="248"/>
      <c r="D569" s="248"/>
      <c r="E569" s="239"/>
      <c r="F569" s="240"/>
    </row>
    <row r="570" spans="1:6" x14ac:dyDescent="0.2">
      <c r="A570" s="213"/>
      <c r="B570" s="251"/>
      <c r="C570" s="248"/>
      <c r="D570" s="248"/>
      <c r="E570" s="239"/>
      <c r="F570" s="240"/>
    </row>
    <row r="571" spans="1:6" x14ac:dyDescent="0.2">
      <c r="A571" s="213"/>
      <c r="B571" s="251" t="s">
        <v>3064</v>
      </c>
      <c r="C571" s="248"/>
      <c r="D571" s="248"/>
      <c r="E571" s="239"/>
      <c r="F571" s="240"/>
    </row>
    <row r="572" spans="1:6" x14ac:dyDescent="0.2">
      <c r="A572" s="213"/>
      <c r="B572" s="251" t="s">
        <v>3065</v>
      </c>
      <c r="C572" s="248"/>
      <c r="D572" s="248"/>
      <c r="E572" s="239"/>
      <c r="F572" s="240"/>
    </row>
    <row r="573" spans="1:6" x14ac:dyDescent="0.2">
      <c r="A573" s="213"/>
      <c r="B573" s="251" t="s">
        <v>3066</v>
      </c>
      <c r="C573" s="248"/>
      <c r="D573" s="248"/>
      <c r="E573" s="239"/>
      <c r="F573" s="240"/>
    </row>
    <row r="574" spans="1:6" x14ac:dyDescent="0.2">
      <c r="A574" s="213"/>
      <c r="B574" s="251" t="s">
        <v>2814</v>
      </c>
      <c r="C574" s="248"/>
      <c r="D574" s="248"/>
      <c r="E574" s="239"/>
      <c r="F574" s="240"/>
    </row>
    <row r="575" spans="1:6" x14ac:dyDescent="0.2">
      <c r="A575" s="213"/>
      <c r="B575" s="251" t="s">
        <v>2815</v>
      </c>
      <c r="C575" s="248"/>
      <c r="D575" s="248"/>
      <c r="E575" s="239"/>
      <c r="F575" s="240"/>
    </row>
    <row r="576" spans="1:6" x14ac:dyDescent="0.2">
      <c r="A576" s="213"/>
      <c r="B576" s="251" t="s">
        <v>2816</v>
      </c>
      <c r="C576" s="248"/>
      <c r="D576" s="248"/>
      <c r="E576" s="239"/>
      <c r="F576" s="240"/>
    </row>
    <row r="577" spans="1:6" x14ac:dyDescent="0.2">
      <c r="A577" s="213"/>
      <c r="B577" s="251" t="s">
        <v>2817</v>
      </c>
      <c r="C577" s="248"/>
      <c r="D577" s="248"/>
      <c r="E577" s="239"/>
      <c r="F577" s="240"/>
    </row>
    <row r="578" spans="1:6" x14ac:dyDescent="0.2">
      <c r="A578" s="213"/>
      <c r="B578" s="251" t="s">
        <v>2818</v>
      </c>
      <c r="C578" s="248"/>
      <c r="D578" s="248"/>
      <c r="E578" s="239"/>
      <c r="F578" s="240"/>
    </row>
    <row r="579" spans="1:6" x14ac:dyDescent="0.2">
      <c r="A579" s="213"/>
      <c r="B579" s="251" t="s">
        <v>2819</v>
      </c>
      <c r="C579" s="248"/>
      <c r="D579" s="248"/>
      <c r="E579" s="239"/>
      <c r="F579" s="240"/>
    </row>
    <row r="580" spans="1:6" x14ac:dyDescent="0.2">
      <c r="A580" s="213"/>
      <c r="B580" s="251" t="s">
        <v>2820</v>
      </c>
      <c r="C580" s="248"/>
      <c r="D580" s="248"/>
      <c r="E580" s="239"/>
      <c r="F580" s="240"/>
    </row>
    <row r="581" spans="1:6" x14ac:dyDescent="0.2">
      <c r="A581" s="213"/>
      <c r="B581" s="251" t="s">
        <v>2821</v>
      </c>
      <c r="C581" s="248"/>
      <c r="D581" s="248"/>
      <c r="E581" s="239"/>
      <c r="F581" s="240"/>
    </row>
    <row r="582" spans="1:6" x14ac:dyDescent="0.2">
      <c r="A582" s="213"/>
      <c r="B582" s="251" t="s">
        <v>3067</v>
      </c>
      <c r="C582" s="248"/>
      <c r="D582" s="248"/>
      <c r="E582" s="239"/>
      <c r="F582" s="240"/>
    </row>
    <row r="583" spans="1:6" x14ac:dyDescent="0.2">
      <c r="A583" s="213"/>
      <c r="B583" s="251" t="s">
        <v>2823</v>
      </c>
      <c r="C583" s="248"/>
      <c r="D583" s="248"/>
      <c r="E583" s="239"/>
      <c r="F583" s="240"/>
    </row>
    <row r="584" spans="1:6" x14ac:dyDescent="0.2">
      <c r="A584" s="213"/>
      <c r="B584" s="251" t="s">
        <v>2824</v>
      </c>
      <c r="C584" s="248"/>
      <c r="D584" s="248"/>
      <c r="E584" s="239"/>
      <c r="F584" s="240"/>
    </row>
    <row r="585" spans="1:6" x14ac:dyDescent="0.2">
      <c r="A585" s="213"/>
      <c r="B585" s="251" t="s">
        <v>2825</v>
      </c>
      <c r="C585" s="248"/>
      <c r="D585" s="248"/>
      <c r="E585" s="239"/>
      <c r="F585" s="240"/>
    </row>
    <row r="586" spans="1:6" x14ac:dyDescent="0.2">
      <c r="A586" s="213"/>
      <c r="B586" s="251" t="s">
        <v>2826</v>
      </c>
      <c r="C586" s="248"/>
      <c r="D586" s="248"/>
      <c r="E586" s="239"/>
      <c r="F586" s="240"/>
    </row>
    <row r="587" spans="1:6" x14ac:dyDescent="0.2">
      <c r="A587" s="213"/>
      <c r="B587" s="251" t="s">
        <v>3068</v>
      </c>
      <c r="C587" s="248"/>
      <c r="D587" s="248"/>
      <c r="E587" s="239"/>
      <c r="F587" s="240"/>
    </row>
    <row r="588" spans="1:6" x14ac:dyDescent="0.2">
      <c r="A588" s="213"/>
      <c r="B588" s="251" t="s">
        <v>3069</v>
      </c>
      <c r="C588" s="248"/>
      <c r="D588" s="248"/>
      <c r="E588" s="239"/>
      <c r="F588" s="240"/>
    </row>
    <row r="589" spans="1:6" x14ac:dyDescent="0.2">
      <c r="A589" s="213"/>
      <c r="B589" s="251" t="s">
        <v>3070</v>
      </c>
      <c r="C589" s="248"/>
      <c r="D589" s="248"/>
      <c r="E589" s="239"/>
      <c r="F589" s="240"/>
    </row>
    <row r="590" spans="1:6" x14ac:dyDescent="0.2">
      <c r="A590" s="213"/>
      <c r="B590" s="251" t="s">
        <v>3071</v>
      </c>
      <c r="C590" s="248"/>
      <c r="D590" s="248"/>
      <c r="E590" s="239"/>
      <c r="F590" s="240"/>
    </row>
    <row r="591" spans="1:6" x14ac:dyDescent="0.2">
      <c r="A591" s="213"/>
      <c r="B591" s="251" t="s">
        <v>2831</v>
      </c>
      <c r="C591" s="248"/>
      <c r="D591" s="248"/>
      <c r="E591" s="239"/>
      <c r="F591" s="240"/>
    </row>
    <row r="592" spans="1:6" x14ac:dyDescent="0.2">
      <c r="A592" s="213"/>
      <c r="B592" s="251" t="s">
        <v>3072</v>
      </c>
      <c r="C592" s="248"/>
      <c r="D592" s="248"/>
      <c r="E592" s="239"/>
      <c r="F592" s="240"/>
    </row>
    <row r="593" spans="1:6" x14ac:dyDescent="0.2">
      <c r="A593" s="213"/>
      <c r="B593" s="251" t="s">
        <v>2833</v>
      </c>
      <c r="C593" s="248"/>
      <c r="D593" s="248"/>
      <c r="E593" s="239"/>
      <c r="F593" s="240"/>
    </row>
    <row r="594" spans="1:6" x14ac:dyDescent="0.2">
      <c r="A594" s="213"/>
      <c r="B594" s="251" t="s">
        <v>3073</v>
      </c>
      <c r="C594" s="248"/>
      <c r="D594" s="248"/>
      <c r="E594" s="239"/>
      <c r="F594" s="240"/>
    </row>
    <row r="595" spans="1:6" x14ac:dyDescent="0.2">
      <c r="A595" s="213"/>
      <c r="B595" s="251" t="s">
        <v>2835</v>
      </c>
      <c r="C595" s="248"/>
      <c r="D595" s="248"/>
      <c r="E595" s="239"/>
      <c r="F595" s="240"/>
    </row>
    <row r="596" spans="1:6" x14ac:dyDescent="0.2">
      <c r="A596" s="213"/>
      <c r="B596" s="251"/>
      <c r="C596" s="248"/>
      <c r="D596" s="248"/>
      <c r="E596" s="239"/>
      <c r="F596" s="240"/>
    </row>
    <row r="597" spans="1:6" x14ac:dyDescent="0.2">
      <c r="A597" s="213"/>
      <c r="B597" s="251"/>
      <c r="C597" s="248"/>
      <c r="D597" s="248"/>
      <c r="E597" s="239"/>
      <c r="F597" s="240"/>
    </row>
    <row r="598" spans="1:6" x14ac:dyDescent="0.2">
      <c r="A598" s="213"/>
      <c r="B598" s="251"/>
      <c r="C598" s="248"/>
      <c r="D598" s="248"/>
      <c r="E598" s="239"/>
      <c r="F598" s="240"/>
    </row>
    <row r="599" spans="1:6" x14ac:dyDescent="0.2">
      <c r="A599" s="213"/>
      <c r="B599" s="251"/>
      <c r="C599" s="248"/>
      <c r="D599" s="248"/>
      <c r="E599" s="239"/>
      <c r="F599" s="240"/>
    </row>
    <row r="600" spans="1:6" x14ac:dyDescent="0.2">
      <c r="A600" s="213"/>
      <c r="B600" s="251"/>
      <c r="C600" s="248"/>
      <c r="D600" s="248"/>
      <c r="E600" s="239"/>
      <c r="F600" s="240"/>
    </row>
    <row r="601" spans="1:6" x14ac:dyDescent="0.2">
      <c r="A601" s="213"/>
      <c r="B601" s="251"/>
      <c r="C601" s="248"/>
      <c r="D601" s="248"/>
      <c r="E601" s="239"/>
      <c r="F601" s="240"/>
    </row>
    <row r="602" spans="1:6" x14ac:dyDescent="0.2">
      <c r="A602" s="213"/>
      <c r="B602" s="251"/>
      <c r="C602" s="248"/>
      <c r="D602" s="248"/>
      <c r="E602" s="239"/>
      <c r="F602" s="240"/>
    </row>
    <row r="603" spans="1:6" x14ac:dyDescent="0.2">
      <c r="A603" s="213"/>
      <c r="B603" s="251"/>
      <c r="C603" s="248"/>
      <c r="D603" s="248"/>
      <c r="E603" s="239"/>
      <c r="F603" s="240"/>
    </row>
    <row r="604" spans="1:6" x14ac:dyDescent="0.2">
      <c r="A604" s="213"/>
      <c r="B604" s="251" t="s">
        <v>2836</v>
      </c>
      <c r="C604" s="248"/>
      <c r="D604" s="248"/>
      <c r="E604" s="239"/>
      <c r="F604" s="240"/>
    </row>
    <row r="605" spans="1:6" x14ac:dyDescent="0.2">
      <c r="A605" s="213"/>
      <c r="B605" s="251" t="s">
        <v>2835</v>
      </c>
      <c r="C605" s="248"/>
      <c r="D605" s="248"/>
      <c r="E605" s="239"/>
      <c r="F605" s="240"/>
    </row>
    <row r="606" spans="1:6" x14ac:dyDescent="0.2">
      <c r="A606" s="213"/>
      <c r="B606" s="251" t="s">
        <v>2837</v>
      </c>
      <c r="C606" s="248"/>
      <c r="D606" s="248"/>
      <c r="E606" s="239"/>
      <c r="F606" s="240"/>
    </row>
    <row r="607" spans="1:6" x14ac:dyDescent="0.2">
      <c r="A607" s="213"/>
      <c r="B607" s="251" t="s">
        <v>2821</v>
      </c>
      <c r="C607" s="248"/>
      <c r="D607" s="248"/>
      <c r="E607" s="239"/>
      <c r="F607" s="240"/>
    </row>
    <row r="608" spans="1:6" x14ac:dyDescent="0.2">
      <c r="A608" s="213"/>
      <c r="B608" s="251" t="s">
        <v>2823</v>
      </c>
      <c r="C608" s="248"/>
      <c r="D608" s="248"/>
      <c r="E608" s="239"/>
      <c r="F608" s="240"/>
    </row>
    <row r="609" spans="1:6" x14ac:dyDescent="0.2">
      <c r="A609" s="213"/>
      <c r="B609" s="251" t="s">
        <v>2824</v>
      </c>
      <c r="C609" s="248"/>
      <c r="D609" s="248"/>
      <c r="E609" s="239"/>
      <c r="F609" s="240"/>
    </row>
    <row r="610" spans="1:6" x14ac:dyDescent="0.2">
      <c r="A610" s="213"/>
      <c r="B610" s="251" t="s">
        <v>2839</v>
      </c>
      <c r="C610" s="248"/>
      <c r="D610" s="248"/>
      <c r="E610" s="239"/>
      <c r="F610" s="240"/>
    </row>
    <row r="611" spans="1:6" x14ac:dyDescent="0.2">
      <c r="A611" s="213"/>
      <c r="B611" s="251" t="s">
        <v>2840</v>
      </c>
      <c r="C611" s="248"/>
      <c r="D611" s="248"/>
      <c r="E611" s="239"/>
      <c r="F611" s="240"/>
    </row>
    <row r="612" spans="1:6" x14ac:dyDescent="0.2">
      <c r="A612" s="213"/>
      <c r="B612" s="251" t="s">
        <v>2841</v>
      </c>
      <c r="C612" s="248"/>
      <c r="D612" s="248"/>
      <c r="E612" s="239"/>
      <c r="F612" s="240"/>
    </row>
    <row r="613" spans="1:6" x14ac:dyDescent="0.2">
      <c r="A613" s="213"/>
      <c r="B613" s="251" t="s">
        <v>2842</v>
      </c>
      <c r="C613" s="248"/>
      <c r="D613" s="248"/>
      <c r="E613" s="239"/>
      <c r="F613" s="240"/>
    </row>
    <row r="614" spans="1:6" x14ac:dyDescent="0.2">
      <c r="A614" s="213"/>
      <c r="B614" s="251"/>
      <c r="C614" s="248"/>
      <c r="D614" s="248"/>
      <c r="E614" s="239"/>
      <c r="F614" s="240"/>
    </row>
    <row r="615" spans="1:6" x14ac:dyDescent="0.2">
      <c r="A615" s="213"/>
      <c r="B615" s="251"/>
      <c r="C615" s="248"/>
      <c r="D615" s="248"/>
      <c r="E615" s="239"/>
      <c r="F615" s="240"/>
    </row>
    <row r="616" spans="1:6" x14ac:dyDescent="0.2">
      <c r="A616" s="213"/>
      <c r="B616" s="251"/>
      <c r="C616" s="248"/>
      <c r="D616" s="248"/>
      <c r="E616" s="239"/>
      <c r="F616" s="240"/>
    </row>
    <row r="617" spans="1:6" x14ac:dyDescent="0.2">
      <c r="A617" s="213"/>
      <c r="B617" s="251"/>
      <c r="C617" s="248"/>
      <c r="D617" s="248"/>
      <c r="E617" s="239"/>
      <c r="F617" s="240"/>
    </row>
    <row r="618" spans="1:6" x14ac:dyDescent="0.2">
      <c r="A618" s="213"/>
      <c r="B618" s="251"/>
      <c r="C618" s="248"/>
      <c r="D618" s="248"/>
      <c r="E618" s="239"/>
      <c r="F618" s="240"/>
    </row>
    <row r="619" spans="1:6" x14ac:dyDescent="0.2">
      <c r="A619" s="213"/>
      <c r="B619" s="251"/>
      <c r="C619" s="248"/>
      <c r="D619" s="248"/>
      <c r="E619" s="239"/>
      <c r="F619" s="240"/>
    </row>
    <row r="620" spans="1:6" x14ac:dyDescent="0.2">
      <c r="A620" s="213"/>
      <c r="B620" s="251"/>
      <c r="C620" s="248"/>
      <c r="D620" s="248"/>
      <c r="E620" s="239"/>
      <c r="F620" s="240"/>
    </row>
    <row r="621" spans="1:6" x14ac:dyDescent="0.2">
      <c r="A621" s="213"/>
      <c r="B621" s="251"/>
      <c r="C621" s="248"/>
      <c r="D621" s="248"/>
      <c r="E621" s="239"/>
      <c r="F621" s="240"/>
    </row>
    <row r="622" spans="1:6" x14ac:dyDescent="0.2">
      <c r="A622" s="213" t="s">
        <v>3074</v>
      </c>
      <c r="B622" s="251" t="s">
        <v>3024</v>
      </c>
      <c r="C622" s="216">
        <v>1</v>
      </c>
      <c r="D622" s="216" t="s">
        <v>220</v>
      </c>
      <c r="E622" s="2"/>
      <c r="F622" s="217">
        <f t="shared" ref="F622:F644" si="9">E622*C622</f>
        <v>0</v>
      </c>
    </row>
    <row r="623" spans="1:6" x14ac:dyDescent="0.2">
      <c r="A623" s="213"/>
      <c r="B623" s="251" t="s">
        <v>3029</v>
      </c>
      <c r="C623" s="248"/>
      <c r="D623" s="248"/>
      <c r="E623" s="239"/>
      <c r="F623" s="240"/>
    </row>
    <row r="624" spans="1:6" x14ac:dyDescent="0.2">
      <c r="A624" s="213"/>
      <c r="B624" s="251" t="s">
        <v>3030</v>
      </c>
      <c r="C624" s="248"/>
      <c r="D624" s="248"/>
      <c r="E624" s="239"/>
      <c r="F624" s="240"/>
    </row>
    <row r="625" spans="1:6" x14ac:dyDescent="0.2">
      <c r="A625" s="213"/>
      <c r="B625" s="251" t="s">
        <v>3075</v>
      </c>
      <c r="C625" s="248"/>
      <c r="D625" s="248"/>
      <c r="E625" s="239"/>
      <c r="F625" s="240"/>
    </row>
    <row r="626" spans="1:6" x14ac:dyDescent="0.2">
      <c r="A626" s="213"/>
      <c r="B626" s="251"/>
      <c r="C626" s="248"/>
      <c r="D626" s="248"/>
      <c r="E626" s="239"/>
      <c r="F626" s="240"/>
    </row>
    <row r="627" spans="1:6" x14ac:dyDescent="0.2">
      <c r="A627" s="213" t="s">
        <v>3076</v>
      </c>
      <c r="B627" s="251" t="s">
        <v>2844</v>
      </c>
      <c r="C627" s="216">
        <v>2</v>
      </c>
      <c r="D627" s="216" t="s">
        <v>220</v>
      </c>
      <c r="E627" s="2"/>
      <c r="F627" s="217">
        <f t="shared" si="9"/>
        <v>0</v>
      </c>
    </row>
    <row r="628" spans="1:6" x14ac:dyDescent="0.2">
      <c r="A628" s="213"/>
      <c r="B628" s="251" t="s">
        <v>2845</v>
      </c>
      <c r="C628" s="248"/>
      <c r="D628" s="248"/>
      <c r="E628" s="239"/>
      <c r="F628" s="240"/>
    </row>
    <row r="629" spans="1:6" x14ac:dyDescent="0.2">
      <c r="A629" s="213"/>
      <c r="B629" s="251" t="s">
        <v>2984</v>
      </c>
      <c r="C629" s="248"/>
      <c r="D629" s="248"/>
      <c r="E629" s="239"/>
      <c r="F629" s="240"/>
    </row>
    <row r="630" spans="1:6" x14ac:dyDescent="0.2">
      <c r="A630" s="213"/>
      <c r="B630" s="251" t="s">
        <v>3077</v>
      </c>
      <c r="C630" s="248"/>
      <c r="D630" s="248"/>
      <c r="E630" s="239"/>
      <c r="F630" s="240"/>
    </row>
    <row r="631" spans="1:6" x14ac:dyDescent="0.2">
      <c r="A631" s="213"/>
      <c r="B631" s="251"/>
      <c r="C631" s="248"/>
      <c r="D631" s="248"/>
      <c r="E631" s="239"/>
      <c r="F631" s="240"/>
    </row>
    <row r="632" spans="1:6" x14ac:dyDescent="0.2">
      <c r="A632" s="213" t="s">
        <v>3078</v>
      </c>
      <c r="B632" s="251" t="s">
        <v>2860</v>
      </c>
      <c r="C632" s="248"/>
      <c r="D632" s="248"/>
      <c r="E632" s="239"/>
      <c r="F632" s="240"/>
    </row>
    <row r="633" spans="1:6" x14ac:dyDescent="0.2">
      <c r="A633" s="213"/>
      <c r="B633" s="251" t="s">
        <v>2848</v>
      </c>
      <c r="C633" s="248"/>
      <c r="D633" s="248"/>
      <c r="E633" s="239"/>
      <c r="F633" s="240"/>
    </row>
    <row r="634" spans="1:6" x14ac:dyDescent="0.2">
      <c r="A634" s="213" t="s">
        <v>3079</v>
      </c>
      <c r="B634" s="251" t="s">
        <v>3080</v>
      </c>
      <c r="C634" s="216">
        <v>2</v>
      </c>
      <c r="D634" s="216" t="s">
        <v>220</v>
      </c>
      <c r="E634" s="2"/>
      <c r="F634" s="217">
        <f t="shared" si="9"/>
        <v>0</v>
      </c>
    </row>
    <row r="635" spans="1:6" x14ac:dyDescent="0.2">
      <c r="A635" s="213" t="s">
        <v>3081</v>
      </c>
      <c r="B635" s="251" t="s">
        <v>3082</v>
      </c>
      <c r="C635" s="216">
        <v>2</v>
      </c>
      <c r="D635" s="216" t="s">
        <v>220</v>
      </c>
      <c r="E635" s="2"/>
      <c r="F635" s="217">
        <f t="shared" si="9"/>
        <v>0</v>
      </c>
    </row>
    <row r="636" spans="1:6" x14ac:dyDescent="0.2">
      <c r="A636" s="213" t="s">
        <v>3083</v>
      </c>
      <c r="B636" s="251" t="s">
        <v>3084</v>
      </c>
      <c r="C636" s="216">
        <v>2</v>
      </c>
      <c r="D636" s="216" t="s">
        <v>220</v>
      </c>
      <c r="E636" s="2"/>
      <c r="F636" s="217">
        <f t="shared" si="9"/>
        <v>0</v>
      </c>
    </row>
    <row r="637" spans="1:6" x14ac:dyDescent="0.2">
      <c r="A637" s="213" t="s">
        <v>3085</v>
      </c>
      <c r="B637" s="251" t="s">
        <v>2872</v>
      </c>
      <c r="C637" s="216">
        <v>4</v>
      </c>
      <c r="D637" s="216" t="s">
        <v>220</v>
      </c>
      <c r="E637" s="2"/>
      <c r="F637" s="217">
        <f t="shared" si="9"/>
        <v>0</v>
      </c>
    </row>
    <row r="638" spans="1:6" x14ac:dyDescent="0.2">
      <c r="A638" s="213" t="s">
        <v>3086</v>
      </c>
      <c r="B638" s="251" t="s">
        <v>3087</v>
      </c>
      <c r="C638" s="216">
        <v>2</v>
      </c>
      <c r="D638" s="216" t="s">
        <v>220</v>
      </c>
      <c r="E638" s="2"/>
      <c r="F638" s="217">
        <f t="shared" si="9"/>
        <v>0</v>
      </c>
    </row>
    <row r="639" spans="1:6" x14ac:dyDescent="0.2">
      <c r="A639" s="213" t="s">
        <v>3088</v>
      </c>
      <c r="B639" s="251" t="s">
        <v>3089</v>
      </c>
      <c r="C639" s="216">
        <v>2</v>
      </c>
      <c r="D639" s="216" t="s">
        <v>220</v>
      </c>
      <c r="E639" s="2"/>
      <c r="F639" s="217">
        <f t="shared" si="9"/>
        <v>0</v>
      </c>
    </row>
    <row r="640" spans="1:6" x14ac:dyDescent="0.2">
      <c r="A640" s="213" t="s">
        <v>3090</v>
      </c>
      <c r="B640" s="251" t="s">
        <v>2877</v>
      </c>
      <c r="C640" s="216">
        <v>2</v>
      </c>
      <c r="D640" s="216" t="s">
        <v>220</v>
      </c>
      <c r="E640" s="2"/>
      <c r="F640" s="217">
        <f t="shared" si="9"/>
        <v>0</v>
      </c>
    </row>
    <row r="641" spans="1:6" x14ac:dyDescent="0.2">
      <c r="A641" s="213" t="s">
        <v>3091</v>
      </c>
      <c r="B641" s="251" t="s">
        <v>3092</v>
      </c>
      <c r="C641" s="216">
        <v>1</v>
      </c>
      <c r="D641" s="216" t="s">
        <v>220</v>
      </c>
      <c r="E641" s="2"/>
      <c r="F641" s="217">
        <f t="shared" si="9"/>
        <v>0</v>
      </c>
    </row>
    <row r="642" spans="1:6" x14ac:dyDescent="0.2">
      <c r="A642" s="213" t="s">
        <v>3093</v>
      </c>
      <c r="B642" s="251" t="s">
        <v>3001</v>
      </c>
      <c r="C642" s="216">
        <v>1</v>
      </c>
      <c r="D642" s="216" t="s">
        <v>220</v>
      </c>
      <c r="E642" s="2"/>
      <c r="F642" s="217">
        <f t="shared" si="9"/>
        <v>0</v>
      </c>
    </row>
    <row r="643" spans="1:6" x14ac:dyDescent="0.2">
      <c r="A643" s="213"/>
      <c r="B643" s="251"/>
      <c r="C643" s="248"/>
      <c r="D643" s="248"/>
      <c r="E643" s="239"/>
      <c r="F643" s="240"/>
    </row>
    <row r="644" spans="1:6" x14ac:dyDescent="0.2">
      <c r="A644" s="213" t="s">
        <v>3094</v>
      </c>
      <c r="B644" s="251" t="s">
        <v>2889</v>
      </c>
      <c r="C644" s="216">
        <v>1</v>
      </c>
      <c r="D644" s="216" t="s">
        <v>220</v>
      </c>
      <c r="E644" s="2"/>
      <c r="F644" s="217">
        <f t="shared" si="9"/>
        <v>0</v>
      </c>
    </row>
    <row r="645" spans="1:6" x14ac:dyDescent="0.2">
      <c r="A645" s="213"/>
      <c r="B645" s="251" t="s">
        <v>3095</v>
      </c>
      <c r="C645" s="248"/>
      <c r="D645" s="248"/>
      <c r="E645" s="239"/>
      <c r="F645" s="240"/>
    </row>
    <row r="646" spans="1:6" x14ac:dyDescent="0.2">
      <c r="A646" s="213"/>
      <c r="B646" s="251" t="s">
        <v>3096</v>
      </c>
      <c r="C646" s="248"/>
      <c r="D646" s="248"/>
      <c r="E646" s="239"/>
      <c r="F646" s="240"/>
    </row>
    <row r="647" spans="1:6" x14ac:dyDescent="0.2">
      <c r="A647" s="213"/>
      <c r="B647" s="251" t="s">
        <v>3097</v>
      </c>
      <c r="C647" s="248"/>
      <c r="D647" s="248"/>
      <c r="E647" s="239"/>
      <c r="F647" s="240"/>
    </row>
    <row r="648" spans="1:6" x14ac:dyDescent="0.2">
      <c r="A648" s="213"/>
      <c r="B648" s="251" t="s">
        <v>3098</v>
      </c>
      <c r="C648" s="248"/>
      <c r="D648" s="248"/>
      <c r="E648" s="239"/>
      <c r="F648" s="240"/>
    </row>
    <row r="649" spans="1:6" x14ac:dyDescent="0.2">
      <c r="A649" s="213"/>
      <c r="B649" s="251"/>
      <c r="C649" s="248"/>
      <c r="D649" s="248"/>
      <c r="E649" s="239"/>
      <c r="F649" s="240"/>
    </row>
    <row r="650" spans="1:6" x14ac:dyDescent="0.2">
      <c r="A650" s="213" t="s">
        <v>3099</v>
      </c>
      <c r="B650" s="251" t="s">
        <v>2889</v>
      </c>
      <c r="C650" s="216">
        <v>1</v>
      </c>
      <c r="D650" s="216" t="s">
        <v>220</v>
      </c>
      <c r="E650" s="2"/>
      <c r="F650" s="217">
        <f t="shared" ref="F650:F710" si="10">E650*C650</f>
        <v>0</v>
      </c>
    </row>
    <row r="651" spans="1:6" x14ac:dyDescent="0.2">
      <c r="A651" s="213"/>
      <c r="B651" s="251" t="s">
        <v>3100</v>
      </c>
      <c r="C651" s="248"/>
      <c r="D651" s="248"/>
      <c r="E651" s="239"/>
      <c r="F651" s="240"/>
    </row>
    <row r="652" spans="1:6" x14ac:dyDescent="0.2">
      <c r="A652" s="213"/>
      <c r="B652" s="251" t="s">
        <v>3101</v>
      </c>
      <c r="C652" s="248"/>
      <c r="D652" s="248"/>
      <c r="E652" s="239"/>
      <c r="F652" s="240"/>
    </row>
    <row r="653" spans="1:6" x14ac:dyDescent="0.2">
      <c r="A653" s="213"/>
      <c r="B653" s="251" t="s">
        <v>3097</v>
      </c>
      <c r="C653" s="248"/>
      <c r="D653" s="248"/>
      <c r="E653" s="239"/>
      <c r="F653" s="240"/>
    </row>
    <row r="654" spans="1:6" x14ac:dyDescent="0.2">
      <c r="A654" s="213"/>
      <c r="B654" s="251" t="s">
        <v>3102</v>
      </c>
      <c r="C654" s="248"/>
      <c r="D654" s="248"/>
      <c r="E654" s="239"/>
      <c r="F654" s="240"/>
    </row>
    <row r="655" spans="1:6" x14ac:dyDescent="0.2">
      <c r="A655" s="213"/>
      <c r="B655" s="251"/>
      <c r="C655" s="248"/>
      <c r="D655" s="248"/>
      <c r="E655" s="239"/>
      <c r="F655" s="240"/>
    </row>
    <row r="656" spans="1:6" x14ac:dyDescent="0.2">
      <c r="A656" s="213" t="s">
        <v>3103</v>
      </c>
      <c r="B656" s="251" t="s">
        <v>2889</v>
      </c>
      <c r="C656" s="216">
        <v>2</v>
      </c>
      <c r="D656" s="216" t="s">
        <v>220</v>
      </c>
      <c r="E656" s="2"/>
      <c r="F656" s="217">
        <f t="shared" si="10"/>
        <v>0</v>
      </c>
    </row>
    <row r="657" spans="1:6" x14ac:dyDescent="0.2">
      <c r="A657" s="213"/>
      <c r="B657" s="251" t="s">
        <v>3104</v>
      </c>
      <c r="C657" s="248"/>
      <c r="D657" s="248"/>
      <c r="E657" s="239"/>
      <c r="F657" s="240"/>
    </row>
    <row r="658" spans="1:6" x14ac:dyDescent="0.2">
      <c r="A658" s="213"/>
      <c r="B658" s="251" t="s">
        <v>3105</v>
      </c>
      <c r="C658" s="248"/>
      <c r="D658" s="248"/>
      <c r="E658" s="239"/>
      <c r="F658" s="240"/>
    </row>
    <row r="659" spans="1:6" x14ac:dyDescent="0.2">
      <c r="A659" s="213"/>
      <c r="B659" s="251" t="s">
        <v>3106</v>
      </c>
      <c r="C659" s="248"/>
      <c r="D659" s="248"/>
      <c r="E659" s="239"/>
      <c r="F659" s="240"/>
    </row>
    <row r="660" spans="1:6" x14ac:dyDescent="0.2">
      <c r="A660" s="213"/>
      <c r="B660" s="251" t="s">
        <v>3107</v>
      </c>
      <c r="C660" s="248"/>
      <c r="D660" s="248"/>
      <c r="E660" s="239"/>
      <c r="F660" s="240"/>
    </row>
    <row r="661" spans="1:6" x14ac:dyDescent="0.2">
      <c r="A661" s="213"/>
      <c r="B661" s="251"/>
      <c r="C661" s="248"/>
      <c r="D661" s="248"/>
      <c r="E661" s="239"/>
      <c r="F661" s="240"/>
    </row>
    <row r="662" spans="1:6" x14ac:dyDescent="0.2">
      <c r="A662" s="213" t="s">
        <v>3108</v>
      </c>
      <c r="B662" s="251" t="s">
        <v>2889</v>
      </c>
      <c r="C662" s="216">
        <v>1</v>
      </c>
      <c r="D662" s="216" t="s">
        <v>220</v>
      </c>
      <c r="E662" s="2"/>
      <c r="F662" s="217">
        <f t="shared" si="10"/>
        <v>0</v>
      </c>
    </row>
    <row r="663" spans="1:6" x14ac:dyDescent="0.2">
      <c r="A663" s="213"/>
      <c r="B663" s="251" t="s">
        <v>2903</v>
      </c>
      <c r="C663" s="248"/>
      <c r="D663" s="248"/>
      <c r="E663" s="239"/>
      <c r="F663" s="240"/>
    </row>
    <row r="664" spans="1:6" x14ac:dyDescent="0.2">
      <c r="A664" s="213"/>
      <c r="B664" s="251" t="s">
        <v>2904</v>
      </c>
      <c r="C664" s="248"/>
      <c r="D664" s="248"/>
      <c r="E664" s="239"/>
      <c r="F664" s="240"/>
    </row>
    <row r="665" spans="1:6" x14ac:dyDescent="0.2">
      <c r="A665" s="213"/>
      <c r="B665" s="251" t="s">
        <v>2897</v>
      </c>
      <c r="C665" s="248"/>
      <c r="D665" s="248"/>
      <c r="E665" s="239"/>
      <c r="F665" s="240"/>
    </row>
    <row r="666" spans="1:6" x14ac:dyDescent="0.2">
      <c r="A666" s="213"/>
      <c r="B666" s="251" t="s">
        <v>2905</v>
      </c>
      <c r="C666" s="248"/>
      <c r="D666" s="248"/>
      <c r="E666" s="239"/>
      <c r="F666" s="240"/>
    </row>
    <row r="667" spans="1:6" x14ac:dyDescent="0.2">
      <c r="A667" s="213"/>
      <c r="B667" s="251"/>
      <c r="C667" s="248"/>
      <c r="D667" s="248"/>
      <c r="E667" s="239"/>
      <c r="F667" s="240"/>
    </row>
    <row r="668" spans="1:6" x14ac:dyDescent="0.2">
      <c r="A668" s="213" t="s">
        <v>3109</v>
      </c>
      <c r="B668" s="251" t="s">
        <v>2889</v>
      </c>
      <c r="C668" s="216">
        <v>2</v>
      </c>
      <c r="D668" s="216" t="s">
        <v>220</v>
      </c>
      <c r="E668" s="2"/>
      <c r="F668" s="217">
        <f t="shared" si="10"/>
        <v>0</v>
      </c>
    </row>
    <row r="669" spans="1:6" x14ac:dyDescent="0.2">
      <c r="A669" s="213"/>
      <c r="B669" s="251" t="s">
        <v>3110</v>
      </c>
      <c r="C669" s="248"/>
      <c r="D669" s="248"/>
      <c r="E669" s="239"/>
      <c r="F669" s="240"/>
    </row>
    <row r="670" spans="1:6" x14ac:dyDescent="0.2">
      <c r="A670" s="213"/>
      <c r="B670" s="251" t="s">
        <v>3111</v>
      </c>
      <c r="C670" s="248"/>
      <c r="D670" s="248"/>
      <c r="E670" s="239"/>
      <c r="F670" s="240"/>
    </row>
    <row r="671" spans="1:6" x14ac:dyDescent="0.2">
      <c r="A671" s="213"/>
      <c r="B671" s="251" t="s">
        <v>2897</v>
      </c>
      <c r="C671" s="248"/>
      <c r="D671" s="248"/>
      <c r="E671" s="239"/>
      <c r="F671" s="240"/>
    </row>
    <row r="672" spans="1:6" x14ac:dyDescent="0.2">
      <c r="A672" s="213"/>
      <c r="B672" s="251" t="s">
        <v>3112</v>
      </c>
      <c r="C672" s="248"/>
      <c r="D672" s="248"/>
      <c r="E672" s="239"/>
      <c r="F672" s="240"/>
    </row>
    <row r="673" spans="1:6" x14ac:dyDescent="0.2">
      <c r="A673" s="213"/>
      <c r="B673" s="251"/>
      <c r="C673" s="248"/>
      <c r="D673" s="248"/>
      <c r="E673" s="239"/>
      <c r="F673" s="240"/>
    </row>
    <row r="674" spans="1:6" x14ac:dyDescent="0.2">
      <c r="A674" s="213" t="s">
        <v>3113</v>
      </c>
      <c r="B674" s="251" t="s">
        <v>2889</v>
      </c>
      <c r="C674" s="216">
        <v>1</v>
      </c>
      <c r="D674" s="216" t="s">
        <v>220</v>
      </c>
      <c r="E674" s="2"/>
      <c r="F674" s="217">
        <f t="shared" si="10"/>
        <v>0</v>
      </c>
    </row>
    <row r="675" spans="1:6" x14ac:dyDescent="0.2">
      <c r="A675" s="213"/>
      <c r="B675" s="251" t="s">
        <v>2903</v>
      </c>
      <c r="C675" s="248"/>
      <c r="D675" s="248"/>
      <c r="E675" s="239"/>
      <c r="F675" s="240"/>
    </row>
    <row r="676" spans="1:6" x14ac:dyDescent="0.2">
      <c r="A676" s="213"/>
      <c r="B676" s="251" t="s">
        <v>2904</v>
      </c>
      <c r="C676" s="248"/>
      <c r="D676" s="248"/>
      <c r="E676" s="239"/>
      <c r="F676" s="240"/>
    </row>
    <row r="677" spans="1:6" x14ac:dyDescent="0.2">
      <c r="A677" s="213"/>
      <c r="B677" s="251" t="s">
        <v>3114</v>
      </c>
      <c r="C677" s="248"/>
      <c r="D677" s="248"/>
      <c r="E677" s="239"/>
      <c r="F677" s="240"/>
    </row>
    <row r="678" spans="1:6" x14ac:dyDescent="0.2">
      <c r="A678" s="213"/>
      <c r="B678" s="251" t="s">
        <v>3115</v>
      </c>
      <c r="C678" s="248"/>
      <c r="D678" s="248"/>
      <c r="E678" s="239"/>
      <c r="F678" s="240"/>
    </row>
    <row r="679" spans="1:6" x14ac:dyDescent="0.2">
      <c r="A679" s="213"/>
      <c r="B679" s="251" t="s">
        <v>3116</v>
      </c>
      <c r="C679" s="248"/>
      <c r="D679" s="248"/>
      <c r="E679" s="239"/>
      <c r="F679" s="240"/>
    </row>
    <row r="680" spans="1:6" x14ac:dyDescent="0.2">
      <c r="A680" s="213"/>
      <c r="B680" s="251"/>
      <c r="C680" s="248"/>
      <c r="D680" s="248"/>
      <c r="E680" s="239"/>
      <c r="F680" s="240"/>
    </row>
    <row r="681" spans="1:6" x14ac:dyDescent="0.2">
      <c r="A681" s="213" t="s">
        <v>3117</v>
      </c>
      <c r="B681" s="251" t="s">
        <v>2889</v>
      </c>
      <c r="C681" s="216">
        <v>2</v>
      </c>
      <c r="D681" s="216" t="s">
        <v>220</v>
      </c>
      <c r="E681" s="2"/>
      <c r="F681" s="217">
        <f t="shared" si="10"/>
        <v>0</v>
      </c>
    </row>
    <row r="682" spans="1:6" x14ac:dyDescent="0.2">
      <c r="A682" s="213"/>
      <c r="B682" s="251" t="s">
        <v>3118</v>
      </c>
      <c r="C682" s="248"/>
      <c r="D682" s="248"/>
      <c r="E682" s="239"/>
      <c r="F682" s="240"/>
    </row>
    <row r="683" spans="1:6" x14ac:dyDescent="0.2">
      <c r="A683" s="213"/>
      <c r="B683" s="251" t="s">
        <v>3119</v>
      </c>
      <c r="C683" s="248"/>
      <c r="D683" s="248"/>
      <c r="E683" s="239"/>
      <c r="F683" s="240"/>
    </row>
    <row r="684" spans="1:6" x14ac:dyDescent="0.2">
      <c r="A684" s="213"/>
      <c r="B684" s="251" t="s">
        <v>3097</v>
      </c>
      <c r="C684" s="248"/>
      <c r="D684" s="248"/>
      <c r="E684" s="239"/>
      <c r="F684" s="240"/>
    </row>
    <row r="685" spans="1:6" x14ac:dyDescent="0.2">
      <c r="A685" s="213"/>
      <c r="B685" s="251" t="s">
        <v>3120</v>
      </c>
      <c r="C685" s="248"/>
      <c r="D685" s="248"/>
      <c r="E685" s="239"/>
      <c r="F685" s="240"/>
    </row>
    <row r="686" spans="1:6" x14ac:dyDescent="0.2">
      <c r="A686" s="213"/>
      <c r="B686" s="251"/>
      <c r="C686" s="248"/>
      <c r="D686" s="248"/>
      <c r="E686" s="239"/>
      <c r="F686" s="240"/>
    </row>
    <row r="687" spans="1:6" x14ac:dyDescent="0.2">
      <c r="A687" s="213" t="s">
        <v>3121</v>
      </c>
      <c r="B687" s="251" t="s">
        <v>2933</v>
      </c>
      <c r="C687" s="216">
        <v>5</v>
      </c>
      <c r="D687" s="216" t="s">
        <v>220</v>
      </c>
      <c r="E687" s="2"/>
      <c r="F687" s="217">
        <f t="shared" si="10"/>
        <v>0</v>
      </c>
    </row>
    <row r="688" spans="1:6" x14ac:dyDescent="0.2">
      <c r="A688" s="213"/>
      <c r="B688" s="251" t="s">
        <v>2934</v>
      </c>
      <c r="C688" s="248"/>
      <c r="D688" s="248"/>
      <c r="E688" s="239"/>
      <c r="F688" s="240"/>
    </row>
    <row r="689" spans="1:6" x14ac:dyDescent="0.2">
      <c r="A689" s="213"/>
      <c r="B689" s="251" t="s">
        <v>2935</v>
      </c>
      <c r="C689" s="248"/>
      <c r="D689" s="248"/>
      <c r="E689" s="239"/>
      <c r="F689" s="240"/>
    </row>
    <row r="690" spans="1:6" x14ac:dyDescent="0.2">
      <c r="A690" s="213"/>
      <c r="B690" s="251" t="s">
        <v>2936</v>
      </c>
      <c r="C690" s="248"/>
      <c r="D690" s="248"/>
      <c r="E690" s="239"/>
      <c r="F690" s="240"/>
    </row>
    <row r="691" spans="1:6" x14ac:dyDescent="0.2">
      <c r="A691" s="213"/>
      <c r="B691" s="251" t="s">
        <v>2937</v>
      </c>
      <c r="C691" s="248"/>
      <c r="D691" s="248"/>
      <c r="E691" s="239"/>
      <c r="F691" s="240"/>
    </row>
    <row r="692" spans="1:6" x14ac:dyDescent="0.2">
      <c r="A692" s="213"/>
      <c r="B692" s="251" t="s">
        <v>2938</v>
      </c>
      <c r="C692" s="248"/>
      <c r="D692" s="248"/>
      <c r="E692" s="239"/>
      <c r="F692" s="240"/>
    </row>
    <row r="693" spans="1:6" x14ac:dyDescent="0.2">
      <c r="A693" s="213"/>
      <c r="B693" s="251" t="s">
        <v>2939</v>
      </c>
      <c r="C693" s="248"/>
      <c r="D693" s="248"/>
      <c r="E693" s="239"/>
      <c r="F693" s="240"/>
    </row>
    <row r="694" spans="1:6" x14ac:dyDescent="0.2">
      <c r="A694" s="213"/>
      <c r="B694" s="251" t="s">
        <v>2940</v>
      </c>
      <c r="C694" s="248"/>
      <c r="D694" s="248"/>
      <c r="E694" s="239"/>
      <c r="F694" s="240"/>
    </row>
    <row r="695" spans="1:6" x14ac:dyDescent="0.2">
      <c r="A695" s="213"/>
      <c r="B695" s="251" t="s">
        <v>2941</v>
      </c>
      <c r="C695" s="248"/>
      <c r="D695" s="248"/>
      <c r="E695" s="239"/>
      <c r="F695" s="240"/>
    </row>
    <row r="696" spans="1:6" x14ac:dyDescent="0.2">
      <c r="A696" s="213"/>
      <c r="B696" s="251" t="s">
        <v>2942</v>
      </c>
      <c r="C696" s="248"/>
      <c r="D696" s="248"/>
      <c r="E696" s="239"/>
      <c r="F696" s="240"/>
    </row>
    <row r="697" spans="1:6" x14ac:dyDescent="0.2">
      <c r="A697" s="213"/>
      <c r="B697" s="251"/>
      <c r="C697" s="248"/>
      <c r="D697" s="248"/>
      <c r="E697" s="239"/>
      <c r="F697" s="240"/>
    </row>
    <row r="698" spans="1:6" x14ac:dyDescent="0.2">
      <c r="A698" s="213" t="s">
        <v>3122</v>
      </c>
      <c r="B698" s="251" t="s">
        <v>2944</v>
      </c>
      <c r="C698" s="216">
        <v>5</v>
      </c>
      <c r="D698" s="216" t="s">
        <v>220</v>
      </c>
      <c r="E698" s="2"/>
      <c r="F698" s="217">
        <f t="shared" si="10"/>
        <v>0</v>
      </c>
    </row>
    <row r="699" spans="1:6" x14ac:dyDescent="0.2">
      <c r="A699" s="213"/>
      <c r="B699" s="251" t="s">
        <v>2934</v>
      </c>
      <c r="C699" s="248"/>
      <c r="D699" s="248"/>
      <c r="E699" s="239"/>
      <c r="F699" s="240"/>
    </row>
    <row r="700" spans="1:6" x14ac:dyDescent="0.2">
      <c r="A700" s="213"/>
      <c r="B700" s="251" t="s">
        <v>2935</v>
      </c>
      <c r="C700" s="248"/>
      <c r="D700" s="248"/>
      <c r="E700" s="239"/>
      <c r="F700" s="240"/>
    </row>
    <row r="701" spans="1:6" x14ac:dyDescent="0.2">
      <c r="A701" s="213"/>
      <c r="B701" s="251" t="s">
        <v>2938</v>
      </c>
      <c r="C701" s="248"/>
      <c r="D701" s="248"/>
      <c r="E701" s="239"/>
      <c r="F701" s="240"/>
    </row>
    <row r="702" spans="1:6" x14ac:dyDescent="0.2">
      <c r="A702" s="213"/>
      <c r="B702" s="251" t="s">
        <v>2936</v>
      </c>
      <c r="C702" s="248"/>
      <c r="D702" s="248"/>
      <c r="E702" s="239"/>
      <c r="F702" s="240"/>
    </row>
    <row r="703" spans="1:6" x14ac:dyDescent="0.2">
      <c r="A703" s="213"/>
      <c r="B703" s="251" t="s">
        <v>2937</v>
      </c>
      <c r="C703" s="248"/>
      <c r="D703" s="248"/>
      <c r="E703" s="239"/>
      <c r="F703" s="240"/>
    </row>
    <row r="704" spans="1:6" x14ac:dyDescent="0.2">
      <c r="A704" s="213"/>
      <c r="B704" s="251" t="s">
        <v>2939</v>
      </c>
      <c r="C704" s="248"/>
      <c r="D704" s="248"/>
      <c r="E704" s="239"/>
      <c r="F704" s="240"/>
    </row>
    <row r="705" spans="1:6" x14ac:dyDescent="0.2">
      <c r="A705" s="213"/>
      <c r="B705" s="251" t="s">
        <v>2940</v>
      </c>
      <c r="C705" s="248"/>
      <c r="D705" s="248"/>
      <c r="E705" s="239"/>
      <c r="F705" s="240"/>
    </row>
    <row r="706" spans="1:6" x14ac:dyDescent="0.2">
      <c r="A706" s="213"/>
      <c r="B706" s="251" t="s">
        <v>2941</v>
      </c>
      <c r="C706" s="248"/>
      <c r="D706" s="248"/>
      <c r="E706" s="239"/>
      <c r="F706" s="240"/>
    </row>
    <row r="707" spans="1:6" x14ac:dyDescent="0.2">
      <c r="A707" s="213"/>
      <c r="B707" s="251" t="s">
        <v>2942</v>
      </c>
      <c r="C707" s="248"/>
      <c r="D707" s="248"/>
      <c r="E707" s="239"/>
      <c r="F707" s="240"/>
    </row>
    <row r="708" spans="1:6" x14ac:dyDescent="0.2">
      <c r="A708" s="213"/>
      <c r="B708" s="251"/>
      <c r="C708" s="248"/>
      <c r="D708" s="248"/>
      <c r="E708" s="239"/>
      <c r="F708" s="240"/>
    </row>
    <row r="709" spans="1:6" x14ac:dyDescent="0.2">
      <c r="A709" s="213"/>
      <c r="B709" s="251" t="s">
        <v>2798</v>
      </c>
      <c r="C709" s="248"/>
      <c r="D709" s="248"/>
      <c r="E709" s="239"/>
      <c r="F709" s="240"/>
    </row>
    <row r="710" spans="1:6" x14ac:dyDescent="0.2">
      <c r="A710" s="213" t="s">
        <v>3123</v>
      </c>
      <c r="B710" s="251" t="s">
        <v>2924</v>
      </c>
      <c r="C710" s="216">
        <v>2</v>
      </c>
      <c r="D710" s="216" t="s">
        <v>220</v>
      </c>
      <c r="E710" s="2"/>
      <c r="F710" s="217">
        <f t="shared" si="10"/>
        <v>0</v>
      </c>
    </row>
    <row r="711" spans="1:6" x14ac:dyDescent="0.2">
      <c r="A711" s="213" t="s">
        <v>3124</v>
      </c>
      <c r="B711" s="251" t="s">
        <v>2926</v>
      </c>
      <c r="C711" s="216">
        <v>2</v>
      </c>
      <c r="D711" s="216" t="s">
        <v>220</v>
      </c>
      <c r="E711" s="2"/>
      <c r="F711" s="217">
        <f t="shared" ref="F711:F754" si="11">E711*C711</f>
        <v>0</v>
      </c>
    </row>
    <row r="712" spans="1:6" x14ac:dyDescent="0.2">
      <c r="A712" s="213"/>
      <c r="B712" s="251"/>
      <c r="C712" s="248"/>
      <c r="D712" s="248"/>
      <c r="E712" s="239"/>
      <c r="F712" s="240"/>
    </row>
    <row r="713" spans="1:6" x14ac:dyDescent="0.2">
      <c r="A713" s="213" t="s">
        <v>3125</v>
      </c>
      <c r="B713" s="251" t="s">
        <v>3126</v>
      </c>
      <c r="C713" s="216">
        <v>3</v>
      </c>
      <c r="D713" s="216" t="s">
        <v>220</v>
      </c>
      <c r="E713" s="2"/>
      <c r="F713" s="217">
        <f t="shared" si="11"/>
        <v>0</v>
      </c>
    </row>
    <row r="714" spans="1:6" x14ac:dyDescent="0.2">
      <c r="A714" s="213"/>
      <c r="B714" s="251" t="s">
        <v>3127</v>
      </c>
      <c r="C714" s="248"/>
      <c r="D714" s="248"/>
      <c r="E714" s="239"/>
      <c r="F714" s="240"/>
    </row>
    <row r="715" spans="1:6" x14ac:dyDescent="0.2">
      <c r="A715" s="213"/>
      <c r="B715" s="251" t="s">
        <v>3128</v>
      </c>
      <c r="C715" s="248"/>
      <c r="D715" s="248"/>
      <c r="E715" s="239"/>
      <c r="F715" s="240"/>
    </row>
    <row r="716" spans="1:6" x14ac:dyDescent="0.2">
      <c r="A716" s="213"/>
      <c r="B716" s="251" t="s">
        <v>2938</v>
      </c>
      <c r="C716" s="248"/>
      <c r="D716" s="248"/>
      <c r="E716" s="239"/>
      <c r="F716" s="240"/>
    </row>
    <row r="717" spans="1:6" x14ac:dyDescent="0.2">
      <c r="A717" s="213"/>
      <c r="B717" s="251" t="s">
        <v>3129</v>
      </c>
      <c r="C717" s="248"/>
      <c r="D717" s="248"/>
      <c r="E717" s="239"/>
      <c r="F717" s="240"/>
    </row>
    <row r="718" spans="1:6" x14ac:dyDescent="0.2">
      <c r="A718" s="213"/>
      <c r="B718" s="251" t="s">
        <v>2942</v>
      </c>
      <c r="C718" s="248"/>
      <c r="D718" s="248"/>
      <c r="E718" s="239"/>
      <c r="F718" s="240"/>
    </row>
    <row r="719" spans="1:6" x14ac:dyDescent="0.2">
      <c r="A719" s="213"/>
      <c r="B719" s="251"/>
      <c r="C719" s="248"/>
      <c r="D719" s="248"/>
      <c r="E719" s="239"/>
      <c r="F719" s="240"/>
    </row>
    <row r="720" spans="1:6" x14ac:dyDescent="0.2">
      <c r="A720" s="213"/>
      <c r="B720" s="251" t="s">
        <v>2945</v>
      </c>
      <c r="C720" s="248"/>
      <c r="D720" s="248"/>
      <c r="E720" s="239"/>
      <c r="F720" s="240"/>
    </row>
    <row r="721" spans="1:6" x14ac:dyDescent="0.2">
      <c r="A721" s="213"/>
      <c r="B721" s="251" t="s">
        <v>2946</v>
      </c>
      <c r="C721" s="248"/>
      <c r="D721" s="248"/>
      <c r="E721" s="239"/>
      <c r="F721" s="240"/>
    </row>
    <row r="722" spans="1:6" x14ac:dyDescent="0.2">
      <c r="A722" s="213"/>
      <c r="B722" s="251" t="s">
        <v>2947</v>
      </c>
      <c r="C722" s="216">
        <v>13</v>
      </c>
      <c r="D722" s="216" t="s">
        <v>121</v>
      </c>
      <c r="E722" s="2"/>
      <c r="F722" s="217">
        <f t="shared" si="11"/>
        <v>0</v>
      </c>
    </row>
    <row r="723" spans="1:6" x14ac:dyDescent="0.2">
      <c r="A723" s="213"/>
      <c r="B723" s="251" t="s">
        <v>2948</v>
      </c>
      <c r="C723" s="248"/>
      <c r="D723" s="248"/>
      <c r="E723" s="239"/>
      <c r="F723" s="240"/>
    </row>
    <row r="724" spans="1:6" x14ac:dyDescent="0.2">
      <c r="A724" s="213"/>
      <c r="B724" s="251" t="s">
        <v>2949</v>
      </c>
      <c r="C724" s="248"/>
      <c r="D724" s="248"/>
      <c r="E724" s="239"/>
      <c r="F724" s="240"/>
    </row>
    <row r="725" spans="1:6" x14ac:dyDescent="0.2">
      <c r="A725" s="213"/>
      <c r="B725" s="251" t="s">
        <v>2950</v>
      </c>
      <c r="C725" s="248"/>
      <c r="D725" s="248"/>
      <c r="E725" s="239"/>
      <c r="F725" s="240"/>
    </row>
    <row r="726" spans="1:6" x14ac:dyDescent="0.2">
      <c r="A726" s="213"/>
      <c r="B726" s="251"/>
      <c r="C726" s="248"/>
      <c r="D726" s="248"/>
      <c r="E726" s="239"/>
      <c r="F726" s="240"/>
    </row>
    <row r="727" spans="1:6" x14ac:dyDescent="0.2">
      <c r="A727" s="213"/>
      <c r="B727" s="251" t="s">
        <v>2951</v>
      </c>
      <c r="C727" s="248"/>
      <c r="D727" s="248"/>
      <c r="E727" s="239"/>
      <c r="F727" s="240"/>
    </row>
    <row r="728" spans="1:6" x14ac:dyDescent="0.2">
      <c r="A728" s="213"/>
      <c r="B728" s="251" t="s">
        <v>2952</v>
      </c>
      <c r="C728" s="216">
        <v>249</v>
      </c>
      <c r="D728" s="216" t="s">
        <v>121</v>
      </c>
      <c r="E728" s="2"/>
      <c r="F728" s="217">
        <f t="shared" si="11"/>
        <v>0</v>
      </c>
    </row>
    <row r="729" spans="1:6" x14ac:dyDescent="0.2">
      <c r="A729" s="213"/>
      <c r="B729" s="251" t="s">
        <v>2953</v>
      </c>
      <c r="C729" s="248"/>
      <c r="D729" s="248"/>
      <c r="E729" s="239"/>
      <c r="F729" s="240"/>
    </row>
    <row r="730" spans="1:6" x14ac:dyDescent="0.2">
      <c r="A730" s="213"/>
      <c r="B730" s="251" t="s">
        <v>2954</v>
      </c>
      <c r="C730" s="248"/>
      <c r="D730" s="248"/>
      <c r="E730" s="239"/>
      <c r="F730" s="240"/>
    </row>
    <row r="731" spans="1:6" x14ac:dyDescent="0.2">
      <c r="A731" s="213"/>
      <c r="B731" s="251" t="s">
        <v>2955</v>
      </c>
      <c r="C731" s="248"/>
      <c r="D731" s="248"/>
      <c r="E731" s="239"/>
      <c r="F731" s="240"/>
    </row>
    <row r="732" spans="1:6" x14ac:dyDescent="0.2">
      <c r="A732" s="213"/>
      <c r="B732" s="251"/>
      <c r="C732" s="248"/>
      <c r="D732" s="248"/>
      <c r="E732" s="239"/>
      <c r="F732" s="240"/>
    </row>
    <row r="733" spans="1:6" x14ac:dyDescent="0.2">
      <c r="A733" s="213"/>
      <c r="B733" s="251" t="s">
        <v>2956</v>
      </c>
      <c r="C733" s="248"/>
      <c r="D733" s="248"/>
      <c r="E733" s="239"/>
      <c r="F733" s="240"/>
    </row>
    <row r="734" spans="1:6" x14ac:dyDescent="0.2">
      <c r="A734" s="213"/>
      <c r="B734" s="251" t="s">
        <v>2960</v>
      </c>
      <c r="C734" s="216">
        <v>7</v>
      </c>
      <c r="D734" s="216" t="s">
        <v>2958</v>
      </c>
      <c r="E734" s="2"/>
      <c r="F734" s="217">
        <f t="shared" si="11"/>
        <v>0</v>
      </c>
    </row>
    <row r="735" spans="1:6" x14ac:dyDescent="0.2">
      <c r="A735" s="213"/>
      <c r="B735" s="251"/>
      <c r="C735" s="248"/>
      <c r="D735" s="248"/>
      <c r="E735" s="239"/>
      <c r="F735" s="240"/>
    </row>
    <row r="736" spans="1:6" x14ac:dyDescent="0.2">
      <c r="A736" s="213"/>
      <c r="B736" s="251" t="s">
        <v>2961</v>
      </c>
      <c r="C736" s="248"/>
      <c r="D736" s="248"/>
      <c r="E736" s="239"/>
      <c r="F736" s="240"/>
    </row>
    <row r="737" spans="1:6" x14ac:dyDescent="0.2">
      <c r="A737" s="213"/>
      <c r="B737" s="251" t="s">
        <v>2962</v>
      </c>
      <c r="C737" s="248"/>
      <c r="D737" s="248"/>
      <c r="E737" s="239"/>
      <c r="F737" s="240"/>
    </row>
    <row r="738" spans="1:6" x14ac:dyDescent="0.2">
      <c r="A738" s="213"/>
      <c r="B738" s="251" t="s">
        <v>2960</v>
      </c>
      <c r="C738" s="216">
        <v>5</v>
      </c>
      <c r="D738" s="216" t="s">
        <v>2958</v>
      </c>
      <c r="E738" s="2"/>
      <c r="F738" s="217">
        <f t="shared" si="11"/>
        <v>0</v>
      </c>
    </row>
    <row r="739" spans="1:6" x14ac:dyDescent="0.2">
      <c r="A739" s="213"/>
      <c r="B739" s="251"/>
      <c r="C739" s="248"/>
      <c r="D739" s="248"/>
      <c r="E739" s="239"/>
      <c r="F739" s="240"/>
    </row>
    <row r="740" spans="1:6" x14ac:dyDescent="0.2">
      <c r="A740" s="213"/>
      <c r="B740" s="251" t="s">
        <v>2963</v>
      </c>
      <c r="C740" s="248"/>
      <c r="D740" s="248"/>
      <c r="E740" s="239"/>
      <c r="F740" s="240"/>
    </row>
    <row r="741" spans="1:6" x14ac:dyDescent="0.2">
      <c r="A741" s="213"/>
      <c r="B741" s="251" t="s">
        <v>2964</v>
      </c>
      <c r="C741" s="248"/>
      <c r="D741" s="248"/>
      <c r="E741" s="239"/>
      <c r="F741" s="240"/>
    </row>
    <row r="742" spans="1:6" x14ac:dyDescent="0.2">
      <c r="A742" s="213"/>
      <c r="B742" s="251" t="s">
        <v>2965</v>
      </c>
      <c r="C742" s="216">
        <v>75</v>
      </c>
      <c r="D742" s="216" t="s">
        <v>121</v>
      </c>
      <c r="E742" s="2"/>
      <c r="F742" s="217">
        <f t="shared" si="11"/>
        <v>0</v>
      </c>
    </row>
    <row r="743" spans="1:6" x14ac:dyDescent="0.2">
      <c r="A743" s="213"/>
      <c r="B743" s="251" t="s">
        <v>2966</v>
      </c>
      <c r="C743" s="216">
        <v>17</v>
      </c>
      <c r="D743" s="216" t="s">
        <v>121</v>
      </c>
      <c r="E743" s="2"/>
      <c r="F743" s="217">
        <f t="shared" si="11"/>
        <v>0</v>
      </c>
    </row>
    <row r="744" spans="1:6" x14ac:dyDescent="0.2">
      <c r="A744" s="213"/>
      <c r="B744" s="251"/>
      <c r="C744" s="248"/>
      <c r="D744" s="248"/>
      <c r="E744" s="239"/>
      <c r="F744" s="240"/>
    </row>
    <row r="745" spans="1:6" x14ac:dyDescent="0.2">
      <c r="A745" s="213"/>
      <c r="B745" s="251" t="s">
        <v>2967</v>
      </c>
      <c r="C745" s="248"/>
      <c r="D745" s="248"/>
      <c r="E745" s="239"/>
      <c r="F745" s="240"/>
    </row>
    <row r="746" spans="1:6" x14ac:dyDescent="0.2">
      <c r="A746" s="213"/>
      <c r="B746" s="251" t="s">
        <v>2964</v>
      </c>
      <c r="C746" s="248"/>
      <c r="D746" s="248"/>
      <c r="E746" s="239"/>
      <c r="F746" s="240"/>
    </row>
    <row r="747" spans="1:6" x14ac:dyDescent="0.2">
      <c r="A747" s="213"/>
      <c r="B747" s="251" t="s">
        <v>2965</v>
      </c>
      <c r="C747" s="216">
        <v>63</v>
      </c>
      <c r="D747" s="216" t="s">
        <v>121</v>
      </c>
      <c r="E747" s="2"/>
      <c r="F747" s="217">
        <f t="shared" si="11"/>
        <v>0</v>
      </c>
    </row>
    <row r="748" spans="1:6" x14ac:dyDescent="0.2">
      <c r="A748" s="213"/>
      <c r="B748" s="251" t="s">
        <v>2966</v>
      </c>
      <c r="C748" s="216">
        <v>80</v>
      </c>
      <c r="D748" s="216" t="s">
        <v>121</v>
      </c>
      <c r="E748" s="2"/>
      <c r="F748" s="217">
        <f t="shared" si="11"/>
        <v>0</v>
      </c>
    </row>
    <row r="749" spans="1:6" x14ac:dyDescent="0.2">
      <c r="A749" s="213"/>
      <c r="B749" s="251"/>
      <c r="C749" s="248"/>
      <c r="D749" s="248"/>
      <c r="E749" s="239"/>
      <c r="F749" s="240"/>
    </row>
    <row r="750" spans="1:6" x14ac:dyDescent="0.2">
      <c r="A750" s="213"/>
      <c r="B750" s="251"/>
      <c r="C750" s="248"/>
      <c r="D750" s="248"/>
      <c r="E750" s="239"/>
      <c r="F750" s="240"/>
    </row>
    <row r="751" spans="1:6" x14ac:dyDescent="0.2">
      <c r="A751" s="320" t="s">
        <v>3130</v>
      </c>
      <c r="B751" s="321"/>
      <c r="C751" s="321"/>
      <c r="D751" s="321"/>
      <c r="E751" s="321"/>
      <c r="F751" s="322"/>
    </row>
    <row r="752" spans="1:6" x14ac:dyDescent="0.2">
      <c r="A752" s="213"/>
      <c r="B752" s="251"/>
      <c r="C752" s="248"/>
      <c r="D752" s="248"/>
      <c r="E752" s="239"/>
      <c r="F752" s="240"/>
    </row>
    <row r="753" spans="1:6" x14ac:dyDescent="0.2">
      <c r="A753" s="320" t="s">
        <v>3131</v>
      </c>
      <c r="B753" s="321"/>
      <c r="C753" s="321"/>
      <c r="D753" s="321"/>
      <c r="E753" s="321"/>
      <c r="F753" s="322"/>
    </row>
    <row r="754" spans="1:6" x14ac:dyDescent="0.2">
      <c r="A754" s="213" t="s">
        <v>3132</v>
      </c>
      <c r="B754" s="251" t="s">
        <v>2808</v>
      </c>
      <c r="C754" s="216">
        <v>1</v>
      </c>
      <c r="D754" s="216" t="s">
        <v>2151</v>
      </c>
      <c r="E754" s="2"/>
      <c r="F754" s="217">
        <f t="shared" si="11"/>
        <v>0</v>
      </c>
    </row>
    <row r="755" spans="1:6" x14ac:dyDescent="0.2">
      <c r="A755" s="213"/>
      <c r="B755" s="251" t="s">
        <v>2809</v>
      </c>
      <c r="C755" s="248"/>
      <c r="D755" s="248"/>
      <c r="E755" s="239"/>
      <c r="F755" s="240"/>
    </row>
    <row r="756" spans="1:6" x14ac:dyDescent="0.2">
      <c r="A756" s="213"/>
      <c r="B756" s="251" t="s">
        <v>2810</v>
      </c>
      <c r="C756" s="248"/>
      <c r="D756" s="248"/>
      <c r="E756" s="239"/>
      <c r="F756" s="240"/>
    </row>
    <row r="757" spans="1:6" x14ac:dyDescent="0.2">
      <c r="A757" s="213"/>
      <c r="B757" s="251"/>
      <c r="C757" s="248"/>
      <c r="D757" s="248"/>
      <c r="E757" s="239"/>
      <c r="F757" s="240"/>
    </row>
    <row r="758" spans="1:6" x14ac:dyDescent="0.2">
      <c r="A758" s="213"/>
      <c r="B758" s="251" t="s">
        <v>3133</v>
      </c>
      <c r="C758" s="248"/>
      <c r="D758" s="248"/>
      <c r="E758" s="239"/>
      <c r="F758" s="240"/>
    </row>
    <row r="759" spans="1:6" x14ac:dyDescent="0.2">
      <c r="A759" s="213"/>
      <c r="B759" s="251" t="s">
        <v>3134</v>
      </c>
      <c r="C759" s="248"/>
      <c r="D759" s="248"/>
      <c r="E759" s="239"/>
      <c r="F759" s="240"/>
    </row>
    <row r="760" spans="1:6" x14ac:dyDescent="0.2">
      <c r="A760" s="213"/>
      <c r="B760" s="251" t="s">
        <v>3135</v>
      </c>
      <c r="C760" s="248"/>
      <c r="D760" s="248"/>
      <c r="E760" s="239"/>
      <c r="F760" s="240"/>
    </row>
    <row r="761" spans="1:6" x14ac:dyDescent="0.2">
      <c r="A761" s="213"/>
      <c r="B761" s="251" t="s">
        <v>2814</v>
      </c>
      <c r="C761" s="248"/>
      <c r="D761" s="248"/>
      <c r="E761" s="239"/>
      <c r="F761" s="240"/>
    </row>
    <row r="762" spans="1:6" x14ac:dyDescent="0.2">
      <c r="A762" s="213"/>
      <c r="B762" s="251" t="s">
        <v>2815</v>
      </c>
      <c r="C762" s="248"/>
      <c r="D762" s="248"/>
      <c r="E762" s="239"/>
      <c r="F762" s="240"/>
    </row>
    <row r="763" spans="1:6" x14ac:dyDescent="0.2">
      <c r="A763" s="213"/>
      <c r="B763" s="251" t="s">
        <v>2816</v>
      </c>
      <c r="C763" s="248"/>
      <c r="D763" s="248"/>
      <c r="E763" s="239"/>
      <c r="F763" s="240"/>
    </row>
    <row r="764" spans="1:6" x14ac:dyDescent="0.2">
      <c r="A764" s="213"/>
      <c r="B764" s="251" t="s">
        <v>2817</v>
      </c>
      <c r="C764" s="248"/>
      <c r="D764" s="248"/>
      <c r="E764" s="239"/>
      <c r="F764" s="240"/>
    </row>
    <row r="765" spans="1:6" x14ac:dyDescent="0.2">
      <c r="A765" s="213"/>
      <c r="B765" s="251" t="s">
        <v>2818</v>
      </c>
      <c r="C765" s="248"/>
      <c r="D765" s="248"/>
      <c r="E765" s="239"/>
      <c r="F765" s="240"/>
    </row>
    <row r="766" spans="1:6" x14ac:dyDescent="0.2">
      <c r="A766" s="213"/>
      <c r="B766" s="251" t="s">
        <v>2819</v>
      </c>
      <c r="C766" s="248"/>
      <c r="D766" s="248"/>
      <c r="E766" s="239"/>
      <c r="F766" s="240"/>
    </row>
    <row r="767" spans="1:6" x14ac:dyDescent="0.2">
      <c r="A767" s="213"/>
      <c r="B767" s="251" t="s">
        <v>2820</v>
      </c>
      <c r="C767" s="248"/>
      <c r="D767" s="248"/>
      <c r="E767" s="239"/>
      <c r="F767" s="240"/>
    </row>
    <row r="768" spans="1:6" x14ac:dyDescent="0.2">
      <c r="A768" s="213"/>
      <c r="B768" s="251" t="s">
        <v>2821</v>
      </c>
      <c r="C768" s="248"/>
      <c r="D768" s="248"/>
      <c r="E768" s="239"/>
      <c r="F768" s="240"/>
    </row>
    <row r="769" spans="1:6" x14ac:dyDescent="0.2">
      <c r="A769" s="213"/>
      <c r="B769" s="251" t="s">
        <v>3136</v>
      </c>
      <c r="C769" s="248"/>
      <c r="D769" s="248"/>
      <c r="E769" s="239"/>
      <c r="F769" s="240"/>
    </row>
    <row r="770" spans="1:6" x14ac:dyDescent="0.2">
      <c r="A770" s="213"/>
      <c r="B770" s="251" t="s">
        <v>2823</v>
      </c>
      <c r="C770" s="248"/>
      <c r="D770" s="248"/>
      <c r="E770" s="239"/>
      <c r="F770" s="240"/>
    </row>
    <row r="771" spans="1:6" x14ac:dyDescent="0.2">
      <c r="A771" s="213"/>
      <c r="B771" s="251" t="s">
        <v>2824</v>
      </c>
      <c r="C771" s="248"/>
      <c r="D771" s="248"/>
      <c r="E771" s="239"/>
      <c r="F771" s="240"/>
    </row>
    <row r="772" spans="1:6" x14ac:dyDescent="0.2">
      <c r="A772" s="213"/>
      <c r="B772" s="251" t="s">
        <v>2825</v>
      </c>
      <c r="C772" s="248"/>
      <c r="D772" s="248"/>
      <c r="E772" s="239"/>
      <c r="F772" s="240"/>
    </row>
    <row r="773" spans="1:6" x14ac:dyDescent="0.2">
      <c r="A773" s="213"/>
      <c r="B773" s="251" t="s">
        <v>2826</v>
      </c>
      <c r="C773" s="248"/>
      <c r="D773" s="248"/>
      <c r="E773" s="239"/>
      <c r="F773" s="240"/>
    </row>
    <row r="774" spans="1:6" x14ac:dyDescent="0.2">
      <c r="A774" s="213"/>
      <c r="B774" s="251" t="s">
        <v>3137</v>
      </c>
      <c r="C774" s="248"/>
      <c r="D774" s="248"/>
      <c r="E774" s="239"/>
      <c r="F774" s="240"/>
    </row>
    <row r="775" spans="1:6" x14ac:dyDescent="0.2">
      <c r="A775" s="213"/>
      <c r="B775" s="251" t="s">
        <v>3138</v>
      </c>
      <c r="C775" s="248"/>
      <c r="D775" s="248"/>
      <c r="E775" s="239"/>
      <c r="F775" s="240"/>
    </row>
    <row r="776" spans="1:6" x14ac:dyDescent="0.2">
      <c r="A776" s="213"/>
      <c r="B776" s="251" t="s">
        <v>3139</v>
      </c>
      <c r="C776" s="248"/>
      <c r="D776" s="248"/>
      <c r="E776" s="239"/>
      <c r="F776" s="240"/>
    </row>
    <row r="777" spans="1:6" x14ac:dyDescent="0.2">
      <c r="A777" s="213"/>
      <c r="B777" s="251" t="s">
        <v>3140</v>
      </c>
      <c r="C777" s="248"/>
      <c r="D777" s="248"/>
      <c r="E777" s="239"/>
      <c r="F777" s="240"/>
    </row>
    <row r="778" spans="1:6" x14ac:dyDescent="0.2">
      <c r="A778" s="213"/>
      <c r="B778" s="251" t="s">
        <v>2831</v>
      </c>
      <c r="C778" s="248"/>
      <c r="D778" s="248"/>
      <c r="E778" s="239"/>
      <c r="F778" s="240"/>
    </row>
    <row r="779" spans="1:6" x14ac:dyDescent="0.2">
      <c r="A779" s="213"/>
      <c r="B779" s="251" t="s">
        <v>3141</v>
      </c>
      <c r="C779" s="248"/>
      <c r="D779" s="248"/>
      <c r="E779" s="239"/>
      <c r="F779" s="240"/>
    </row>
    <row r="780" spans="1:6" x14ac:dyDescent="0.2">
      <c r="A780" s="213"/>
      <c r="B780" s="251" t="s">
        <v>2833</v>
      </c>
      <c r="C780" s="248"/>
      <c r="D780" s="248"/>
      <c r="E780" s="239"/>
      <c r="F780" s="240"/>
    </row>
    <row r="781" spans="1:6" x14ac:dyDescent="0.2">
      <c r="A781" s="213"/>
      <c r="B781" s="251" t="s">
        <v>3142</v>
      </c>
      <c r="C781" s="248"/>
      <c r="D781" s="248"/>
      <c r="E781" s="239"/>
      <c r="F781" s="240"/>
    </row>
    <row r="782" spans="1:6" x14ac:dyDescent="0.2">
      <c r="A782" s="213"/>
      <c r="B782" s="251" t="s">
        <v>3143</v>
      </c>
      <c r="C782" s="248"/>
      <c r="D782" s="248"/>
      <c r="E782" s="239"/>
      <c r="F782" s="240"/>
    </row>
    <row r="783" spans="1:6" x14ac:dyDescent="0.2">
      <c r="A783" s="213"/>
      <c r="B783" s="251" t="s">
        <v>3144</v>
      </c>
      <c r="C783" s="248"/>
      <c r="D783" s="248"/>
      <c r="E783" s="239"/>
      <c r="F783" s="240"/>
    </row>
    <row r="784" spans="1:6" x14ac:dyDescent="0.2">
      <c r="A784" s="213"/>
      <c r="B784" s="251" t="s">
        <v>2835</v>
      </c>
      <c r="C784" s="248"/>
      <c r="D784" s="248"/>
      <c r="E784" s="239"/>
      <c r="F784" s="240"/>
    </row>
    <row r="785" spans="1:6" x14ac:dyDescent="0.2">
      <c r="A785" s="213"/>
      <c r="B785" s="251"/>
      <c r="C785" s="248"/>
      <c r="D785" s="248"/>
      <c r="E785" s="239"/>
      <c r="F785" s="240"/>
    </row>
    <row r="786" spans="1:6" x14ac:dyDescent="0.2">
      <c r="A786" s="213"/>
      <c r="B786" s="251"/>
      <c r="C786" s="248"/>
      <c r="D786" s="248"/>
      <c r="E786" s="239"/>
      <c r="F786" s="240"/>
    </row>
    <row r="787" spans="1:6" x14ac:dyDescent="0.2">
      <c r="A787" s="213"/>
      <c r="B787" s="251"/>
      <c r="C787" s="248"/>
      <c r="D787" s="248"/>
      <c r="E787" s="239"/>
      <c r="F787" s="240"/>
    </row>
    <row r="788" spans="1:6" x14ac:dyDescent="0.2">
      <c r="A788" s="213"/>
      <c r="B788" s="251"/>
      <c r="C788" s="248"/>
      <c r="D788" s="248"/>
      <c r="E788" s="239"/>
      <c r="F788" s="240"/>
    </row>
    <row r="789" spans="1:6" x14ac:dyDescent="0.2">
      <c r="A789" s="213"/>
      <c r="B789" s="251"/>
      <c r="C789" s="248"/>
      <c r="D789" s="248"/>
      <c r="E789" s="239"/>
      <c r="F789" s="240"/>
    </row>
    <row r="790" spans="1:6" x14ac:dyDescent="0.2">
      <c r="A790" s="213"/>
      <c r="B790" s="251"/>
      <c r="C790" s="248"/>
      <c r="D790" s="248"/>
      <c r="E790" s="239"/>
      <c r="F790" s="240"/>
    </row>
    <row r="791" spans="1:6" x14ac:dyDescent="0.2">
      <c r="A791" s="213"/>
      <c r="B791" s="251"/>
      <c r="C791" s="248"/>
      <c r="D791" s="248"/>
      <c r="E791" s="239"/>
      <c r="F791" s="240"/>
    </row>
    <row r="792" spans="1:6" x14ac:dyDescent="0.2">
      <c r="A792" s="213"/>
      <c r="B792" s="251"/>
      <c r="C792" s="248"/>
      <c r="D792" s="248"/>
      <c r="E792" s="239"/>
      <c r="F792" s="240"/>
    </row>
    <row r="793" spans="1:6" x14ac:dyDescent="0.2">
      <c r="A793" s="213"/>
      <c r="B793" s="251" t="s">
        <v>2836</v>
      </c>
      <c r="C793" s="248"/>
      <c r="D793" s="248"/>
      <c r="E793" s="239"/>
      <c r="F793" s="240"/>
    </row>
    <row r="794" spans="1:6" x14ac:dyDescent="0.2">
      <c r="A794" s="213"/>
      <c r="B794" s="251" t="s">
        <v>2835</v>
      </c>
      <c r="C794" s="248"/>
      <c r="D794" s="248"/>
      <c r="E794" s="239"/>
      <c r="F794" s="240"/>
    </row>
    <row r="795" spans="1:6" x14ac:dyDescent="0.2">
      <c r="A795" s="213"/>
      <c r="B795" s="251" t="s">
        <v>2837</v>
      </c>
      <c r="C795" s="248"/>
      <c r="D795" s="248"/>
      <c r="E795" s="239"/>
      <c r="F795" s="240"/>
    </row>
    <row r="796" spans="1:6" x14ac:dyDescent="0.2">
      <c r="A796" s="213"/>
      <c r="B796" s="251" t="s">
        <v>2821</v>
      </c>
      <c r="C796" s="248"/>
      <c r="D796" s="248"/>
      <c r="E796" s="239"/>
      <c r="F796" s="240"/>
    </row>
    <row r="797" spans="1:6" x14ac:dyDescent="0.2">
      <c r="A797" s="213"/>
      <c r="B797" s="251" t="s">
        <v>2823</v>
      </c>
      <c r="C797" s="248"/>
      <c r="D797" s="248"/>
      <c r="E797" s="239"/>
      <c r="F797" s="240"/>
    </row>
    <row r="798" spans="1:6" x14ac:dyDescent="0.2">
      <c r="A798" s="213"/>
      <c r="B798" s="251" t="s">
        <v>2824</v>
      </c>
      <c r="C798" s="248"/>
      <c r="D798" s="248"/>
      <c r="E798" s="239"/>
      <c r="F798" s="240"/>
    </row>
    <row r="799" spans="1:6" x14ac:dyDescent="0.2">
      <c r="A799" s="213"/>
      <c r="B799" s="251" t="s">
        <v>2839</v>
      </c>
      <c r="C799" s="248"/>
      <c r="D799" s="248"/>
      <c r="E799" s="239"/>
      <c r="F799" s="240"/>
    </row>
    <row r="800" spans="1:6" x14ac:dyDescent="0.2">
      <c r="A800" s="213"/>
      <c r="B800" s="251" t="s">
        <v>2840</v>
      </c>
      <c r="C800" s="248"/>
      <c r="D800" s="248"/>
      <c r="E800" s="239"/>
      <c r="F800" s="240"/>
    </row>
    <row r="801" spans="1:6" x14ac:dyDescent="0.2">
      <c r="A801" s="213"/>
      <c r="B801" s="251" t="s">
        <v>2841</v>
      </c>
      <c r="C801" s="248"/>
      <c r="D801" s="248"/>
      <c r="E801" s="239"/>
      <c r="F801" s="240"/>
    </row>
    <row r="802" spans="1:6" x14ac:dyDescent="0.2">
      <c r="A802" s="213"/>
      <c r="B802" s="251" t="s">
        <v>2842</v>
      </c>
      <c r="C802" s="248"/>
      <c r="D802" s="248"/>
      <c r="E802" s="239"/>
      <c r="F802" s="240"/>
    </row>
    <row r="803" spans="1:6" x14ac:dyDescent="0.2">
      <c r="A803" s="213"/>
      <c r="B803" s="251"/>
      <c r="C803" s="248"/>
      <c r="D803" s="248"/>
      <c r="E803" s="239"/>
      <c r="F803" s="240"/>
    </row>
    <row r="804" spans="1:6" x14ac:dyDescent="0.2">
      <c r="A804" s="213"/>
      <c r="B804" s="251"/>
      <c r="C804" s="248"/>
      <c r="D804" s="248"/>
      <c r="E804" s="239"/>
      <c r="F804" s="240"/>
    </row>
    <row r="805" spans="1:6" x14ac:dyDescent="0.2">
      <c r="A805" s="213"/>
      <c r="B805" s="251"/>
      <c r="C805" s="248"/>
      <c r="D805" s="248"/>
      <c r="E805" s="239"/>
      <c r="F805" s="240"/>
    </row>
    <row r="806" spans="1:6" x14ac:dyDescent="0.2">
      <c r="A806" s="213"/>
      <c r="B806" s="251"/>
      <c r="C806" s="248"/>
      <c r="D806" s="248"/>
      <c r="E806" s="239"/>
      <c r="F806" s="240"/>
    </row>
    <row r="807" spans="1:6" x14ac:dyDescent="0.2">
      <c r="A807" s="213"/>
      <c r="B807" s="251"/>
      <c r="C807" s="248"/>
      <c r="D807" s="248"/>
      <c r="E807" s="239"/>
      <c r="F807" s="240"/>
    </row>
    <row r="808" spans="1:6" x14ac:dyDescent="0.2">
      <c r="A808" s="213"/>
      <c r="B808" s="251"/>
      <c r="C808" s="248"/>
      <c r="D808" s="248"/>
      <c r="E808" s="239"/>
      <c r="F808" s="240"/>
    </row>
    <row r="809" spans="1:6" x14ac:dyDescent="0.2">
      <c r="A809" s="213"/>
      <c r="B809" s="251"/>
      <c r="C809" s="248"/>
      <c r="D809" s="248"/>
      <c r="E809" s="239"/>
      <c r="F809" s="240"/>
    </row>
    <row r="810" spans="1:6" x14ac:dyDescent="0.2">
      <c r="A810" s="213"/>
      <c r="B810" s="251"/>
      <c r="C810" s="248"/>
      <c r="D810" s="248"/>
      <c r="E810" s="239"/>
      <c r="F810" s="240"/>
    </row>
    <row r="811" spans="1:6" x14ac:dyDescent="0.2">
      <c r="A811" s="213" t="s">
        <v>3145</v>
      </c>
      <c r="B811" s="251" t="s">
        <v>3146</v>
      </c>
      <c r="C811" s="216">
        <v>1</v>
      </c>
      <c r="D811" s="216" t="s">
        <v>220</v>
      </c>
      <c r="E811" s="2"/>
      <c r="F811" s="217">
        <f t="shared" ref="F811:F834" si="12">E811*C811</f>
        <v>0</v>
      </c>
    </row>
    <row r="812" spans="1:6" x14ac:dyDescent="0.2">
      <c r="A812" s="213"/>
      <c r="B812" s="251" t="s">
        <v>3147</v>
      </c>
      <c r="C812" s="248"/>
      <c r="D812" s="248"/>
      <c r="E812" s="239"/>
      <c r="F812" s="240"/>
    </row>
    <row r="813" spans="1:6" x14ac:dyDescent="0.2">
      <c r="A813" s="213"/>
      <c r="B813" s="251" t="s">
        <v>3148</v>
      </c>
      <c r="C813" s="248"/>
      <c r="D813" s="248"/>
      <c r="E813" s="239"/>
      <c r="F813" s="240"/>
    </row>
    <row r="814" spans="1:6" x14ac:dyDescent="0.2">
      <c r="A814" s="213"/>
      <c r="B814" s="251" t="s">
        <v>3149</v>
      </c>
      <c r="C814" s="248"/>
      <c r="D814" s="248"/>
      <c r="E814" s="239"/>
      <c r="F814" s="240"/>
    </row>
    <row r="815" spans="1:6" x14ac:dyDescent="0.2">
      <c r="A815" s="213"/>
      <c r="B815" s="251" t="s">
        <v>3150</v>
      </c>
      <c r="C815" s="248"/>
      <c r="D815" s="248"/>
      <c r="E815" s="239"/>
      <c r="F815" s="240"/>
    </row>
    <row r="816" spans="1:6" x14ac:dyDescent="0.2">
      <c r="A816" s="213"/>
      <c r="B816" s="251" t="s">
        <v>3151</v>
      </c>
      <c r="C816" s="248"/>
      <c r="D816" s="248"/>
      <c r="E816" s="239"/>
      <c r="F816" s="240"/>
    </row>
    <row r="817" spans="1:6" x14ac:dyDescent="0.2">
      <c r="A817" s="213"/>
      <c r="B817" s="251"/>
      <c r="C817" s="248"/>
      <c r="D817" s="248"/>
      <c r="E817" s="239"/>
      <c r="F817" s="240"/>
    </row>
    <row r="818" spans="1:6" x14ac:dyDescent="0.2">
      <c r="A818" s="213" t="s">
        <v>3152</v>
      </c>
      <c r="B818" s="251" t="s">
        <v>2860</v>
      </c>
      <c r="C818" s="248"/>
      <c r="D818" s="248"/>
      <c r="E818" s="239"/>
      <c r="F818" s="240"/>
    </row>
    <row r="819" spans="1:6" x14ac:dyDescent="0.2">
      <c r="A819" s="213" t="s">
        <v>3153</v>
      </c>
      <c r="B819" s="251" t="s">
        <v>2860</v>
      </c>
      <c r="C819" s="248"/>
      <c r="D819" s="248"/>
      <c r="E819" s="239"/>
      <c r="F819" s="240"/>
    </row>
    <row r="820" spans="1:6" x14ac:dyDescent="0.2">
      <c r="A820" s="213"/>
      <c r="B820" s="251" t="s">
        <v>2848</v>
      </c>
      <c r="C820" s="248"/>
      <c r="D820" s="248"/>
      <c r="E820" s="239"/>
      <c r="F820" s="240"/>
    </row>
    <row r="821" spans="1:6" x14ac:dyDescent="0.2">
      <c r="A821" s="213" t="s">
        <v>3154</v>
      </c>
      <c r="B821" s="251" t="s">
        <v>3155</v>
      </c>
      <c r="C821" s="216">
        <v>4</v>
      </c>
      <c r="D821" s="216" t="s">
        <v>220</v>
      </c>
      <c r="E821" s="2"/>
      <c r="F821" s="217">
        <f t="shared" si="12"/>
        <v>0</v>
      </c>
    </row>
    <row r="822" spans="1:6" x14ac:dyDescent="0.2">
      <c r="A822" s="213" t="s">
        <v>3156</v>
      </c>
      <c r="B822" s="251" t="s">
        <v>3157</v>
      </c>
      <c r="C822" s="216">
        <v>1</v>
      </c>
      <c r="D822" s="216" t="s">
        <v>220</v>
      </c>
      <c r="E822" s="2"/>
      <c r="F822" s="217">
        <f t="shared" si="12"/>
        <v>0</v>
      </c>
    </row>
    <row r="823" spans="1:6" x14ac:dyDescent="0.2">
      <c r="A823" s="213" t="s">
        <v>3158</v>
      </c>
      <c r="B823" s="251" t="s">
        <v>3082</v>
      </c>
      <c r="C823" s="216">
        <v>2</v>
      </c>
      <c r="D823" s="216" t="s">
        <v>220</v>
      </c>
      <c r="E823" s="2"/>
      <c r="F823" s="217">
        <f t="shared" si="12"/>
        <v>0</v>
      </c>
    </row>
    <row r="824" spans="1:6" x14ac:dyDescent="0.2">
      <c r="A824" s="213" t="s">
        <v>3159</v>
      </c>
      <c r="B824" s="251" t="s">
        <v>3160</v>
      </c>
      <c r="C824" s="216">
        <v>2</v>
      </c>
      <c r="D824" s="216" t="s">
        <v>220</v>
      </c>
      <c r="E824" s="2"/>
      <c r="F824" s="217">
        <f t="shared" si="12"/>
        <v>0</v>
      </c>
    </row>
    <row r="825" spans="1:6" x14ac:dyDescent="0.2">
      <c r="A825" s="213" t="s">
        <v>3161</v>
      </c>
      <c r="B825" s="251" t="s">
        <v>3087</v>
      </c>
      <c r="C825" s="216">
        <v>1</v>
      </c>
      <c r="D825" s="216" t="s">
        <v>220</v>
      </c>
      <c r="E825" s="2"/>
      <c r="F825" s="217">
        <f t="shared" si="12"/>
        <v>0</v>
      </c>
    </row>
    <row r="826" spans="1:6" x14ac:dyDescent="0.2">
      <c r="A826" s="213" t="s">
        <v>3162</v>
      </c>
      <c r="B826" s="251" t="s">
        <v>3163</v>
      </c>
      <c r="C826" s="216">
        <v>2</v>
      </c>
      <c r="D826" s="216" t="s">
        <v>220</v>
      </c>
      <c r="E826" s="2"/>
      <c r="F826" s="217">
        <f t="shared" si="12"/>
        <v>0</v>
      </c>
    </row>
    <row r="827" spans="1:6" x14ac:dyDescent="0.2">
      <c r="A827" s="213"/>
      <c r="B827" s="251"/>
      <c r="C827" s="248"/>
      <c r="D827" s="248"/>
      <c r="E827" s="239"/>
      <c r="F827" s="240"/>
    </row>
    <row r="828" spans="1:6" x14ac:dyDescent="0.2">
      <c r="A828" s="213" t="s">
        <v>3164</v>
      </c>
      <c r="B828" s="251" t="s">
        <v>2889</v>
      </c>
      <c r="C828" s="216">
        <v>2</v>
      </c>
      <c r="D828" s="216" t="s">
        <v>220</v>
      </c>
      <c r="E828" s="2"/>
      <c r="F828" s="217">
        <f t="shared" si="12"/>
        <v>0</v>
      </c>
    </row>
    <row r="829" spans="1:6" x14ac:dyDescent="0.2">
      <c r="A829" s="213"/>
      <c r="B829" s="251" t="s">
        <v>3165</v>
      </c>
      <c r="C829" s="248"/>
      <c r="D829" s="248"/>
      <c r="E829" s="239"/>
      <c r="F829" s="240"/>
    </row>
    <row r="830" spans="1:6" x14ac:dyDescent="0.2">
      <c r="A830" s="213"/>
      <c r="B830" s="251" t="s">
        <v>3166</v>
      </c>
      <c r="C830" s="248"/>
      <c r="D830" s="248"/>
      <c r="E830" s="239"/>
      <c r="F830" s="240"/>
    </row>
    <row r="831" spans="1:6" x14ac:dyDescent="0.2">
      <c r="A831" s="213"/>
      <c r="B831" s="251" t="s">
        <v>3167</v>
      </c>
      <c r="C831" s="248"/>
      <c r="D831" s="248"/>
      <c r="E831" s="239"/>
      <c r="F831" s="240"/>
    </row>
    <row r="832" spans="1:6" x14ac:dyDescent="0.2">
      <c r="A832" s="213"/>
      <c r="B832" s="251" t="s">
        <v>3168</v>
      </c>
      <c r="C832" s="248"/>
      <c r="D832" s="248"/>
      <c r="E832" s="239"/>
      <c r="F832" s="240"/>
    </row>
    <row r="833" spans="1:6" x14ac:dyDescent="0.2">
      <c r="A833" s="213"/>
      <c r="B833" s="251"/>
      <c r="C833" s="248"/>
      <c r="D833" s="248"/>
      <c r="E833" s="239"/>
      <c r="F833" s="240"/>
    </row>
    <row r="834" spans="1:6" x14ac:dyDescent="0.2">
      <c r="A834" s="213" t="s">
        <v>3169</v>
      </c>
      <c r="B834" s="251" t="s">
        <v>2889</v>
      </c>
      <c r="C834" s="216">
        <v>2</v>
      </c>
      <c r="D834" s="216" t="s">
        <v>220</v>
      </c>
      <c r="E834" s="2"/>
      <c r="F834" s="217">
        <f t="shared" si="12"/>
        <v>0</v>
      </c>
    </row>
    <row r="835" spans="1:6" x14ac:dyDescent="0.2">
      <c r="A835" s="213"/>
      <c r="B835" s="251" t="s">
        <v>3170</v>
      </c>
      <c r="C835" s="248"/>
      <c r="D835" s="248"/>
      <c r="E835" s="239"/>
      <c r="F835" s="240"/>
    </row>
    <row r="836" spans="1:6" x14ac:dyDescent="0.2">
      <c r="A836" s="213"/>
      <c r="B836" s="251" t="s">
        <v>3171</v>
      </c>
      <c r="C836" s="248"/>
      <c r="D836" s="248"/>
      <c r="E836" s="239"/>
      <c r="F836" s="240"/>
    </row>
    <row r="837" spans="1:6" x14ac:dyDescent="0.2">
      <c r="A837" s="213"/>
      <c r="B837" s="251" t="s">
        <v>3172</v>
      </c>
      <c r="C837" s="248"/>
      <c r="D837" s="248"/>
      <c r="E837" s="239"/>
      <c r="F837" s="240"/>
    </row>
    <row r="838" spans="1:6" x14ac:dyDescent="0.2">
      <c r="A838" s="213"/>
      <c r="B838" s="251" t="s">
        <v>3168</v>
      </c>
      <c r="C838" s="248"/>
      <c r="D838" s="248"/>
      <c r="E838" s="239"/>
      <c r="F838" s="240"/>
    </row>
    <row r="839" spans="1:6" x14ac:dyDescent="0.2">
      <c r="A839" s="213"/>
      <c r="B839" s="251"/>
      <c r="C839" s="248"/>
      <c r="D839" s="248"/>
      <c r="E839" s="239"/>
      <c r="F839" s="240"/>
    </row>
    <row r="840" spans="1:6" x14ac:dyDescent="0.2">
      <c r="A840" s="213" t="s">
        <v>3173</v>
      </c>
      <c r="B840" s="251" t="s">
        <v>2889</v>
      </c>
      <c r="C840" s="216">
        <v>1</v>
      </c>
      <c r="D840" s="216" t="s">
        <v>220</v>
      </c>
      <c r="E840" s="2"/>
      <c r="F840" s="217">
        <f t="shared" ref="F840:F896" si="13">E840*C840</f>
        <v>0</v>
      </c>
    </row>
    <row r="841" spans="1:6" x14ac:dyDescent="0.2">
      <c r="A841" s="213"/>
      <c r="B841" s="251" t="s">
        <v>3174</v>
      </c>
      <c r="C841" s="248"/>
      <c r="D841" s="248"/>
      <c r="E841" s="239"/>
      <c r="F841" s="240"/>
    </row>
    <row r="842" spans="1:6" x14ac:dyDescent="0.2">
      <c r="A842" s="213"/>
      <c r="B842" s="251" t="s">
        <v>3175</v>
      </c>
      <c r="C842" s="248"/>
      <c r="D842" s="248"/>
      <c r="E842" s="239"/>
      <c r="F842" s="240"/>
    </row>
    <row r="843" spans="1:6" x14ac:dyDescent="0.2">
      <c r="A843" s="213"/>
      <c r="B843" s="251" t="s">
        <v>3176</v>
      </c>
      <c r="C843" s="248"/>
      <c r="D843" s="248"/>
      <c r="E843" s="239"/>
      <c r="F843" s="240"/>
    </row>
    <row r="844" spans="1:6" x14ac:dyDescent="0.2">
      <c r="A844" s="213"/>
      <c r="B844" s="251" t="s">
        <v>3177</v>
      </c>
      <c r="C844" s="248"/>
      <c r="D844" s="248"/>
      <c r="E844" s="239"/>
      <c r="F844" s="240"/>
    </row>
    <row r="845" spans="1:6" x14ac:dyDescent="0.2">
      <c r="A845" s="213"/>
      <c r="B845" s="251"/>
      <c r="C845" s="248"/>
      <c r="D845" s="248"/>
      <c r="E845" s="239"/>
      <c r="F845" s="240"/>
    </row>
    <row r="846" spans="1:6" x14ac:dyDescent="0.2">
      <c r="A846" s="213" t="s">
        <v>3178</v>
      </c>
      <c r="B846" s="251" t="s">
        <v>2889</v>
      </c>
      <c r="C846" s="216">
        <v>1</v>
      </c>
      <c r="D846" s="216" t="s">
        <v>220</v>
      </c>
      <c r="E846" s="2"/>
      <c r="F846" s="217">
        <f t="shared" si="13"/>
        <v>0</v>
      </c>
    </row>
    <row r="847" spans="1:6" x14ac:dyDescent="0.2">
      <c r="A847" s="213"/>
      <c r="B847" s="251" t="s">
        <v>3179</v>
      </c>
      <c r="C847" s="248"/>
      <c r="D847" s="248"/>
      <c r="E847" s="239"/>
      <c r="F847" s="240"/>
    </row>
    <row r="848" spans="1:6" x14ac:dyDescent="0.2">
      <c r="A848" s="213"/>
      <c r="B848" s="251" t="s">
        <v>3175</v>
      </c>
      <c r="C848" s="248"/>
      <c r="D848" s="248"/>
      <c r="E848" s="239"/>
      <c r="F848" s="240"/>
    </row>
    <row r="849" spans="1:6" x14ac:dyDescent="0.2">
      <c r="A849" s="213"/>
      <c r="B849" s="251" t="s">
        <v>3180</v>
      </c>
      <c r="C849" s="248"/>
      <c r="D849" s="248"/>
      <c r="E849" s="239"/>
      <c r="F849" s="240"/>
    </row>
    <row r="850" spans="1:6" x14ac:dyDescent="0.2">
      <c r="A850" s="213"/>
      <c r="B850" s="251" t="s">
        <v>3181</v>
      </c>
      <c r="C850" s="248"/>
      <c r="D850" s="248"/>
      <c r="E850" s="239"/>
      <c r="F850" s="240"/>
    </row>
    <row r="851" spans="1:6" x14ac:dyDescent="0.2">
      <c r="A851" s="213"/>
      <c r="B851" s="251"/>
      <c r="C851" s="248"/>
      <c r="D851" s="248"/>
      <c r="E851" s="239"/>
      <c r="F851" s="240"/>
    </row>
    <row r="852" spans="1:6" x14ac:dyDescent="0.2">
      <c r="A852" s="213" t="s">
        <v>3182</v>
      </c>
      <c r="B852" s="251" t="s">
        <v>2889</v>
      </c>
      <c r="C852" s="216">
        <v>1</v>
      </c>
      <c r="D852" s="216" t="s">
        <v>220</v>
      </c>
      <c r="E852" s="2"/>
      <c r="F852" s="217">
        <f t="shared" si="13"/>
        <v>0</v>
      </c>
    </row>
    <row r="853" spans="1:6" x14ac:dyDescent="0.2">
      <c r="A853" s="213"/>
      <c r="B853" s="251" t="s">
        <v>3183</v>
      </c>
      <c r="C853" s="248"/>
      <c r="D853" s="248"/>
      <c r="E853" s="239"/>
      <c r="F853" s="240"/>
    </row>
    <row r="854" spans="1:6" x14ac:dyDescent="0.2">
      <c r="A854" s="213"/>
      <c r="B854" s="251" t="s">
        <v>3184</v>
      </c>
      <c r="C854" s="248"/>
      <c r="D854" s="248"/>
      <c r="E854" s="239"/>
      <c r="F854" s="240"/>
    </row>
    <row r="855" spans="1:6" x14ac:dyDescent="0.2">
      <c r="A855" s="213"/>
      <c r="B855" s="251" t="s">
        <v>3185</v>
      </c>
      <c r="C855" s="248"/>
      <c r="D855" s="248"/>
      <c r="E855" s="239"/>
      <c r="F855" s="240"/>
    </row>
    <row r="856" spans="1:6" x14ac:dyDescent="0.2">
      <c r="A856" s="213"/>
      <c r="B856" s="251" t="s">
        <v>3181</v>
      </c>
      <c r="C856" s="248"/>
      <c r="D856" s="248"/>
      <c r="E856" s="239"/>
      <c r="F856" s="240"/>
    </row>
    <row r="857" spans="1:6" x14ac:dyDescent="0.2">
      <c r="A857" s="213"/>
      <c r="B857" s="251"/>
      <c r="C857" s="248"/>
      <c r="D857" s="248"/>
      <c r="E857" s="239"/>
      <c r="F857" s="240"/>
    </row>
    <row r="858" spans="1:6" x14ac:dyDescent="0.2">
      <c r="A858" s="213" t="s">
        <v>3186</v>
      </c>
      <c r="B858" s="251" t="s">
        <v>2860</v>
      </c>
      <c r="C858" s="248"/>
      <c r="D858" s="248"/>
      <c r="E858" s="239"/>
      <c r="F858" s="240"/>
    </row>
    <row r="859" spans="1:6" x14ac:dyDescent="0.2">
      <c r="A859" s="213" t="s">
        <v>3187</v>
      </c>
      <c r="B859" s="251" t="s">
        <v>2860</v>
      </c>
      <c r="C859" s="248"/>
      <c r="D859" s="248"/>
      <c r="E859" s="239"/>
      <c r="F859" s="240"/>
    </row>
    <row r="860" spans="1:6" x14ac:dyDescent="0.2">
      <c r="A860" s="213" t="s">
        <v>3188</v>
      </c>
      <c r="B860" s="251" t="s">
        <v>3189</v>
      </c>
      <c r="C860" s="216">
        <v>16</v>
      </c>
      <c r="D860" s="216" t="s">
        <v>220</v>
      </c>
      <c r="E860" s="2"/>
      <c r="F860" s="217">
        <f t="shared" si="13"/>
        <v>0</v>
      </c>
    </row>
    <row r="861" spans="1:6" x14ac:dyDescent="0.2">
      <c r="A861" s="213"/>
      <c r="B861" s="251" t="s">
        <v>3190</v>
      </c>
      <c r="C861" s="248"/>
      <c r="D861" s="248"/>
      <c r="E861" s="239"/>
      <c r="F861" s="240"/>
    </row>
    <row r="862" spans="1:6" x14ac:dyDescent="0.2">
      <c r="A862" s="213"/>
      <c r="B862" s="251" t="s">
        <v>3191</v>
      </c>
      <c r="C862" s="248"/>
      <c r="D862" s="248"/>
      <c r="E862" s="239"/>
      <c r="F862" s="240"/>
    </row>
    <row r="863" spans="1:6" x14ac:dyDescent="0.2">
      <c r="A863" s="213"/>
      <c r="B863" s="251" t="s">
        <v>3192</v>
      </c>
      <c r="C863" s="248"/>
      <c r="D863" s="248"/>
      <c r="E863" s="239"/>
      <c r="F863" s="240"/>
    </row>
    <row r="864" spans="1:6" x14ac:dyDescent="0.2">
      <c r="A864" s="213"/>
      <c r="B864" s="251" t="s">
        <v>3193</v>
      </c>
      <c r="C864" s="248"/>
      <c r="D864" s="248"/>
      <c r="E864" s="239"/>
      <c r="F864" s="240"/>
    </row>
    <row r="865" spans="1:6" x14ac:dyDescent="0.2">
      <c r="A865" s="213"/>
      <c r="B865" s="251" t="s">
        <v>3194</v>
      </c>
      <c r="C865" s="248"/>
      <c r="D865" s="248"/>
      <c r="E865" s="239"/>
      <c r="F865" s="240"/>
    </row>
    <row r="866" spans="1:6" x14ac:dyDescent="0.2">
      <c r="A866" s="213"/>
      <c r="B866" s="251" t="s">
        <v>2938</v>
      </c>
      <c r="C866" s="248"/>
      <c r="D866" s="248"/>
      <c r="E866" s="239"/>
      <c r="F866" s="240"/>
    </row>
    <row r="867" spans="1:6" x14ac:dyDescent="0.2">
      <c r="A867" s="213"/>
      <c r="B867" s="251" t="s">
        <v>2939</v>
      </c>
      <c r="C867" s="248"/>
      <c r="D867" s="248"/>
      <c r="E867" s="239"/>
      <c r="F867" s="240"/>
    </row>
    <row r="868" spans="1:6" x14ac:dyDescent="0.2">
      <c r="A868" s="213"/>
      <c r="B868" s="251" t="s">
        <v>2940</v>
      </c>
      <c r="C868" s="248"/>
      <c r="D868" s="248"/>
      <c r="E868" s="239"/>
      <c r="F868" s="240"/>
    </row>
    <row r="869" spans="1:6" x14ac:dyDescent="0.2">
      <c r="A869" s="213"/>
      <c r="B869" s="251" t="s">
        <v>2941</v>
      </c>
      <c r="C869" s="248"/>
      <c r="D869" s="248"/>
      <c r="E869" s="239"/>
      <c r="F869" s="240"/>
    </row>
    <row r="870" spans="1:6" x14ac:dyDescent="0.2">
      <c r="A870" s="213"/>
      <c r="B870" s="251"/>
      <c r="C870" s="248"/>
      <c r="D870" s="248"/>
      <c r="E870" s="239"/>
      <c r="F870" s="240"/>
    </row>
    <row r="871" spans="1:6" x14ac:dyDescent="0.2">
      <c r="A871" s="213" t="s">
        <v>3195</v>
      </c>
      <c r="B871" s="251" t="s">
        <v>3196</v>
      </c>
      <c r="C871" s="216">
        <v>1</v>
      </c>
      <c r="D871" s="216" t="s">
        <v>220</v>
      </c>
      <c r="E871" s="2"/>
      <c r="F871" s="217">
        <f t="shared" si="13"/>
        <v>0</v>
      </c>
    </row>
    <row r="872" spans="1:6" x14ac:dyDescent="0.2">
      <c r="A872" s="213"/>
      <c r="B872" s="251" t="s">
        <v>3197</v>
      </c>
      <c r="C872" s="248"/>
      <c r="D872" s="248"/>
      <c r="E872" s="239"/>
      <c r="F872" s="240"/>
    </row>
    <row r="873" spans="1:6" x14ac:dyDescent="0.2">
      <c r="A873" s="213"/>
      <c r="B873" s="251" t="s">
        <v>3198</v>
      </c>
      <c r="C873" s="248"/>
      <c r="D873" s="248"/>
      <c r="E873" s="239"/>
      <c r="F873" s="240"/>
    </row>
    <row r="874" spans="1:6" x14ac:dyDescent="0.2">
      <c r="A874" s="213"/>
      <c r="B874" s="251" t="s">
        <v>3199</v>
      </c>
      <c r="C874" s="248"/>
      <c r="D874" s="248"/>
      <c r="E874" s="239"/>
      <c r="F874" s="240"/>
    </row>
    <row r="875" spans="1:6" x14ac:dyDescent="0.2">
      <c r="A875" s="213"/>
      <c r="B875" s="251" t="s">
        <v>3200</v>
      </c>
      <c r="C875" s="248"/>
      <c r="D875" s="248"/>
      <c r="E875" s="239"/>
      <c r="F875" s="240"/>
    </row>
    <row r="876" spans="1:6" x14ac:dyDescent="0.2">
      <c r="A876" s="213"/>
      <c r="B876" s="251" t="s">
        <v>3201</v>
      </c>
      <c r="C876" s="248"/>
      <c r="D876" s="248"/>
      <c r="E876" s="239"/>
      <c r="F876" s="240"/>
    </row>
    <row r="877" spans="1:6" x14ac:dyDescent="0.2">
      <c r="A877" s="213"/>
      <c r="B877" s="251" t="s">
        <v>3202</v>
      </c>
      <c r="C877" s="248"/>
      <c r="D877" s="248"/>
      <c r="E877" s="239"/>
      <c r="F877" s="240"/>
    </row>
    <row r="878" spans="1:6" x14ac:dyDescent="0.2">
      <c r="A878" s="213"/>
      <c r="B878" s="251" t="s">
        <v>2938</v>
      </c>
      <c r="C878" s="248"/>
      <c r="D878" s="248"/>
      <c r="E878" s="239"/>
      <c r="F878" s="240"/>
    </row>
    <row r="879" spans="1:6" x14ac:dyDescent="0.2">
      <c r="A879" s="213"/>
      <c r="B879" s="251" t="s">
        <v>3203</v>
      </c>
      <c r="C879" s="248"/>
      <c r="D879" s="248"/>
      <c r="E879" s="239"/>
      <c r="F879" s="240"/>
    </row>
    <row r="880" spans="1:6" x14ac:dyDescent="0.2">
      <c r="A880" s="213"/>
      <c r="B880" s="251"/>
      <c r="C880" s="248"/>
      <c r="D880" s="248"/>
      <c r="E880" s="239"/>
      <c r="F880" s="240"/>
    </row>
    <row r="881" spans="1:6" x14ac:dyDescent="0.2">
      <c r="A881" s="213"/>
      <c r="B881" s="251" t="s">
        <v>2945</v>
      </c>
      <c r="C881" s="248"/>
      <c r="D881" s="248"/>
      <c r="E881" s="239"/>
      <c r="F881" s="240"/>
    </row>
    <row r="882" spans="1:6" x14ac:dyDescent="0.2">
      <c r="A882" s="213"/>
      <c r="B882" s="251" t="s">
        <v>2946</v>
      </c>
      <c r="C882" s="248"/>
      <c r="D882" s="248"/>
      <c r="E882" s="239"/>
      <c r="F882" s="240"/>
    </row>
    <row r="883" spans="1:6" x14ac:dyDescent="0.2">
      <c r="A883" s="213"/>
      <c r="B883" s="251" t="s">
        <v>2947</v>
      </c>
      <c r="C883" s="216">
        <v>231</v>
      </c>
      <c r="D883" s="216" t="s">
        <v>121</v>
      </c>
      <c r="E883" s="2"/>
      <c r="F883" s="217">
        <f t="shared" si="13"/>
        <v>0</v>
      </c>
    </row>
    <row r="884" spans="1:6" x14ac:dyDescent="0.2">
      <c r="A884" s="213"/>
      <c r="B884" s="251" t="s">
        <v>2948</v>
      </c>
      <c r="C884" s="248"/>
      <c r="D884" s="248"/>
      <c r="E884" s="239"/>
      <c r="F884" s="240"/>
    </row>
    <row r="885" spans="1:6" x14ac:dyDescent="0.2">
      <c r="A885" s="213"/>
      <c r="B885" s="251" t="s">
        <v>2949</v>
      </c>
      <c r="C885" s="248"/>
      <c r="D885" s="248"/>
      <c r="E885" s="239"/>
      <c r="F885" s="240"/>
    </row>
    <row r="886" spans="1:6" x14ac:dyDescent="0.2">
      <c r="A886" s="213"/>
      <c r="B886" s="251" t="s">
        <v>2950</v>
      </c>
      <c r="C886" s="248"/>
      <c r="D886" s="248"/>
      <c r="E886" s="239"/>
      <c r="F886" s="240"/>
    </row>
    <row r="887" spans="1:6" x14ac:dyDescent="0.2">
      <c r="A887" s="213"/>
      <c r="B887" s="251"/>
      <c r="C887" s="248"/>
      <c r="D887" s="248"/>
      <c r="E887" s="239"/>
      <c r="F887" s="240"/>
    </row>
    <row r="888" spans="1:6" x14ac:dyDescent="0.2">
      <c r="A888" s="213"/>
      <c r="B888" s="251" t="s">
        <v>2952</v>
      </c>
      <c r="C888" s="216">
        <v>279</v>
      </c>
      <c r="D888" s="216" t="s">
        <v>121</v>
      </c>
      <c r="E888" s="2"/>
      <c r="F888" s="217">
        <f t="shared" si="13"/>
        <v>0</v>
      </c>
    </row>
    <row r="889" spans="1:6" x14ac:dyDescent="0.2">
      <c r="A889" s="213"/>
      <c r="B889" s="251" t="s">
        <v>2953</v>
      </c>
      <c r="C889" s="248"/>
      <c r="D889" s="248"/>
      <c r="E889" s="239"/>
      <c r="F889" s="240"/>
    </row>
    <row r="890" spans="1:6" x14ac:dyDescent="0.2">
      <c r="A890" s="213"/>
      <c r="B890" s="251" t="s">
        <v>2954</v>
      </c>
      <c r="C890" s="248"/>
      <c r="D890" s="248"/>
      <c r="E890" s="239"/>
      <c r="F890" s="240"/>
    </row>
    <row r="891" spans="1:6" x14ac:dyDescent="0.2">
      <c r="A891" s="213"/>
      <c r="B891" s="251" t="s">
        <v>2955</v>
      </c>
      <c r="C891" s="248"/>
      <c r="D891" s="248"/>
      <c r="E891" s="239"/>
      <c r="F891" s="240"/>
    </row>
    <row r="892" spans="1:6" x14ac:dyDescent="0.2">
      <c r="A892" s="213"/>
      <c r="B892" s="251"/>
      <c r="C892" s="248"/>
      <c r="D892" s="248"/>
      <c r="E892" s="239"/>
      <c r="F892" s="240"/>
    </row>
    <row r="893" spans="1:6" x14ac:dyDescent="0.2">
      <c r="A893" s="213"/>
      <c r="B893" s="251" t="s">
        <v>2963</v>
      </c>
      <c r="C893" s="248"/>
      <c r="D893" s="248"/>
      <c r="E893" s="239"/>
      <c r="F893" s="240"/>
    </row>
    <row r="894" spans="1:6" x14ac:dyDescent="0.2">
      <c r="A894" s="213"/>
      <c r="B894" s="251" t="s">
        <v>2964</v>
      </c>
      <c r="C894" s="248"/>
      <c r="D894" s="248"/>
      <c r="E894" s="239"/>
      <c r="F894" s="240"/>
    </row>
    <row r="895" spans="1:6" x14ac:dyDescent="0.2">
      <c r="A895" s="213"/>
      <c r="B895" s="251" t="s">
        <v>2965</v>
      </c>
      <c r="C895" s="216">
        <v>159</v>
      </c>
      <c r="D895" s="216" t="s">
        <v>121</v>
      </c>
      <c r="E895" s="2"/>
      <c r="F895" s="217">
        <f t="shared" si="13"/>
        <v>0</v>
      </c>
    </row>
    <row r="896" spans="1:6" x14ac:dyDescent="0.2">
      <c r="A896" s="213"/>
      <c r="B896" s="251" t="s">
        <v>2966</v>
      </c>
      <c r="C896" s="216">
        <v>52</v>
      </c>
      <c r="D896" s="216" t="s">
        <v>121</v>
      </c>
      <c r="E896" s="2"/>
      <c r="F896" s="217">
        <f t="shared" si="13"/>
        <v>0</v>
      </c>
    </row>
    <row r="897" spans="1:6" x14ac:dyDescent="0.2">
      <c r="A897" s="213"/>
      <c r="B897" s="251"/>
      <c r="C897" s="248"/>
      <c r="D897" s="248"/>
      <c r="E897" s="239"/>
      <c r="F897" s="240"/>
    </row>
    <row r="898" spans="1:6" x14ac:dyDescent="0.2">
      <c r="A898" s="213"/>
      <c r="B898" s="251" t="s">
        <v>2967</v>
      </c>
      <c r="C898" s="248"/>
      <c r="D898" s="248"/>
      <c r="E898" s="239"/>
      <c r="F898" s="240"/>
    </row>
    <row r="899" spans="1:6" x14ac:dyDescent="0.2">
      <c r="A899" s="213"/>
      <c r="B899" s="251" t="s">
        <v>2964</v>
      </c>
      <c r="C899" s="248"/>
      <c r="D899" s="248"/>
      <c r="E899" s="239"/>
      <c r="F899" s="240"/>
    </row>
    <row r="900" spans="1:6" x14ac:dyDescent="0.2">
      <c r="A900" s="213"/>
      <c r="B900" s="251" t="s">
        <v>2965</v>
      </c>
      <c r="C900" s="216">
        <v>138</v>
      </c>
      <c r="D900" s="216" t="s">
        <v>121</v>
      </c>
      <c r="E900" s="2"/>
      <c r="F900" s="217">
        <f t="shared" ref="F900:F959" si="14">E900*C900</f>
        <v>0</v>
      </c>
    </row>
    <row r="901" spans="1:6" x14ac:dyDescent="0.2">
      <c r="A901" s="213"/>
      <c r="B901" s="251" t="s">
        <v>2966</v>
      </c>
      <c r="C901" s="216">
        <v>78</v>
      </c>
      <c r="D901" s="216" t="s">
        <v>121</v>
      </c>
      <c r="E901" s="2"/>
      <c r="F901" s="217">
        <f t="shared" si="14"/>
        <v>0</v>
      </c>
    </row>
    <row r="902" spans="1:6" x14ac:dyDescent="0.2">
      <c r="A902" s="213"/>
      <c r="B902" s="251" t="s">
        <v>3204</v>
      </c>
      <c r="C902" s="216">
        <v>5</v>
      </c>
      <c r="D902" s="216" t="s">
        <v>121</v>
      </c>
      <c r="E902" s="2"/>
      <c r="F902" s="217">
        <f t="shared" si="14"/>
        <v>0</v>
      </c>
    </row>
    <row r="903" spans="1:6" x14ac:dyDescent="0.2">
      <c r="A903" s="213"/>
      <c r="B903" s="251"/>
      <c r="C903" s="248"/>
      <c r="D903" s="248"/>
      <c r="E903" s="239"/>
      <c r="F903" s="240"/>
    </row>
    <row r="904" spans="1:6" x14ac:dyDescent="0.2">
      <c r="A904" s="320" t="s">
        <v>3205</v>
      </c>
      <c r="B904" s="321"/>
      <c r="C904" s="321"/>
      <c r="D904" s="321"/>
      <c r="E904" s="321"/>
      <c r="F904" s="322"/>
    </row>
    <row r="905" spans="1:6" x14ac:dyDescent="0.2">
      <c r="A905" s="213" t="s">
        <v>3206</v>
      </c>
      <c r="B905" s="251" t="s">
        <v>2808</v>
      </c>
      <c r="C905" s="216">
        <v>1</v>
      </c>
      <c r="D905" s="216" t="s">
        <v>2151</v>
      </c>
      <c r="E905" s="2"/>
      <c r="F905" s="217">
        <f t="shared" si="14"/>
        <v>0</v>
      </c>
    </row>
    <row r="906" spans="1:6" x14ac:dyDescent="0.2">
      <c r="A906" s="213"/>
      <c r="B906" s="251" t="s">
        <v>2809</v>
      </c>
      <c r="C906" s="248"/>
      <c r="D906" s="248"/>
      <c r="E906" s="239"/>
      <c r="F906" s="240"/>
    </row>
    <row r="907" spans="1:6" x14ac:dyDescent="0.2">
      <c r="A907" s="213"/>
      <c r="B907" s="251" t="s">
        <v>2810</v>
      </c>
      <c r="C907" s="248"/>
      <c r="D907" s="248"/>
      <c r="E907" s="239"/>
      <c r="F907" s="240"/>
    </row>
    <row r="908" spans="1:6" x14ac:dyDescent="0.2">
      <c r="A908" s="213"/>
      <c r="B908" s="251" t="s">
        <v>3207</v>
      </c>
      <c r="C908" s="248"/>
      <c r="D908" s="248"/>
      <c r="E908" s="239"/>
      <c r="F908" s="240"/>
    </row>
    <row r="909" spans="1:6" x14ac:dyDescent="0.2">
      <c r="A909" s="213"/>
      <c r="B909" s="251" t="s">
        <v>3208</v>
      </c>
      <c r="C909" s="248"/>
      <c r="D909" s="248"/>
      <c r="E909" s="239"/>
      <c r="F909" s="240"/>
    </row>
    <row r="910" spans="1:6" x14ac:dyDescent="0.2">
      <c r="A910" s="213"/>
      <c r="B910" s="251" t="s">
        <v>3209</v>
      </c>
      <c r="C910" s="248"/>
      <c r="D910" s="248"/>
      <c r="E910" s="239"/>
      <c r="F910" s="240"/>
    </row>
    <row r="911" spans="1:6" x14ac:dyDescent="0.2">
      <c r="A911" s="213"/>
      <c r="B911" s="251" t="s">
        <v>2814</v>
      </c>
      <c r="C911" s="248"/>
      <c r="D911" s="248"/>
      <c r="E911" s="239"/>
      <c r="F911" s="240"/>
    </row>
    <row r="912" spans="1:6" x14ac:dyDescent="0.2">
      <c r="A912" s="213"/>
      <c r="B912" s="251" t="s">
        <v>2815</v>
      </c>
      <c r="C912" s="248"/>
      <c r="D912" s="248"/>
      <c r="E912" s="239"/>
      <c r="F912" s="240"/>
    </row>
    <row r="913" spans="1:6" x14ac:dyDescent="0.2">
      <c r="A913" s="213"/>
      <c r="B913" s="251" t="s">
        <v>2816</v>
      </c>
      <c r="C913" s="248"/>
      <c r="D913" s="248"/>
      <c r="E913" s="239"/>
      <c r="F913" s="240"/>
    </row>
    <row r="914" spans="1:6" x14ac:dyDescent="0.2">
      <c r="A914" s="213"/>
      <c r="B914" s="251" t="s">
        <v>2817</v>
      </c>
      <c r="C914" s="248"/>
      <c r="D914" s="248"/>
      <c r="E914" s="239"/>
      <c r="F914" s="240"/>
    </row>
    <row r="915" spans="1:6" x14ac:dyDescent="0.2">
      <c r="A915" s="213"/>
      <c r="B915" s="251" t="s">
        <v>2818</v>
      </c>
      <c r="C915" s="248"/>
      <c r="D915" s="248"/>
      <c r="E915" s="239"/>
      <c r="F915" s="240"/>
    </row>
    <row r="916" spans="1:6" x14ac:dyDescent="0.2">
      <c r="A916" s="213"/>
      <c r="B916" s="251" t="s">
        <v>2819</v>
      </c>
      <c r="C916" s="248"/>
      <c r="D916" s="248"/>
      <c r="E916" s="239"/>
      <c r="F916" s="240"/>
    </row>
    <row r="917" spans="1:6" x14ac:dyDescent="0.2">
      <c r="A917" s="213"/>
      <c r="B917" s="251" t="s">
        <v>2820</v>
      </c>
      <c r="C917" s="248"/>
      <c r="D917" s="248"/>
      <c r="E917" s="239"/>
      <c r="F917" s="240"/>
    </row>
    <row r="918" spans="1:6" x14ac:dyDescent="0.2">
      <c r="A918" s="213"/>
      <c r="B918" s="251" t="s">
        <v>3210</v>
      </c>
      <c r="C918" s="248"/>
      <c r="D918" s="248"/>
      <c r="E918" s="239"/>
      <c r="F918" s="240"/>
    </row>
    <row r="919" spans="1:6" x14ac:dyDescent="0.2">
      <c r="A919" s="213"/>
      <c r="B919" s="251" t="s">
        <v>3015</v>
      </c>
      <c r="C919" s="248"/>
      <c r="D919" s="248"/>
      <c r="E919" s="239"/>
      <c r="F919" s="240"/>
    </row>
    <row r="920" spans="1:6" x14ac:dyDescent="0.2">
      <c r="A920" s="213"/>
      <c r="B920" s="251" t="s">
        <v>2823</v>
      </c>
      <c r="C920" s="248"/>
      <c r="D920" s="248"/>
      <c r="E920" s="239"/>
      <c r="F920" s="240"/>
    </row>
    <row r="921" spans="1:6" x14ac:dyDescent="0.2">
      <c r="A921" s="213"/>
      <c r="B921" s="251" t="s">
        <v>3211</v>
      </c>
      <c r="C921" s="248"/>
      <c r="D921" s="248"/>
      <c r="E921" s="239"/>
      <c r="F921" s="240"/>
    </row>
    <row r="922" spans="1:6" x14ac:dyDescent="0.2">
      <c r="A922" s="213"/>
      <c r="B922" s="251" t="s">
        <v>2825</v>
      </c>
      <c r="C922" s="248"/>
      <c r="D922" s="248"/>
      <c r="E922" s="239"/>
      <c r="F922" s="240"/>
    </row>
    <row r="923" spans="1:6" x14ac:dyDescent="0.2">
      <c r="A923" s="213"/>
      <c r="B923" s="251" t="s">
        <v>3212</v>
      </c>
      <c r="C923" s="248"/>
      <c r="D923" s="248"/>
      <c r="E923" s="239"/>
      <c r="F923" s="240"/>
    </row>
    <row r="924" spans="1:6" x14ac:dyDescent="0.2">
      <c r="A924" s="213"/>
      <c r="B924" s="251" t="s">
        <v>3213</v>
      </c>
      <c r="C924" s="248"/>
      <c r="D924" s="248"/>
      <c r="E924" s="239"/>
      <c r="F924" s="240"/>
    </row>
    <row r="925" spans="1:6" x14ac:dyDescent="0.2">
      <c r="A925" s="213"/>
      <c r="B925" s="251" t="s">
        <v>3214</v>
      </c>
      <c r="C925" s="248"/>
      <c r="D925" s="248"/>
      <c r="E925" s="239"/>
      <c r="F925" s="240"/>
    </row>
    <row r="926" spans="1:6" x14ac:dyDescent="0.2">
      <c r="A926" s="213"/>
      <c r="B926" s="251" t="s">
        <v>3215</v>
      </c>
      <c r="C926" s="248"/>
      <c r="D926" s="248"/>
      <c r="E926" s="239"/>
      <c r="F926" s="240"/>
    </row>
    <row r="927" spans="1:6" x14ac:dyDescent="0.2">
      <c r="A927" s="213"/>
      <c r="B927" s="251" t="s">
        <v>3216</v>
      </c>
      <c r="C927" s="248"/>
      <c r="D927" s="248"/>
      <c r="E927" s="239"/>
      <c r="F927" s="240"/>
    </row>
    <row r="928" spans="1:6" x14ac:dyDescent="0.2">
      <c r="A928" s="213"/>
      <c r="B928" s="251" t="s">
        <v>3217</v>
      </c>
      <c r="C928" s="248"/>
      <c r="D928" s="248"/>
      <c r="E928" s="239"/>
      <c r="F928" s="240"/>
    </row>
    <row r="929" spans="1:6" x14ac:dyDescent="0.2">
      <c r="A929" s="213"/>
      <c r="B929" s="251" t="s">
        <v>3218</v>
      </c>
      <c r="C929" s="248"/>
      <c r="D929" s="248"/>
      <c r="E929" s="239"/>
      <c r="F929" s="240"/>
    </row>
    <row r="930" spans="1:6" x14ac:dyDescent="0.2">
      <c r="A930" s="213"/>
      <c r="B930" s="251" t="s">
        <v>2835</v>
      </c>
      <c r="C930" s="248"/>
      <c r="D930" s="248"/>
      <c r="E930" s="239"/>
      <c r="F930" s="240"/>
    </row>
    <row r="931" spans="1:6" x14ac:dyDescent="0.2">
      <c r="A931" s="213"/>
      <c r="B931" s="251"/>
      <c r="C931" s="248"/>
      <c r="D931" s="248"/>
      <c r="E931" s="239"/>
      <c r="F931" s="240"/>
    </row>
    <row r="932" spans="1:6" x14ac:dyDescent="0.2">
      <c r="A932" s="213"/>
      <c r="B932" s="251"/>
      <c r="C932" s="248"/>
      <c r="D932" s="248"/>
      <c r="E932" s="239"/>
      <c r="F932" s="240"/>
    </row>
    <row r="933" spans="1:6" x14ac:dyDescent="0.2">
      <c r="A933" s="213"/>
      <c r="B933" s="251"/>
      <c r="C933" s="248"/>
      <c r="D933" s="248"/>
      <c r="E933" s="239"/>
      <c r="F933" s="240"/>
    </row>
    <row r="934" spans="1:6" x14ac:dyDescent="0.2">
      <c r="A934" s="213"/>
      <c r="B934" s="251"/>
      <c r="C934" s="248"/>
      <c r="D934" s="248"/>
      <c r="E934" s="239"/>
      <c r="F934" s="240"/>
    </row>
    <row r="935" spans="1:6" x14ac:dyDescent="0.2">
      <c r="A935" s="213"/>
      <c r="B935" s="251"/>
      <c r="C935" s="248"/>
      <c r="D935" s="248"/>
      <c r="E935" s="239"/>
      <c r="F935" s="240"/>
    </row>
    <row r="936" spans="1:6" x14ac:dyDescent="0.2">
      <c r="A936" s="213"/>
      <c r="B936" s="251"/>
      <c r="C936" s="248"/>
      <c r="D936" s="248"/>
      <c r="E936" s="239"/>
      <c r="F936" s="240"/>
    </row>
    <row r="937" spans="1:6" x14ac:dyDescent="0.2">
      <c r="A937" s="213"/>
      <c r="B937" s="251"/>
      <c r="C937" s="248"/>
      <c r="D937" s="248"/>
      <c r="E937" s="239"/>
      <c r="F937" s="240"/>
    </row>
    <row r="938" spans="1:6" x14ac:dyDescent="0.2">
      <c r="A938" s="213"/>
      <c r="B938" s="251"/>
      <c r="C938" s="248"/>
      <c r="D938" s="248"/>
      <c r="E938" s="239"/>
      <c r="F938" s="240"/>
    </row>
    <row r="939" spans="1:6" x14ac:dyDescent="0.2">
      <c r="A939" s="213"/>
      <c r="B939" s="251" t="s">
        <v>2836</v>
      </c>
      <c r="C939" s="248"/>
      <c r="D939" s="248"/>
      <c r="E939" s="239"/>
      <c r="F939" s="240"/>
    </row>
    <row r="940" spans="1:6" x14ac:dyDescent="0.2">
      <c r="A940" s="213"/>
      <c r="B940" s="251" t="s">
        <v>2835</v>
      </c>
      <c r="C940" s="248"/>
      <c r="D940" s="248"/>
      <c r="E940" s="239"/>
      <c r="F940" s="240"/>
    </row>
    <row r="941" spans="1:6" x14ac:dyDescent="0.2">
      <c r="A941" s="213"/>
      <c r="B941" s="251" t="s">
        <v>2837</v>
      </c>
      <c r="C941" s="248"/>
      <c r="D941" s="248"/>
      <c r="E941" s="239"/>
      <c r="F941" s="240"/>
    </row>
    <row r="942" spans="1:6" x14ac:dyDescent="0.2">
      <c r="A942" s="213"/>
      <c r="B942" s="251" t="s">
        <v>2821</v>
      </c>
      <c r="C942" s="248"/>
      <c r="D942" s="248"/>
      <c r="E942" s="239"/>
      <c r="F942" s="240"/>
    </row>
    <row r="943" spans="1:6" x14ac:dyDescent="0.2">
      <c r="A943" s="213"/>
      <c r="B943" s="251" t="s">
        <v>2823</v>
      </c>
      <c r="C943" s="248"/>
      <c r="D943" s="248"/>
      <c r="E943" s="239"/>
      <c r="F943" s="240"/>
    </row>
    <row r="944" spans="1:6" x14ac:dyDescent="0.2">
      <c r="A944" s="213"/>
      <c r="B944" s="251" t="s">
        <v>3211</v>
      </c>
      <c r="C944" s="248"/>
      <c r="D944" s="248"/>
      <c r="E944" s="239"/>
      <c r="F944" s="240"/>
    </row>
    <row r="945" spans="1:6" x14ac:dyDescent="0.2">
      <c r="A945" s="213"/>
      <c r="B945" s="251" t="s">
        <v>2839</v>
      </c>
      <c r="C945" s="248"/>
      <c r="D945" s="248"/>
      <c r="E945" s="239"/>
      <c r="F945" s="240"/>
    </row>
    <row r="946" spans="1:6" x14ac:dyDescent="0.2">
      <c r="A946" s="213"/>
      <c r="B946" s="251" t="s">
        <v>2840</v>
      </c>
      <c r="C946" s="248"/>
      <c r="D946" s="248"/>
      <c r="E946" s="239"/>
      <c r="F946" s="240"/>
    </row>
    <row r="947" spans="1:6" x14ac:dyDescent="0.2">
      <c r="A947" s="213"/>
      <c r="B947" s="251" t="s">
        <v>2841</v>
      </c>
      <c r="C947" s="248"/>
      <c r="D947" s="248"/>
      <c r="E947" s="239"/>
      <c r="F947" s="240"/>
    </row>
    <row r="948" spans="1:6" x14ac:dyDescent="0.2">
      <c r="A948" s="213"/>
      <c r="B948" s="251" t="s">
        <v>2842</v>
      </c>
      <c r="C948" s="248"/>
      <c r="D948" s="248"/>
      <c r="E948" s="239"/>
      <c r="F948" s="240"/>
    </row>
    <row r="949" spans="1:6" x14ac:dyDescent="0.2">
      <c r="A949" s="213"/>
      <c r="B949" s="251"/>
      <c r="C949" s="248"/>
      <c r="D949" s="248"/>
      <c r="E949" s="239"/>
      <c r="F949" s="240"/>
    </row>
    <row r="950" spans="1:6" x14ac:dyDescent="0.2">
      <c r="A950" s="213"/>
      <c r="B950" s="251"/>
      <c r="C950" s="248"/>
      <c r="D950" s="248"/>
      <c r="E950" s="239"/>
      <c r="F950" s="240"/>
    </row>
    <row r="951" spans="1:6" x14ac:dyDescent="0.2">
      <c r="A951" s="213"/>
      <c r="B951" s="251"/>
      <c r="C951" s="248"/>
      <c r="D951" s="248"/>
      <c r="E951" s="239"/>
      <c r="F951" s="240"/>
    </row>
    <row r="952" spans="1:6" x14ac:dyDescent="0.2">
      <c r="A952" s="213"/>
      <c r="B952" s="251"/>
      <c r="C952" s="248"/>
      <c r="D952" s="248"/>
      <c r="E952" s="239"/>
      <c r="F952" s="240"/>
    </row>
    <row r="953" spans="1:6" x14ac:dyDescent="0.2">
      <c r="A953" s="213"/>
      <c r="B953" s="251"/>
      <c r="C953" s="248"/>
      <c r="D953" s="248"/>
      <c r="E953" s="239"/>
      <c r="F953" s="240"/>
    </row>
    <row r="954" spans="1:6" x14ac:dyDescent="0.2">
      <c r="A954" s="213"/>
      <c r="B954" s="251"/>
      <c r="C954" s="248"/>
      <c r="D954" s="248"/>
      <c r="E954" s="239"/>
      <c r="F954" s="240"/>
    </row>
    <row r="955" spans="1:6" x14ac:dyDescent="0.2">
      <c r="A955" s="213"/>
      <c r="B955" s="251"/>
      <c r="C955" s="248"/>
      <c r="D955" s="248"/>
      <c r="E955" s="239"/>
      <c r="F955" s="240"/>
    </row>
    <row r="956" spans="1:6" x14ac:dyDescent="0.2">
      <c r="A956" s="213"/>
      <c r="B956" s="251"/>
      <c r="C956" s="248"/>
      <c r="D956" s="248"/>
      <c r="E956" s="239"/>
      <c r="F956" s="240"/>
    </row>
    <row r="957" spans="1:6" x14ac:dyDescent="0.2">
      <c r="A957" s="213" t="s">
        <v>3219</v>
      </c>
      <c r="B957" s="251" t="s">
        <v>2860</v>
      </c>
      <c r="C957" s="248"/>
      <c r="D957" s="248"/>
      <c r="E957" s="239"/>
      <c r="F957" s="240"/>
    </row>
    <row r="958" spans="1:6" x14ac:dyDescent="0.2">
      <c r="A958" s="213"/>
      <c r="B958" s="251" t="s">
        <v>2848</v>
      </c>
      <c r="C958" s="248"/>
      <c r="D958" s="248"/>
      <c r="E958" s="239"/>
      <c r="F958" s="240"/>
    </row>
    <row r="959" spans="1:6" x14ac:dyDescent="0.2">
      <c r="A959" s="213" t="s">
        <v>3220</v>
      </c>
      <c r="B959" s="251" t="s">
        <v>3221</v>
      </c>
      <c r="C959" s="216">
        <v>2</v>
      </c>
      <c r="D959" s="216" t="s">
        <v>220</v>
      </c>
      <c r="E959" s="2"/>
      <c r="F959" s="217">
        <f t="shared" si="14"/>
        <v>0</v>
      </c>
    </row>
    <row r="960" spans="1:6" x14ac:dyDescent="0.2">
      <c r="A960" s="213"/>
      <c r="B960" s="251"/>
      <c r="C960" s="248"/>
      <c r="D960" s="248"/>
      <c r="E960" s="239"/>
      <c r="F960" s="240"/>
    </row>
    <row r="961" spans="1:6" x14ac:dyDescent="0.2">
      <c r="A961" s="213"/>
      <c r="B961" s="251" t="s">
        <v>3222</v>
      </c>
      <c r="C961" s="248"/>
      <c r="D961" s="248"/>
      <c r="E961" s="239"/>
      <c r="F961" s="240"/>
    </row>
    <row r="962" spans="1:6" x14ac:dyDescent="0.2">
      <c r="A962" s="213"/>
      <c r="B962" s="251" t="s">
        <v>3223</v>
      </c>
      <c r="C962" s="248"/>
      <c r="D962" s="248"/>
      <c r="E962" s="239"/>
      <c r="F962" s="240"/>
    </row>
    <row r="963" spans="1:6" x14ac:dyDescent="0.2">
      <c r="A963" s="213"/>
      <c r="B963" s="251" t="s">
        <v>3224</v>
      </c>
      <c r="C963" s="248"/>
      <c r="D963" s="248"/>
      <c r="E963" s="239"/>
      <c r="F963" s="240"/>
    </row>
    <row r="964" spans="1:6" x14ac:dyDescent="0.2">
      <c r="A964" s="213" t="s">
        <v>3225</v>
      </c>
      <c r="B964" s="251" t="s">
        <v>3226</v>
      </c>
      <c r="C964" s="216">
        <v>1</v>
      </c>
      <c r="D964" s="216" t="s">
        <v>220</v>
      </c>
      <c r="E964" s="2"/>
      <c r="F964" s="217">
        <f t="shared" ref="F964:F1024" si="15">E964*C964</f>
        <v>0</v>
      </c>
    </row>
    <row r="965" spans="1:6" x14ac:dyDescent="0.2">
      <c r="A965" s="213"/>
      <c r="B965" s="251" t="s">
        <v>3227</v>
      </c>
      <c r="C965" s="248"/>
      <c r="D965" s="248"/>
      <c r="E965" s="239"/>
      <c r="F965" s="240"/>
    </row>
    <row r="966" spans="1:6" x14ac:dyDescent="0.2">
      <c r="A966" s="213" t="s">
        <v>3228</v>
      </c>
      <c r="B966" s="251" t="s">
        <v>3229</v>
      </c>
      <c r="C966" s="216">
        <v>1</v>
      </c>
      <c r="D966" s="216" t="s">
        <v>220</v>
      </c>
      <c r="E966" s="2"/>
      <c r="F966" s="217">
        <f t="shared" si="15"/>
        <v>0</v>
      </c>
    </row>
    <row r="967" spans="1:6" x14ac:dyDescent="0.2">
      <c r="A967" s="213"/>
      <c r="B967" s="251" t="s">
        <v>3230</v>
      </c>
      <c r="C967" s="248"/>
      <c r="D967" s="248"/>
      <c r="E967" s="239"/>
      <c r="F967" s="240"/>
    </row>
    <row r="968" spans="1:6" x14ac:dyDescent="0.2">
      <c r="A968" s="213" t="s">
        <v>3231</v>
      </c>
      <c r="B968" s="251" t="s">
        <v>3232</v>
      </c>
      <c r="C968" s="216">
        <v>1</v>
      </c>
      <c r="D968" s="216" t="s">
        <v>220</v>
      </c>
      <c r="E968" s="2"/>
      <c r="F968" s="217">
        <f t="shared" si="15"/>
        <v>0</v>
      </c>
    </row>
    <row r="969" spans="1:6" x14ac:dyDescent="0.2">
      <c r="A969" s="213"/>
      <c r="B969" s="251" t="s">
        <v>3233</v>
      </c>
      <c r="C969" s="248"/>
      <c r="D969" s="248"/>
      <c r="E969" s="239"/>
      <c r="F969" s="240"/>
    </row>
    <row r="970" spans="1:6" x14ac:dyDescent="0.2">
      <c r="A970" s="213" t="s">
        <v>3234</v>
      </c>
      <c r="B970" s="251" t="s">
        <v>2889</v>
      </c>
      <c r="C970" s="216">
        <v>2</v>
      </c>
      <c r="D970" s="216" t="s">
        <v>220</v>
      </c>
      <c r="E970" s="2"/>
      <c r="F970" s="217">
        <f t="shared" si="15"/>
        <v>0</v>
      </c>
    </row>
    <row r="971" spans="1:6" x14ac:dyDescent="0.2">
      <c r="A971" s="213"/>
      <c r="B971" s="251" t="s">
        <v>3235</v>
      </c>
      <c r="C971" s="248"/>
      <c r="D971" s="248"/>
      <c r="E971" s="239"/>
      <c r="F971" s="240"/>
    </row>
    <row r="972" spans="1:6" x14ac:dyDescent="0.2">
      <c r="A972" s="213"/>
      <c r="B972" s="251" t="s">
        <v>3236</v>
      </c>
      <c r="C972" s="248"/>
      <c r="D972" s="248"/>
      <c r="E972" s="239"/>
      <c r="F972" s="240"/>
    </row>
    <row r="973" spans="1:6" x14ac:dyDescent="0.2">
      <c r="A973" s="213"/>
      <c r="B973" s="251" t="s">
        <v>3237</v>
      </c>
      <c r="C973" s="248"/>
      <c r="D973" s="248"/>
      <c r="E973" s="239"/>
      <c r="F973" s="240"/>
    </row>
    <row r="974" spans="1:6" x14ac:dyDescent="0.2">
      <c r="A974" s="213"/>
      <c r="B974" s="251" t="s">
        <v>3238</v>
      </c>
      <c r="C974" s="248"/>
      <c r="D974" s="248"/>
      <c r="E974" s="239"/>
      <c r="F974" s="240"/>
    </row>
    <row r="975" spans="1:6" x14ac:dyDescent="0.2">
      <c r="A975" s="213"/>
      <c r="B975" s="251"/>
      <c r="C975" s="248"/>
      <c r="D975" s="248"/>
      <c r="E975" s="239"/>
      <c r="F975" s="240"/>
    </row>
    <row r="976" spans="1:6" x14ac:dyDescent="0.2">
      <c r="A976" s="213" t="s">
        <v>3239</v>
      </c>
      <c r="B976" s="251" t="s">
        <v>2860</v>
      </c>
      <c r="C976" s="248"/>
      <c r="D976" s="248"/>
      <c r="E976" s="239"/>
      <c r="F976" s="240"/>
    </row>
    <row r="977" spans="1:6" x14ac:dyDescent="0.2">
      <c r="A977" s="213"/>
      <c r="B977" s="251" t="s">
        <v>2798</v>
      </c>
      <c r="C977" s="248"/>
      <c r="D977" s="248"/>
      <c r="E977" s="239"/>
      <c r="F977" s="240"/>
    </row>
    <row r="978" spans="1:6" x14ac:dyDescent="0.2">
      <c r="A978" s="213" t="s">
        <v>3240</v>
      </c>
      <c r="B978" s="251" t="s">
        <v>3052</v>
      </c>
      <c r="C978" s="216">
        <v>3</v>
      </c>
      <c r="D978" s="216" t="s">
        <v>220</v>
      </c>
      <c r="E978" s="2"/>
      <c r="F978" s="217">
        <f t="shared" si="15"/>
        <v>0</v>
      </c>
    </row>
    <row r="979" spans="1:6" x14ac:dyDescent="0.2">
      <c r="A979" s="213"/>
      <c r="B979" s="251" t="s">
        <v>3241</v>
      </c>
      <c r="C979" s="248"/>
      <c r="D979" s="248"/>
      <c r="E979" s="239"/>
      <c r="F979" s="240"/>
    </row>
    <row r="980" spans="1:6" x14ac:dyDescent="0.2">
      <c r="A980" s="213"/>
      <c r="B980" s="251" t="s">
        <v>3242</v>
      </c>
      <c r="C980" s="248"/>
      <c r="D980" s="248"/>
      <c r="E980" s="239"/>
      <c r="F980" s="240"/>
    </row>
    <row r="981" spans="1:6" x14ac:dyDescent="0.2">
      <c r="A981" s="213"/>
      <c r="B981" s="251" t="s">
        <v>3243</v>
      </c>
      <c r="C981" s="248"/>
      <c r="D981" s="248"/>
      <c r="E981" s="239"/>
      <c r="F981" s="240"/>
    </row>
    <row r="982" spans="1:6" x14ac:dyDescent="0.2">
      <c r="A982" s="213" t="s">
        <v>3244</v>
      </c>
      <c r="B982" s="251" t="s">
        <v>3245</v>
      </c>
      <c r="C982" s="216">
        <v>2</v>
      </c>
      <c r="D982" s="216" t="s">
        <v>220</v>
      </c>
      <c r="E982" s="2"/>
      <c r="F982" s="217">
        <f t="shared" si="15"/>
        <v>0</v>
      </c>
    </row>
    <row r="983" spans="1:6" x14ac:dyDescent="0.2">
      <c r="A983" s="213" t="s">
        <v>3246</v>
      </c>
      <c r="B983" s="251" t="s">
        <v>3247</v>
      </c>
      <c r="C983" s="216">
        <v>12</v>
      </c>
      <c r="D983" s="216" t="s">
        <v>220</v>
      </c>
      <c r="E983" s="2"/>
      <c r="F983" s="217">
        <f t="shared" si="15"/>
        <v>0</v>
      </c>
    </row>
    <row r="984" spans="1:6" x14ac:dyDescent="0.2">
      <c r="A984" s="213" t="s">
        <v>3248</v>
      </c>
      <c r="B984" s="251" t="s">
        <v>2860</v>
      </c>
      <c r="C984" s="248"/>
      <c r="D984" s="248"/>
      <c r="E984" s="239"/>
      <c r="F984" s="240"/>
    </row>
    <row r="985" spans="1:6" x14ac:dyDescent="0.2">
      <c r="A985" s="213" t="s">
        <v>3249</v>
      </c>
      <c r="B985" s="251" t="s">
        <v>2860</v>
      </c>
      <c r="C985" s="248"/>
      <c r="D985" s="248"/>
      <c r="E985" s="239"/>
      <c r="F985" s="240"/>
    </row>
    <row r="986" spans="1:6" x14ac:dyDescent="0.2">
      <c r="A986" s="213"/>
      <c r="B986" s="251" t="s">
        <v>3250</v>
      </c>
      <c r="C986" s="248"/>
      <c r="D986" s="248"/>
      <c r="E986" s="239"/>
      <c r="F986" s="240"/>
    </row>
    <row r="987" spans="1:6" x14ac:dyDescent="0.2">
      <c r="A987" s="213" t="s">
        <v>3251</v>
      </c>
      <c r="B987" s="251" t="s">
        <v>3060</v>
      </c>
      <c r="C987" s="216">
        <v>5</v>
      </c>
      <c r="D987" s="216" t="s">
        <v>220</v>
      </c>
      <c r="E987" s="2"/>
      <c r="F987" s="217">
        <f t="shared" si="15"/>
        <v>0</v>
      </c>
    </row>
    <row r="988" spans="1:6" x14ac:dyDescent="0.2">
      <c r="A988" s="213"/>
      <c r="B988" s="251" t="s">
        <v>3252</v>
      </c>
      <c r="C988" s="248"/>
      <c r="D988" s="248"/>
      <c r="E988" s="239"/>
      <c r="F988" s="240"/>
    </row>
    <row r="989" spans="1:6" x14ac:dyDescent="0.2">
      <c r="A989" s="213" t="s">
        <v>3253</v>
      </c>
      <c r="B989" s="251" t="s">
        <v>2957</v>
      </c>
      <c r="C989" s="216">
        <v>3</v>
      </c>
      <c r="D989" s="216" t="s">
        <v>220</v>
      </c>
      <c r="E989" s="2"/>
      <c r="F989" s="217">
        <f t="shared" si="15"/>
        <v>0</v>
      </c>
    </row>
    <row r="990" spans="1:6" x14ac:dyDescent="0.2">
      <c r="A990" s="213" t="s">
        <v>3254</v>
      </c>
      <c r="B990" s="251" t="s">
        <v>3060</v>
      </c>
      <c r="C990" s="216">
        <v>12</v>
      </c>
      <c r="D990" s="216" t="s">
        <v>220</v>
      </c>
      <c r="E990" s="2"/>
      <c r="F990" s="217">
        <f t="shared" si="15"/>
        <v>0</v>
      </c>
    </row>
    <row r="991" spans="1:6" x14ac:dyDescent="0.2">
      <c r="A991" s="213"/>
      <c r="B991" s="251"/>
      <c r="C991" s="248"/>
      <c r="D991" s="248"/>
      <c r="E991" s="239"/>
      <c r="F991" s="240"/>
    </row>
    <row r="992" spans="1:6" x14ac:dyDescent="0.2">
      <c r="A992" s="213"/>
      <c r="B992" s="251" t="s">
        <v>2945</v>
      </c>
      <c r="C992" s="248"/>
      <c r="D992" s="248"/>
      <c r="E992" s="239"/>
      <c r="F992" s="240"/>
    </row>
    <row r="993" spans="1:6" x14ac:dyDescent="0.2">
      <c r="A993" s="213"/>
      <c r="B993" s="251" t="s">
        <v>2946</v>
      </c>
      <c r="C993" s="216">
        <v>44</v>
      </c>
      <c r="D993" s="216" t="s">
        <v>121</v>
      </c>
      <c r="E993" s="2"/>
      <c r="F993" s="217">
        <f t="shared" si="15"/>
        <v>0</v>
      </c>
    </row>
    <row r="994" spans="1:6" x14ac:dyDescent="0.2">
      <c r="A994" s="213"/>
      <c r="B994" s="251" t="s">
        <v>2948</v>
      </c>
      <c r="C994" s="248"/>
      <c r="D994" s="248"/>
      <c r="E994" s="239"/>
      <c r="F994" s="240"/>
    </row>
    <row r="995" spans="1:6" x14ac:dyDescent="0.2">
      <c r="A995" s="213"/>
      <c r="B995" s="251" t="s">
        <v>2949</v>
      </c>
      <c r="C995" s="248"/>
      <c r="D995" s="248"/>
      <c r="E995" s="239"/>
      <c r="F995" s="240"/>
    </row>
    <row r="996" spans="1:6" x14ac:dyDescent="0.2">
      <c r="A996" s="213"/>
      <c r="B996" s="251" t="s">
        <v>2950</v>
      </c>
      <c r="C996" s="248"/>
      <c r="D996" s="248"/>
      <c r="E996" s="239"/>
      <c r="F996" s="240"/>
    </row>
    <row r="997" spans="1:6" x14ac:dyDescent="0.2">
      <c r="A997" s="213"/>
      <c r="B997" s="251"/>
      <c r="C997" s="248"/>
      <c r="D997" s="248"/>
      <c r="E997" s="239"/>
      <c r="F997" s="240"/>
    </row>
    <row r="998" spans="1:6" x14ac:dyDescent="0.2">
      <c r="A998" s="213"/>
      <c r="B998" s="251" t="s">
        <v>3255</v>
      </c>
      <c r="C998" s="248"/>
      <c r="D998" s="248"/>
      <c r="E998" s="239"/>
      <c r="F998" s="240"/>
    </row>
    <row r="999" spans="1:6" x14ac:dyDescent="0.2">
      <c r="A999" s="213"/>
      <c r="B999" s="251" t="s">
        <v>2952</v>
      </c>
      <c r="C999" s="216">
        <v>45</v>
      </c>
      <c r="D999" s="216" t="s">
        <v>121</v>
      </c>
      <c r="E999" s="2"/>
      <c r="F999" s="217">
        <f t="shared" si="15"/>
        <v>0</v>
      </c>
    </row>
    <row r="1000" spans="1:6" x14ac:dyDescent="0.2">
      <c r="A1000" s="213"/>
      <c r="B1000" s="251" t="s">
        <v>2953</v>
      </c>
      <c r="C1000" s="248"/>
      <c r="D1000" s="248"/>
      <c r="E1000" s="239"/>
      <c r="F1000" s="240"/>
    </row>
    <row r="1001" spans="1:6" x14ac:dyDescent="0.2">
      <c r="A1001" s="213"/>
      <c r="B1001" s="251" t="s">
        <v>2954</v>
      </c>
      <c r="C1001" s="248"/>
      <c r="D1001" s="248"/>
      <c r="E1001" s="239"/>
      <c r="F1001" s="240"/>
    </row>
    <row r="1002" spans="1:6" x14ac:dyDescent="0.2">
      <c r="A1002" s="213"/>
      <c r="B1002" s="251" t="s">
        <v>2955</v>
      </c>
      <c r="C1002" s="248"/>
      <c r="D1002" s="248"/>
      <c r="E1002" s="239"/>
      <c r="F1002" s="240"/>
    </row>
    <row r="1003" spans="1:6" x14ac:dyDescent="0.2">
      <c r="A1003" s="213"/>
      <c r="B1003" s="251"/>
      <c r="C1003" s="248"/>
      <c r="D1003" s="248"/>
      <c r="E1003" s="239"/>
      <c r="F1003" s="240"/>
    </row>
    <row r="1004" spans="1:6" x14ac:dyDescent="0.2">
      <c r="A1004" s="213"/>
      <c r="B1004" s="251" t="s">
        <v>3256</v>
      </c>
      <c r="C1004" s="248"/>
      <c r="D1004" s="248"/>
      <c r="E1004" s="239"/>
      <c r="F1004" s="240"/>
    </row>
    <row r="1005" spans="1:6" x14ac:dyDescent="0.2">
      <c r="A1005" s="213"/>
      <c r="B1005" s="251" t="s">
        <v>3257</v>
      </c>
      <c r="C1005" s="216">
        <v>47</v>
      </c>
      <c r="D1005" s="216" t="s">
        <v>121</v>
      </c>
      <c r="E1005" s="2"/>
      <c r="F1005" s="217">
        <f t="shared" si="15"/>
        <v>0</v>
      </c>
    </row>
    <row r="1006" spans="1:6" x14ac:dyDescent="0.2">
      <c r="A1006" s="213"/>
      <c r="B1006" s="251" t="s">
        <v>2953</v>
      </c>
      <c r="C1006" s="248"/>
      <c r="D1006" s="248"/>
      <c r="E1006" s="239"/>
      <c r="F1006" s="240"/>
    </row>
    <row r="1007" spans="1:6" x14ac:dyDescent="0.2">
      <c r="A1007" s="213"/>
      <c r="B1007" s="251" t="s">
        <v>2954</v>
      </c>
      <c r="C1007" s="248"/>
      <c r="D1007" s="248"/>
      <c r="E1007" s="239"/>
      <c r="F1007" s="240"/>
    </row>
    <row r="1008" spans="1:6" x14ac:dyDescent="0.2">
      <c r="A1008" s="213"/>
      <c r="B1008" s="251" t="s">
        <v>2955</v>
      </c>
      <c r="C1008" s="248"/>
      <c r="D1008" s="248"/>
      <c r="E1008" s="239"/>
      <c r="F1008" s="240"/>
    </row>
    <row r="1009" spans="1:6" x14ac:dyDescent="0.2">
      <c r="A1009" s="213"/>
      <c r="B1009" s="251"/>
      <c r="C1009" s="248"/>
      <c r="D1009" s="248"/>
      <c r="E1009" s="239"/>
      <c r="F1009" s="240"/>
    </row>
    <row r="1010" spans="1:6" x14ac:dyDescent="0.2">
      <c r="A1010" s="213"/>
      <c r="B1010" s="251" t="s">
        <v>2956</v>
      </c>
      <c r="C1010" s="248"/>
      <c r="D1010" s="248"/>
      <c r="E1010" s="239"/>
      <c r="F1010" s="240"/>
    </row>
    <row r="1011" spans="1:6" x14ac:dyDescent="0.2">
      <c r="A1011" s="213"/>
      <c r="B1011" s="251" t="s">
        <v>2957</v>
      </c>
      <c r="C1011" s="216">
        <v>2</v>
      </c>
      <c r="D1011" s="216" t="s">
        <v>2958</v>
      </c>
      <c r="E1011" s="2"/>
      <c r="F1011" s="217">
        <f t="shared" si="15"/>
        <v>0</v>
      </c>
    </row>
    <row r="1012" spans="1:6" x14ac:dyDescent="0.2">
      <c r="A1012" s="213"/>
      <c r="B1012" s="251" t="s">
        <v>3060</v>
      </c>
      <c r="C1012" s="216">
        <v>18</v>
      </c>
      <c r="D1012" s="216" t="s">
        <v>2958</v>
      </c>
      <c r="E1012" s="2"/>
      <c r="F1012" s="217">
        <f t="shared" si="15"/>
        <v>0</v>
      </c>
    </row>
    <row r="1013" spans="1:6" x14ac:dyDescent="0.2">
      <c r="A1013" s="213"/>
      <c r="B1013" s="251" t="s">
        <v>3061</v>
      </c>
      <c r="C1013" s="216">
        <v>4</v>
      </c>
      <c r="D1013" s="216" t="s">
        <v>2958</v>
      </c>
      <c r="E1013" s="2"/>
      <c r="F1013" s="217">
        <f t="shared" si="15"/>
        <v>0</v>
      </c>
    </row>
    <row r="1014" spans="1:6" x14ac:dyDescent="0.2">
      <c r="A1014" s="213"/>
      <c r="B1014" s="251"/>
      <c r="C1014" s="248"/>
      <c r="D1014" s="248"/>
      <c r="E1014" s="239"/>
      <c r="F1014" s="240"/>
    </row>
    <row r="1015" spans="1:6" x14ac:dyDescent="0.2">
      <c r="A1015" s="213"/>
      <c r="B1015" s="251" t="s">
        <v>2961</v>
      </c>
      <c r="C1015" s="248"/>
      <c r="D1015" s="248"/>
      <c r="E1015" s="239"/>
      <c r="F1015" s="240"/>
    </row>
    <row r="1016" spans="1:6" x14ac:dyDescent="0.2">
      <c r="A1016" s="213"/>
      <c r="B1016" s="251" t="s">
        <v>2962</v>
      </c>
      <c r="C1016" s="248"/>
      <c r="D1016" s="248"/>
      <c r="E1016" s="239"/>
      <c r="F1016" s="240"/>
    </row>
    <row r="1017" spans="1:6" x14ac:dyDescent="0.2">
      <c r="A1017" s="213"/>
      <c r="B1017" s="251" t="s">
        <v>2957</v>
      </c>
      <c r="C1017" s="216">
        <v>4</v>
      </c>
      <c r="D1017" s="216" t="s">
        <v>2958</v>
      </c>
      <c r="E1017" s="2"/>
      <c r="F1017" s="217">
        <f t="shared" si="15"/>
        <v>0</v>
      </c>
    </row>
    <row r="1018" spans="1:6" x14ac:dyDescent="0.2">
      <c r="A1018" s="213"/>
      <c r="B1018" s="251" t="s">
        <v>3060</v>
      </c>
      <c r="C1018" s="216">
        <v>36</v>
      </c>
      <c r="D1018" s="216" t="s">
        <v>2958</v>
      </c>
      <c r="E1018" s="2"/>
      <c r="F1018" s="217">
        <f t="shared" si="15"/>
        <v>0</v>
      </c>
    </row>
    <row r="1019" spans="1:6" x14ac:dyDescent="0.2">
      <c r="A1019" s="213"/>
      <c r="B1019" s="251" t="s">
        <v>2959</v>
      </c>
      <c r="C1019" s="216">
        <v>14</v>
      </c>
      <c r="D1019" s="216" t="s">
        <v>2958</v>
      </c>
      <c r="E1019" s="2"/>
      <c r="F1019" s="217">
        <f t="shared" si="15"/>
        <v>0</v>
      </c>
    </row>
    <row r="1020" spans="1:6" x14ac:dyDescent="0.2">
      <c r="A1020" s="213"/>
      <c r="B1020" s="251" t="s">
        <v>3061</v>
      </c>
      <c r="C1020" s="216">
        <v>5</v>
      </c>
      <c r="D1020" s="216" t="s">
        <v>2958</v>
      </c>
      <c r="E1020" s="2"/>
      <c r="F1020" s="217">
        <f t="shared" si="15"/>
        <v>0</v>
      </c>
    </row>
    <row r="1021" spans="1:6" x14ac:dyDescent="0.2">
      <c r="A1021" s="213"/>
      <c r="B1021" s="251"/>
      <c r="C1021" s="248"/>
      <c r="D1021" s="248"/>
      <c r="E1021" s="239"/>
      <c r="F1021" s="240"/>
    </row>
    <row r="1022" spans="1:6" x14ac:dyDescent="0.2">
      <c r="A1022" s="213"/>
      <c r="B1022" s="251" t="s">
        <v>2963</v>
      </c>
      <c r="C1022" s="248"/>
      <c r="D1022" s="248"/>
      <c r="E1022" s="239"/>
      <c r="F1022" s="240"/>
    </row>
    <row r="1023" spans="1:6" x14ac:dyDescent="0.2">
      <c r="A1023" s="213"/>
      <c r="B1023" s="251" t="s">
        <v>2964</v>
      </c>
      <c r="C1023" s="248"/>
      <c r="D1023" s="248"/>
      <c r="E1023" s="239"/>
      <c r="F1023" s="240"/>
    </row>
    <row r="1024" spans="1:6" x14ac:dyDescent="0.2">
      <c r="A1024" s="213"/>
      <c r="B1024" s="251" t="s">
        <v>2965</v>
      </c>
      <c r="C1024" s="216">
        <v>95</v>
      </c>
      <c r="D1024" s="216" t="s">
        <v>121</v>
      </c>
      <c r="E1024" s="2"/>
      <c r="F1024" s="217">
        <f t="shared" si="15"/>
        <v>0</v>
      </c>
    </row>
    <row r="1025" spans="1:6" x14ac:dyDescent="0.2">
      <c r="A1025" s="213"/>
      <c r="B1025" s="251"/>
      <c r="C1025" s="248"/>
      <c r="D1025" s="248"/>
      <c r="E1025" s="239"/>
      <c r="F1025" s="240"/>
    </row>
    <row r="1026" spans="1:6" x14ac:dyDescent="0.2">
      <c r="A1026" s="213"/>
      <c r="B1026" s="251" t="s">
        <v>2967</v>
      </c>
      <c r="C1026" s="248"/>
      <c r="D1026" s="248"/>
      <c r="E1026" s="239"/>
      <c r="F1026" s="240"/>
    </row>
    <row r="1027" spans="1:6" x14ac:dyDescent="0.2">
      <c r="A1027" s="213"/>
      <c r="B1027" s="251" t="s">
        <v>2964</v>
      </c>
      <c r="C1027" s="248"/>
      <c r="D1027" s="248"/>
      <c r="E1027" s="239"/>
      <c r="F1027" s="240"/>
    </row>
    <row r="1028" spans="1:6" x14ac:dyDescent="0.2">
      <c r="A1028" s="213"/>
      <c r="B1028" s="251" t="s">
        <v>2965</v>
      </c>
      <c r="C1028" s="216">
        <v>45</v>
      </c>
      <c r="D1028" s="216" t="s">
        <v>121</v>
      </c>
      <c r="E1028" s="2"/>
      <c r="F1028" s="217">
        <f t="shared" ref="F1028:F1082" si="16">E1028*C1028</f>
        <v>0</v>
      </c>
    </row>
    <row r="1029" spans="1:6" x14ac:dyDescent="0.2">
      <c r="A1029" s="213"/>
      <c r="B1029" s="251"/>
      <c r="C1029" s="248"/>
      <c r="D1029" s="248"/>
      <c r="E1029" s="239"/>
      <c r="F1029" s="240"/>
    </row>
    <row r="1030" spans="1:6" x14ac:dyDescent="0.2">
      <c r="A1030" s="320" t="s">
        <v>3258</v>
      </c>
      <c r="B1030" s="321"/>
      <c r="C1030" s="321"/>
      <c r="D1030" s="321"/>
      <c r="E1030" s="321"/>
      <c r="F1030" s="322"/>
    </row>
    <row r="1031" spans="1:6" x14ac:dyDescent="0.2">
      <c r="A1031" s="213"/>
      <c r="B1031" s="251" t="s">
        <v>3259</v>
      </c>
      <c r="C1031" s="248"/>
      <c r="D1031" s="248"/>
      <c r="E1031" s="239"/>
      <c r="F1031" s="240"/>
    </row>
    <row r="1032" spans="1:6" x14ac:dyDescent="0.2">
      <c r="A1032" s="213"/>
      <c r="B1032" s="251" t="s">
        <v>3260</v>
      </c>
      <c r="C1032" s="248"/>
      <c r="D1032" s="248"/>
      <c r="E1032" s="239"/>
      <c r="F1032" s="240"/>
    </row>
    <row r="1033" spans="1:6" x14ac:dyDescent="0.2">
      <c r="A1033" s="213"/>
      <c r="B1033" s="251" t="s">
        <v>3261</v>
      </c>
      <c r="C1033" s="248"/>
      <c r="D1033" s="248"/>
      <c r="E1033" s="239"/>
      <c r="F1033" s="240"/>
    </row>
    <row r="1034" spans="1:6" x14ac:dyDescent="0.2">
      <c r="A1034" s="213"/>
      <c r="B1034" s="251" t="s">
        <v>3262</v>
      </c>
      <c r="C1034" s="248"/>
      <c r="D1034" s="248"/>
      <c r="E1034" s="239"/>
      <c r="F1034" s="240"/>
    </row>
    <row r="1035" spans="1:6" x14ac:dyDescent="0.2">
      <c r="A1035" s="213"/>
      <c r="B1035" s="251" t="s">
        <v>3263</v>
      </c>
      <c r="C1035" s="248"/>
      <c r="D1035" s="248"/>
      <c r="E1035" s="239"/>
      <c r="F1035" s="240"/>
    </row>
    <row r="1036" spans="1:6" x14ac:dyDescent="0.2">
      <c r="A1036" s="213"/>
      <c r="B1036" s="251"/>
      <c r="C1036" s="248"/>
      <c r="D1036" s="248"/>
      <c r="E1036" s="239"/>
      <c r="F1036" s="240"/>
    </row>
    <row r="1037" spans="1:6" x14ac:dyDescent="0.2">
      <c r="A1037" s="213"/>
      <c r="B1037" s="251" t="s">
        <v>3264</v>
      </c>
      <c r="C1037" s="248"/>
      <c r="D1037" s="248"/>
      <c r="E1037" s="239"/>
      <c r="F1037" s="240"/>
    </row>
    <row r="1038" spans="1:6" x14ac:dyDescent="0.2">
      <c r="A1038" s="213"/>
      <c r="B1038" s="251" t="s">
        <v>3265</v>
      </c>
      <c r="C1038" s="248"/>
      <c r="D1038" s="248"/>
      <c r="E1038" s="239"/>
      <c r="F1038" s="240"/>
    </row>
    <row r="1039" spans="1:6" x14ac:dyDescent="0.2">
      <c r="A1039" s="213"/>
      <c r="B1039" s="251"/>
      <c r="C1039" s="248"/>
      <c r="D1039" s="248"/>
      <c r="E1039" s="239"/>
      <c r="F1039" s="240"/>
    </row>
    <row r="1040" spans="1:6" x14ac:dyDescent="0.2">
      <c r="A1040" s="213"/>
      <c r="B1040" s="251" t="s">
        <v>3266</v>
      </c>
      <c r="C1040" s="248"/>
      <c r="D1040" s="248"/>
      <c r="E1040" s="239"/>
      <c r="F1040" s="240"/>
    </row>
    <row r="1041" spans="1:6" x14ac:dyDescent="0.2">
      <c r="A1041" s="213"/>
      <c r="B1041" s="251" t="s">
        <v>3267</v>
      </c>
      <c r="C1041" s="248"/>
      <c r="D1041" s="248"/>
      <c r="E1041" s="239"/>
      <c r="F1041" s="240"/>
    </row>
    <row r="1042" spans="1:6" x14ac:dyDescent="0.2">
      <c r="A1042" s="213"/>
      <c r="B1042" s="251" t="s">
        <v>3268</v>
      </c>
      <c r="C1042" s="248"/>
      <c r="D1042" s="248"/>
      <c r="E1042" s="239"/>
      <c r="F1042" s="240"/>
    </row>
    <row r="1043" spans="1:6" x14ac:dyDescent="0.2">
      <c r="A1043" s="213"/>
      <c r="B1043" s="251"/>
      <c r="C1043" s="248"/>
      <c r="D1043" s="248"/>
      <c r="E1043" s="239"/>
      <c r="F1043" s="240"/>
    </row>
    <row r="1044" spans="1:6" x14ac:dyDescent="0.2">
      <c r="A1044" s="213" t="s">
        <v>3269</v>
      </c>
      <c r="B1044" s="251" t="s">
        <v>3270</v>
      </c>
      <c r="C1044" s="216">
        <v>1</v>
      </c>
      <c r="D1044" s="216" t="s">
        <v>220</v>
      </c>
      <c r="E1044" s="2"/>
      <c r="F1044" s="217">
        <f t="shared" si="16"/>
        <v>0</v>
      </c>
    </row>
    <row r="1045" spans="1:6" x14ac:dyDescent="0.2">
      <c r="A1045" s="213"/>
      <c r="B1045" s="251" t="s">
        <v>3271</v>
      </c>
      <c r="C1045" s="248"/>
      <c r="D1045" s="248"/>
      <c r="E1045" s="239"/>
      <c r="F1045" s="240"/>
    </row>
    <row r="1046" spans="1:6" x14ac:dyDescent="0.2">
      <c r="A1046" s="213"/>
      <c r="B1046" s="251" t="s">
        <v>3272</v>
      </c>
      <c r="C1046" s="248"/>
      <c r="D1046" s="248"/>
      <c r="E1046" s="239"/>
      <c r="F1046" s="240"/>
    </row>
    <row r="1047" spans="1:6" x14ac:dyDescent="0.2">
      <c r="A1047" s="213"/>
      <c r="B1047" s="251" t="s">
        <v>3273</v>
      </c>
      <c r="C1047" s="248"/>
      <c r="D1047" s="248"/>
      <c r="E1047" s="239"/>
      <c r="F1047" s="240"/>
    </row>
    <row r="1048" spans="1:6" x14ac:dyDescent="0.2">
      <c r="A1048" s="213"/>
      <c r="B1048" s="251" t="s">
        <v>3274</v>
      </c>
      <c r="C1048" s="248"/>
      <c r="D1048" s="248"/>
      <c r="E1048" s="239"/>
      <c r="F1048" s="240"/>
    </row>
    <row r="1049" spans="1:6" x14ac:dyDescent="0.2">
      <c r="A1049" s="213"/>
      <c r="B1049" s="251" t="s">
        <v>3275</v>
      </c>
      <c r="C1049" s="248"/>
      <c r="D1049" s="248"/>
      <c r="E1049" s="239"/>
      <c r="F1049" s="240"/>
    </row>
    <row r="1050" spans="1:6" x14ac:dyDescent="0.2">
      <c r="A1050" s="213"/>
      <c r="B1050" s="251" t="s">
        <v>3276</v>
      </c>
      <c r="C1050" s="248"/>
      <c r="D1050" s="248"/>
      <c r="E1050" s="239"/>
      <c r="F1050" s="240"/>
    </row>
    <row r="1051" spans="1:6" x14ac:dyDescent="0.2">
      <c r="A1051" s="213"/>
      <c r="B1051" s="251" t="s">
        <v>2840</v>
      </c>
      <c r="C1051" s="248"/>
      <c r="D1051" s="248"/>
      <c r="E1051" s="239"/>
      <c r="F1051" s="240"/>
    </row>
    <row r="1052" spans="1:6" x14ac:dyDescent="0.2">
      <c r="A1052" s="213"/>
      <c r="B1052" s="251" t="s">
        <v>3277</v>
      </c>
      <c r="C1052" s="248"/>
      <c r="D1052" s="248"/>
      <c r="E1052" s="239"/>
      <c r="F1052" s="240"/>
    </row>
    <row r="1053" spans="1:6" x14ac:dyDescent="0.2">
      <c r="A1053" s="213"/>
      <c r="B1053" s="251"/>
      <c r="C1053" s="248"/>
      <c r="D1053" s="248"/>
      <c r="E1053" s="239"/>
      <c r="F1053" s="240"/>
    </row>
    <row r="1054" spans="1:6" x14ac:dyDescent="0.2">
      <c r="A1054" s="213" t="s">
        <v>3278</v>
      </c>
      <c r="B1054" s="251" t="s">
        <v>3279</v>
      </c>
      <c r="C1054" s="216">
        <v>1</v>
      </c>
      <c r="D1054" s="216" t="s">
        <v>220</v>
      </c>
      <c r="E1054" s="2"/>
      <c r="F1054" s="217">
        <f t="shared" si="16"/>
        <v>0</v>
      </c>
    </row>
    <row r="1055" spans="1:6" x14ac:dyDescent="0.2">
      <c r="A1055" s="213"/>
      <c r="B1055" s="251"/>
      <c r="C1055" s="248"/>
      <c r="D1055" s="248"/>
      <c r="E1055" s="239"/>
      <c r="F1055" s="240"/>
    </row>
    <row r="1056" spans="1:6" x14ac:dyDescent="0.2">
      <c r="A1056" s="213"/>
      <c r="B1056" s="251" t="s">
        <v>3280</v>
      </c>
      <c r="C1056" s="248"/>
      <c r="D1056" s="248"/>
      <c r="E1056" s="239"/>
      <c r="F1056" s="240"/>
    </row>
    <row r="1057" spans="1:6" x14ac:dyDescent="0.2">
      <c r="A1057" s="213"/>
      <c r="B1057" s="251" t="s">
        <v>3281</v>
      </c>
      <c r="C1057" s="248"/>
      <c r="D1057" s="248"/>
      <c r="E1057" s="239"/>
      <c r="F1057" s="240"/>
    </row>
    <row r="1058" spans="1:6" x14ac:dyDescent="0.2">
      <c r="A1058" s="213"/>
      <c r="B1058" s="251" t="s">
        <v>3282</v>
      </c>
      <c r="C1058" s="248"/>
      <c r="D1058" s="248"/>
      <c r="E1058" s="239"/>
      <c r="F1058" s="240"/>
    </row>
    <row r="1059" spans="1:6" x14ac:dyDescent="0.2">
      <c r="A1059" s="213"/>
      <c r="B1059" s="251"/>
      <c r="C1059" s="248"/>
      <c r="D1059" s="248"/>
      <c r="E1059" s="239"/>
      <c r="F1059" s="240"/>
    </row>
    <row r="1060" spans="1:6" x14ac:dyDescent="0.2">
      <c r="A1060" s="213"/>
      <c r="B1060" s="251" t="s">
        <v>3283</v>
      </c>
      <c r="C1060" s="248"/>
      <c r="D1060" s="248"/>
      <c r="E1060" s="239"/>
      <c r="F1060" s="240"/>
    </row>
    <row r="1061" spans="1:6" x14ac:dyDescent="0.2">
      <c r="A1061" s="213"/>
      <c r="B1061" s="251" t="s">
        <v>3284</v>
      </c>
      <c r="C1061" s="248"/>
      <c r="D1061" s="248"/>
      <c r="E1061" s="239"/>
      <c r="F1061" s="240"/>
    </row>
    <row r="1062" spans="1:6" x14ac:dyDescent="0.2">
      <c r="A1062" s="213"/>
      <c r="B1062" s="251" t="s">
        <v>3285</v>
      </c>
      <c r="C1062" s="216">
        <v>25</v>
      </c>
      <c r="D1062" s="216" t="s">
        <v>2958</v>
      </c>
      <c r="E1062" s="2"/>
      <c r="F1062" s="217">
        <f t="shared" si="16"/>
        <v>0</v>
      </c>
    </row>
    <row r="1063" spans="1:6" x14ac:dyDescent="0.2">
      <c r="A1063" s="213"/>
      <c r="B1063" s="251"/>
      <c r="C1063" s="248"/>
      <c r="D1063" s="248"/>
      <c r="E1063" s="239"/>
      <c r="F1063" s="240"/>
    </row>
    <row r="1064" spans="1:6" x14ac:dyDescent="0.2">
      <c r="A1064" s="213"/>
      <c r="B1064" s="251" t="s">
        <v>3286</v>
      </c>
      <c r="C1064" s="216">
        <v>1</v>
      </c>
      <c r="D1064" s="216" t="s">
        <v>2151</v>
      </c>
      <c r="E1064" s="2"/>
      <c r="F1064" s="217">
        <f t="shared" si="16"/>
        <v>0</v>
      </c>
    </row>
    <row r="1065" spans="1:6" x14ac:dyDescent="0.2">
      <c r="A1065" s="213"/>
      <c r="B1065" s="251"/>
      <c r="C1065" s="248"/>
      <c r="D1065" s="248"/>
      <c r="E1065" s="239"/>
      <c r="F1065" s="240"/>
    </row>
    <row r="1066" spans="1:6" x14ac:dyDescent="0.2">
      <c r="A1066" s="213" t="s">
        <v>3287</v>
      </c>
      <c r="B1066" s="251" t="s">
        <v>3270</v>
      </c>
      <c r="C1066" s="216">
        <v>2</v>
      </c>
      <c r="D1066" s="216" t="s">
        <v>220</v>
      </c>
      <c r="E1066" s="2"/>
      <c r="F1066" s="217">
        <f t="shared" si="16"/>
        <v>0</v>
      </c>
    </row>
    <row r="1067" spans="1:6" x14ac:dyDescent="0.2">
      <c r="A1067" s="213"/>
      <c r="B1067" s="251" t="s">
        <v>3288</v>
      </c>
      <c r="C1067" s="248"/>
      <c r="D1067" s="248"/>
      <c r="E1067" s="239"/>
      <c r="F1067" s="240"/>
    </row>
    <row r="1068" spans="1:6" x14ac:dyDescent="0.2">
      <c r="A1068" s="213"/>
      <c r="B1068" s="251" t="s">
        <v>3280</v>
      </c>
      <c r="C1068" s="248"/>
      <c r="D1068" s="248"/>
      <c r="E1068" s="239"/>
      <c r="F1068" s="240"/>
    </row>
    <row r="1069" spans="1:6" x14ac:dyDescent="0.2">
      <c r="A1069" s="213"/>
      <c r="B1069" s="251" t="s">
        <v>3273</v>
      </c>
      <c r="C1069" s="248"/>
      <c r="D1069" s="248"/>
      <c r="E1069" s="239"/>
      <c r="F1069" s="240"/>
    </row>
    <row r="1070" spans="1:6" x14ac:dyDescent="0.2">
      <c r="A1070" s="213"/>
      <c r="B1070" s="251" t="s">
        <v>3289</v>
      </c>
      <c r="C1070" s="248"/>
      <c r="D1070" s="248"/>
      <c r="E1070" s="239"/>
      <c r="F1070" s="240"/>
    </row>
    <row r="1071" spans="1:6" x14ac:dyDescent="0.2">
      <c r="A1071" s="213"/>
      <c r="B1071" s="251" t="s">
        <v>3290</v>
      </c>
      <c r="C1071" s="248"/>
      <c r="D1071" s="248"/>
      <c r="E1071" s="239"/>
      <c r="F1071" s="240"/>
    </row>
    <row r="1072" spans="1:6" x14ac:dyDescent="0.2">
      <c r="A1072" s="213"/>
      <c r="B1072" s="251" t="s">
        <v>3291</v>
      </c>
      <c r="C1072" s="248"/>
      <c r="D1072" s="248"/>
      <c r="E1072" s="239"/>
      <c r="F1072" s="240"/>
    </row>
    <row r="1073" spans="1:6" x14ac:dyDescent="0.2">
      <c r="A1073" s="213"/>
      <c r="B1073" s="251" t="s">
        <v>2840</v>
      </c>
      <c r="C1073" s="248"/>
      <c r="D1073" s="248"/>
      <c r="E1073" s="239"/>
      <c r="F1073" s="240"/>
    </row>
    <row r="1074" spans="1:6" x14ac:dyDescent="0.2">
      <c r="A1074" s="213"/>
      <c r="B1074" s="251" t="s">
        <v>3292</v>
      </c>
      <c r="C1074" s="248"/>
      <c r="D1074" s="248"/>
      <c r="E1074" s="239"/>
      <c r="F1074" s="240"/>
    </row>
    <row r="1075" spans="1:6" x14ac:dyDescent="0.2">
      <c r="A1075" s="213"/>
      <c r="B1075" s="251"/>
      <c r="C1075" s="248"/>
      <c r="D1075" s="248"/>
      <c r="E1075" s="239"/>
      <c r="F1075" s="240"/>
    </row>
    <row r="1076" spans="1:6" x14ac:dyDescent="0.2">
      <c r="A1076" s="213" t="s">
        <v>3293</v>
      </c>
      <c r="B1076" s="251" t="s">
        <v>3294</v>
      </c>
      <c r="C1076" s="216">
        <v>2</v>
      </c>
      <c r="D1076" s="216" t="s">
        <v>220</v>
      </c>
      <c r="E1076" s="2"/>
      <c r="F1076" s="217">
        <f t="shared" si="16"/>
        <v>0</v>
      </c>
    </row>
    <row r="1077" spans="1:6" x14ac:dyDescent="0.2">
      <c r="A1077" s="213"/>
      <c r="B1077" s="251" t="s">
        <v>3295</v>
      </c>
      <c r="C1077" s="248"/>
      <c r="D1077" s="248"/>
      <c r="E1077" s="239"/>
      <c r="F1077" s="240"/>
    </row>
    <row r="1078" spans="1:6" x14ac:dyDescent="0.2">
      <c r="A1078" s="213"/>
      <c r="B1078" s="251" t="s">
        <v>3280</v>
      </c>
      <c r="C1078" s="248"/>
      <c r="D1078" s="248"/>
      <c r="E1078" s="239"/>
      <c r="F1078" s="240"/>
    </row>
    <row r="1079" spans="1:6" x14ac:dyDescent="0.2">
      <c r="A1079" s="213"/>
      <c r="B1079" s="251" t="s">
        <v>3296</v>
      </c>
      <c r="C1079" s="248"/>
      <c r="D1079" s="248"/>
      <c r="E1079" s="239"/>
      <c r="F1079" s="240"/>
    </row>
    <row r="1080" spans="1:6" x14ac:dyDescent="0.2">
      <c r="A1080" s="213"/>
      <c r="B1080" s="251" t="s">
        <v>3297</v>
      </c>
      <c r="C1080" s="248"/>
      <c r="D1080" s="248"/>
      <c r="E1080" s="239"/>
      <c r="F1080" s="240"/>
    </row>
    <row r="1081" spans="1:6" x14ac:dyDescent="0.2">
      <c r="A1081" s="213"/>
      <c r="B1081" s="251" t="s">
        <v>3298</v>
      </c>
      <c r="C1081" s="248"/>
      <c r="D1081" s="248"/>
      <c r="E1081" s="239"/>
      <c r="F1081" s="240"/>
    </row>
    <row r="1082" spans="1:6" x14ac:dyDescent="0.2">
      <c r="A1082" s="213"/>
      <c r="B1082" s="251" t="s">
        <v>3299</v>
      </c>
      <c r="C1082" s="216">
        <v>1</v>
      </c>
      <c r="D1082" s="216" t="s">
        <v>220</v>
      </c>
      <c r="E1082" s="2"/>
      <c r="F1082" s="217">
        <f t="shared" si="16"/>
        <v>0</v>
      </c>
    </row>
    <row r="1083" spans="1:6" x14ac:dyDescent="0.2">
      <c r="A1083" s="213"/>
      <c r="B1083" s="251" t="s">
        <v>3300</v>
      </c>
      <c r="C1083" s="248"/>
      <c r="D1083" s="248"/>
      <c r="E1083" s="239"/>
      <c r="F1083" s="240"/>
    </row>
    <row r="1084" spans="1:6" x14ac:dyDescent="0.2">
      <c r="A1084" s="213"/>
      <c r="B1084" s="251"/>
      <c r="C1084" s="248"/>
      <c r="D1084" s="248"/>
      <c r="E1084" s="239"/>
      <c r="F1084" s="240"/>
    </row>
    <row r="1085" spans="1:6" x14ac:dyDescent="0.2">
      <c r="A1085" s="213"/>
      <c r="B1085" s="251" t="s">
        <v>3283</v>
      </c>
      <c r="C1085" s="248"/>
      <c r="D1085" s="248"/>
      <c r="E1085" s="239"/>
      <c r="F1085" s="240"/>
    </row>
    <row r="1086" spans="1:6" x14ac:dyDescent="0.2">
      <c r="A1086" s="213"/>
      <c r="B1086" s="251" t="s">
        <v>3284</v>
      </c>
      <c r="C1086" s="248"/>
      <c r="D1086" s="248"/>
      <c r="E1086" s="239"/>
      <c r="F1086" s="240"/>
    </row>
    <row r="1087" spans="1:6" x14ac:dyDescent="0.2">
      <c r="A1087" s="213"/>
      <c r="B1087" s="251" t="s">
        <v>3285</v>
      </c>
      <c r="C1087" s="216">
        <v>60</v>
      </c>
      <c r="D1087" s="216" t="s">
        <v>2958</v>
      </c>
      <c r="E1087" s="2"/>
      <c r="F1087" s="217">
        <f t="shared" ref="F1087:F1133" si="17">E1087*C1087</f>
        <v>0</v>
      </c>
    </row>
    <row r="1088" spans="1:6" x14ac:dyDescent="0.2">
      <c r="A1088" s="213"/>
      <c r="B1088" s="251"/>
      <c r="C1088" s="248"/>
      <c r="D1088" s="248"/>
      <c r="E1088" s="239"/>
      <c r="F1088" s="240"/>
    </row>
    <row r="1089" spans="1:6" x14ac:dyDescent="0.2">
      <c r="A1089" s="213"/>
      <c r="B1089" s="251" t="s">
        <v>3286</v>
      </c>
      <c r="C1089" s="216">
        <v>2</v>
      </c>
      <c r="D1089" s="216" t="s">
        <v>2151</v>
      </c>
      <c r="E1089" s="2"/>
      <c r="F1089" s="217">
        <f t="shared" si="17"/>
        <v>0</v>
      </c>
    </row>
    <row r="1090" spans="1:6" x14ac:dyDescent="0.2">
      <c r="A1090" s="213"/>
      <c r="B1090" s="251"/>
      <c r="C1090" s="248"/>
      <c r="D1090" s="248"/>
      <c r="E1090" s="239"/>
      <c r="F1090" s="240"/>
    </row>
    <row r="1091" spans="1:6" x14ac:dyDescent="0.2">
      <c r="A1091" s="213" t="s">
        <v>3301</v>
      </c>
      <c r="B1091" s="251" t="s">
        <v>3270</v>
      </c>
      <c r="C1091" s="216">
        <v>2</v>
      </c>
      <c r="D1091" s="216" t="s">
        <v>220</v>
      </c>
      <c r="E1091" s="2"/>
      <c r="F1091" s="217">
        <f t="shared" si="17"/>
        <v>0</v>
      </c>
    </row>
    <row r="1092" spans="1:6" x14ac:dyDescent="0.2">
      <c r="A1092" s="213"/>
      <c r="B1092" s="251" t="s">
        <v>3302</v>
      </c>
      <c r="C1092" s="248"/>
      <c r="D1092" s="248"/>
      <c r="E1092" s="239"/>
      <c r="F1092" s="240"/>
    </row>
    <row r="1093" spans="1:6" x14ac:dyDescent="0.2">
      <c r="A1093" s="213"/>
      <c r="B1093" s="251" t="s">
        <v>3303</v>
      </c>
      <c r="C1093" s="248"/>
      <c r="D1093" s="248"/>
      <c r="E1093" s="239"/>
      <c r="F1093" s="240"/>
    </row>
    <row r="1094" spans="1:6" x14ac:dyDescent="0.2">
      <c r="A1094" s="213"/>
      <c r="B1094" s="251" t="s">
        <v>3304</v>
      </c>
      <c r="C1094" s="248"/>
      <c r="D1094" s="248"/>
      <c r="E1094" s="239"/>
      <c r="F1094" s="240"/>
    </row>
    <row r="1095" spans="1:6" x14ac:dyDescent="0.2">
      <c r="A1095" s="213"/>
      <c r="B1095" s="251" t="s">
        <v>3305</v>
      </c>
      <c r="C1095" s="248"/>
      <c r="D1095" s="248"/>
      <c r="E1095" s="239"/>
      <c r="F1095" s="240"/>
    </row>
    <row r="1096" spans="1:6" x14ac:dyDescent="0.2">
      <c r="A1096" s="213"/>
      <c r="B1096" s="251" t="s">
        <v>3306</v>
      </c>
      <c r="C1096" s="248"/>
      <c r="D1096" s="248"/>
      <c r="E1096" s="239"/>
      <c r="F1096" s="240"/>
    </row>
    <row r="1097" spans="1:6" x14ac:dyDescent="0.2">
      <c r="A1097" s="213"/>
      <c r="B1097" s="251" t="s">
        <v>3276</v>
      </c>
      <c r="C1097" s="248"/>
      <c r="D1097" s="248"/>
      <c r="E1097" s="239"/>
      <c r="F1097" s="240"/>
    </row>
    <row r="1098" spans="1:6" x14ac:dyDescent="0.2">
      <c r="A1098" s="213"/>
      <c r="B1098" s="251" t="s">
        <v>2840</v>
      </c>
      <c r="C1098" s="248"/>
      <c r="D1098" s="248"/>
      <c r="E1098" s="239"/>
      <c r="F1098" s="240"/>
    </row>
    <row r="1099" spans="1:6" x14ac:dyDescent="0.2">
      <c r="A1099" s="213"/>
      <c r="B1099" s="251" t="s">
        <v>3292</v>
      </c>
      <c r="C1099" s="248"/>
      <c r="D1099" s="248"/>
      <c r="E1099" s="239"/>
      <c r="F1099" s="240"/>
    </row>
    <row r="1100" spans="1:6" x14ac:dyDescent="0.2">
      <c r="A1100" s="213"/>
      <c r="B1100" s="251"/>
      <c r="C1100" s="248"/>
      <c r="D1100" s="248"/>
      <c r="E1100" s="239"/>
      <c r="F1100" s="240"/>
    </row>
    <row r="1101" spans="1:6" x14ac:dyDescent="0.2">
      <c r="A1101" s="213" t="s">
        <v>3307</v>
      </c>
      <c r="B1101" s="251" t="s">
        <v>3308</v>
      </c>
      <c r="C1101" s="216">
        <v>2</v>
      </c>
      <c r="D1101" s="216" t="s">
        <v>220</v>
      </c>
      <c r="E1101" s="2"/>
      <c r="F1101" s="217">
        <f t="shared" si="17"/>
        <v>0</v>
      </c>
    </row>
    <row r="1102" spans="1:6" x14ac:dyDescent="0.2">
      <c r="A1102" s="213"/>
      <c r="B1102" s="251" t="s">
        <v>3309</v>
      </c>
      <c r="C1102" s="248"/>
      <c r="D1102" s="248"/>
      <c r="E1102" s="239"/>
      <c r="F1102" s="240"/>
    </row>
    <row r="1103" spans="1:6" x14ac:dyDescent="0.2">
      <c r="A1103" s="213"/>
      <c r="B1103" s="251" t="s">
        <v>3303</v>
      </c>
      <c r="C1103" s="248"/>
      <c r="D1103" s="248"/>
      <c r="E1103" s="239"/>
      <c r="F1103" s="240"/>
    </row>
    <row r="1104" spans="1:6" x14ac:dyDescent="0.2">
      <c r="A1104" s="213"/>
      <c r="B1104" s="251" t="s">
        <v>3281</v>
      </c>
      <c r="C1104" s="248"/>
      <c r="D1104" s="248"/>
      <c r="E1104" s="239"/>
      <c r="F1104" s="240"/>
    </row>
    <row r="1105" spans="1:6" x14ac:dyDescent="0.2">
      <c r="A1105" s="213"/>
      <c r="B1105" s="251" t="s">
        <v>3282</v>
      </c>
      <c r="C1105" s="248"/>
      <c r="D1105" s="248"/>
      <c r="E1105" s="239"/>
      <c r="F1105" s="240"/>
    </row>
    <row r="1106" spans="1:6" x14ac:dyDescent="0.2">
      <c r="A1106" s="213"/>
      <c r="B1106" s="251"/>
      <c r="C1106" s="248"/>
      <c r="D1106" s="248"/>
      <c r="E1106" s="239"/>
      <c r="F1106" s="240"/>
    </row>
    <row r="1107" spans="1:6" x14ac:dyDescent="0.2">
      <c r="A1107" s="213"/>
      <c r="B1107" s="251" t="s">
        <v>3283</v>
      </c>
      <c r="C1107" s="248"/>
      <c r="D1107" s="248"/>
      <c r="E1107" s="239"/>
      <c r="F1107" s="240"/>
    </row>
    <row r="1108" spans="1:6" x14ac:dyDescent="0.2">
      <c r="A1108" s="213"/>
      <c r="B1108" s="251" t="s">
        <v>3284</v>
      </c>
      <c r="C1108" s="248"/>
      <c r="D1108" s="248"/>
      <c r="E1108" s="239"/>
      <c r="F1108" s="240"/>
    </row>
    <row r="1109" spans="1:6" x14ac:dyDescent="0.2">
      <c r="A1109" s="213"/>
      <c r="B1109" s="251" t="s">
        <v>3310</v>
      </c>
      <c r="C1109" s="216">
        <v>50</v>
      </c>
      <c r="D1109" s="216" t="s">
        <v>2958</v>
      </c>
      <c r="E1109" s="2"/>
      <c r="F1109" s="217">
        <f t="shared" si="17"/>
        <v>0</v>
      </c>
    </row>
    <row r="1110" spans="1:6" x14ac:dyDescent="0.2">
      <c r="A1110" s="213"/>
      <c r="B1110" s="251"/>
      <c r="C1110" s="248"/>
      <c r="D1110" s="248"/>
      <c r="E1110" s="239"/>
      <c r="F1110" s="240"/>
    </row>
    <row r="1111" spans="1:6" x14ac:dyDescent="0.2">
      <c r="A1111" s="213"/>
      <c r="B1111" s="251" t="s">
        <v>3286</v>
      </c>
      <c r="C1111" s="216">
        <v>2</v>
      </c>
      <c r="D1111" s="216" t="s">
        <v>2151</v>
      </c>
      <c r="E1111" s="2"/>
      <c r="F1111" s="217">
        <f t="shared" si="17"/>
        <v>0</v>
      </c>
    </row>
    <row r="1112" spans="1:6" x14ac:dyDescent="0.2">
      <c r="A1112" s="213"/>
      <c r="B1112" s="251"/>
      <c r="C1112" s="248"/>
      <c r="D1112" s="248"/>
      <c r="E1112" s="239"/>
      <c r="F1112" s="240"/>
    </row>
    <row r="1113" spans="1:6" x14ac:dyDescent="0.2">
      <c r="A1113" s="213" t="s">
        <v>3311</v>
      </c>
      <c r="B1113" s="251" t="s">
        <v>3270</v>
      </c>
      <c r="C1113" s="216">
        <v>1</v>
      </c>
      <c r="D1113" s="216" t="s">
        <v>220</v>
      </c>
      <c r="E1113" s="2"/>
      <c r="F1113" s="217">
        <f t="shared" si="17"/>
        <v>0</v>
      </c>
    </row>
    <row r="1114" spans="1:6" x14ac:dyDescent="0.2">
      <c r="A1114" s="213"/>
      <c r="B1114" s="251" t="s">
        <v>3302</v>
      </c>
      <c r="C1114" s="248"/>
      <c r="D1114" s="248"/>
      <c r="E1114" s="239"/>
      <c r="F1114" s="240"/>
    </row>
    <row r="1115" spans="1:6" x14ac:dyDescent="0.2">
      <c r="A1115" s="213"/>
      <c r="B1115" s="251" t="s">
        <v>3312</v>
      </c>
      <c r="C1115" s="248"/>
      <c r="D1115" s="248"/>
      <c r="E1115" s="239"/>
      <c r="F1115" s="240"/>
    </row>
    <row r="1116" spans="1:6" x14ac:dyDescent="0.2">
      <c r="A1116" s="213"/>
      <c r="B1116" s="251" t="s">
        <v>3313</v>
      </c>
      <c r="C1116" s="248"/>
      <c r="D1116" s="248"/>
      <c r="E1116" s="239"/>
      <c r="F1116" s="240"/>
    </row>
    <row r="1117" spans="1:6" x14ac:dyDescent="0.2">
      <c r="A1117" s="213"/>
      <c r="B1117" s="251" t="s">
        <v>3314</v>
      </c>
      <c r="C1117" s="248"/>
      <c r="D1117" s="248"/>
      <c r="E1117" s="239"/>
      <c r="F1117" s="240"/>
    </row>
    <row r="1118" spans="1:6" x14ac:dyDescent="0.2">
      <c r="A1118" s="213"/>
      <c r="B1118" s="251" t="s">
        <v>3306</v>
      </c>
      <c r="C1118" s="248"/>
      <c r="D1118" s="248"/>
      <c r="E1118" s="239"/>
      <c r="F1118" s="240"/>
    </row>
    <row r="1119" spans="1:6" x14ac:dyDescent="0.2">
      <c r="A1119" s="213"/>
      <c r="B1119" s="251" t="s">
        <v>3276</v>
      </c>
      <c r="C1119" s="248"/>
      <c r="D1119" s="248"/>
      <c r="E1119" s="239"/>
      <c r="F1119" s="240"/>
    </row>
    <row r="1120" spans="1:6" x14ac:dyDescent="0.2">
      <c r="A1120" s="213"/>
      <c r="B1120" s="251" t="s">
        <v>2840</v>
      </c>
      <c r="C1120" s="248"/>
      <c r="D1120" s="248"/>
      <c r="E1120" s="239"/>
      <c r="F1120" s="240"/>
    </row>
    <row r="1121" spans="1:6" x14ac:dyDescent="0.2">
      <c r="A1121" s="213"/>
      <c r="B1121" s="251" t="s">
        <v>3277</v>
      </c>
      <c r="C1121" s="248"/>
      <c r="D1121" s="248"/>
      <c r="E1121" s="239"/>
      <c r="F1121" s="240"/>
    </row>
    <row r="1122" spans="1:6" x14ac:dyDescent="0.2">
      <c r="A1122" s="213"/>
      <c r="B1122" s="251"/>
      <c r="C1122" s="248"/>
      <c r="D1122" s="248"/>
      <c r="E1122" s="239"/>
      <c r="F1122" s="240"/>
    </row>
    <row r="1123" spans="1:6" x14ac:dyDescent="0.2">
      <c r="A1123" s="213" t="s">
        <v>3315</v>
      </c>
      <c r="B1123" s="251" t="s">
        <v>3308</v>
      </c>
      <c r="C1123" s="216">
        <v>1</v>
      </c>
      <c r="D1123" s="216" t="s">
        <v>220</v>
      </c>
      <c r="E1123" s="2"/>
      <c r="F1123" s="217">
        <f t="shared" si="17"/>
        <v>0</v>
      </c>
    </row>
    <row r="1124" spans="1:6" x14ac:dyDescent="0.2">
      <c r="A1124" s="213"/>
      <c r="B1124" s="251" t="s">
        <v>3309</v>
      </c>
      <c r="C1124" s="248"/>
      <c r="D1124" s="248"/>
      <c r="E1124" s="239"/>
      <c r="F1124" s="240"/>
    </row>
    <row r="1125" spans="1:6" x14ac:dyDescent="0.2">
      <c r="A1125" s="213"/>
      <c r="B1125" s="251" t="s">
        <v>3316</v>
      </c>
      <c r="C1125" s="248"/>
      <c r="D1125" s="248"/>
      <c r="E1125" s="239"/>
      <c r="F1125" s="240"/>
    </row>
    <row r="1126" spans="1:6" x14ac:dyDescent="0.2">
      <c r="A1126" s="213"/>
      <c r="B1126" s="251" t="s">
        <v>3281</v>
      </c>
      <c r="C1126" s="248"/>
      <c r="D1126" s="248"/>
      <c r="E1126" s="239"/>
      <c r="F1126" s="240"/>
    </row>
    <row r="1127" spans="1:6" x14ac:dyDescent="0.2">
      <c r="A1127" s="213"/>
      <c r="B1127" s="251" t="s">
        <v>3282</v>
      </c>
      <c r="C1127" s="248"/>
      <c r="D1127" s="248"/>
      <c r="E1127" s="239"/>
      <c r="F1127" s="240"/>
    </row>
    <row r="1128" spans="1:6" x14ac:dyDescent="0.2">
      <c r="A1128" s="213"/>
      <c r="B1128" s="251"/>
      <c r="C1128" s="248"/>
      <c r="D1128" s="248"/>
      <c r="E1128" s="239"/>
      <c r="F1128" s="240"/>
    </row>
    <row r="1129" spans="1:6" x14ac:dyDescent="0.2">
      <c r="A1129" s="213"/>
      <c r="B1129" s="251" t="s">
        <v>3283</v>
      </c>
      <c r="C1129" s="248"/>
      <c r="D1129" s="248"/>
      <c r="E1129" s="239"/>
      <c r="F1129" s="240"/>
    </row>
    <row r="1130" spans="1:6" x14ac:dyDescent="0.2">
      <c r="A1130" s="213"/>
      <c r="B1130" s="251" t="s">
        <v>3284</v>
      </c>
      <c r="C1130" s="248"/>
      <c r="D1130" s="248"/>
      <c r="E1130" s="239"/>
      <c r="F1130" s="240"/>
    </row>
    <row r="1131" spans="1:6" x14ac:dyDescent="0.2">
      <c r="A1131" s="213"/>
      <c r="B1131" s="251" t="s">
        <v>3285</v>
      </c>
      <c r="C1131" s="216">
        <v>25</v>
      </c>
      <c r="D1131" s="216" t="s">
        <v>2958</v>
      </c>
      <c r="E1131" s="2"/>
      <c r="F1131" s="217">
        <f t="shared" si="17"/>
        <v>0</v>
      </c>
    </row>
    <row r="1132" spans="1:6" x14ac:dyDescent="0.2">
      <c r="A1132" s="213"/>
      <c r="B1132" s="251"/>
      <c r="C1132" s="248"/>
      <c r="D1132" s="248"/>
      <c r="E1132" s="239"/>
      <c r="F1132" s="240"/>
    </row>
    <row r="1133" spans="1:6" x14ac:dyDescent="0.2">
      <c r="A1133" s="213"/>
      <c r="B1133" s="251" t="s">
        <v>3286</v>
      </c>
      <c r="C1133" s="216">
        <v>1</v>
      </c>
      <c r="D1133" s="216" t="s">
        <v>2151</v>
      </c>
      <c r="E1133" s="2"/>
      <c r="F1133" s="217">
        <f t="shared" si="17"/>
        <v>0</v>
      </c>
    </row>
    <row r="1134" spans="1:6" x14ac:dyDescent="0.2">
      <c r="A1134" s="213"/>
      <c r="B1134" s="251"/>
      <c r="C1134" s="248"/>
      <c r="D1134" s="248"/>
      <c r="E1134" s="239"/>
      <c r="F1134" s="240"/>
    </row>
    <row r="1135" spans="1:6" x14ac:dyDescent="0.2">
      <c r="A1135" s="320" t="s">
        <v>3317</v>
      </c>
      <c r="B1135" s="321"/>
      <c r="C1135" s="321"/>
      <c r="D1135" s="321"/>
      <c r="E1135" s="321"/>
      <c r="F1135" s="322"/>
    </row>
    <row r="1136" spans="1:6" x14ac:dyDescent="0.2">
      <c r="A1136" s="213"/>
      <c r="B1136" s="251" t="s">
        <v>3318</v>
      </c>
      <c r="C1136" s="4"/>
      <c r="D1136" s="4"/>
      <c r="E1136" s="2"/>
      <c r="F1136" s="217">
        <f t="shared" ref="F1136:F1140" si="18">E1136*C1136</f>
        <v>0</v>
      </c>
    </row>
    <row r="1137" spans="1:6" x14ac:dyDescent="0.2">
      <c r="A1137" s="213"/>
      <c r="B1137" s="251" t="s">
        <v>3319</v>
      </c>
      <c r="C1137" s="4"/>
      <c r="D1137" s="4"/>
      <c r="E1137" s="2"/>
      <c r="F1137" s="217">
        <f t="shared" si="18"/>
        <v>0</v>
      </c>
    </row>
    <row r="1138" spans="1:6" x14ac:dyDescent="0.2">
      <c r="A1138" s="213"/>
      <c r="B1138" s="251" t="s">
        <v>3320</v>
      </c>
      <c r="C1138" s="4"/>
      <c r="D1138" s="4"/>
      <c r="E1138" s="2"/>
      <c r="F1138" s="217">
        <f t="shared" si="18"/>
        <v>0</v>
      </c>
    </row>
    <row r="1139" spans="1:6" x14ac:dyDescent="0.2">
      <c r="A1139" s="213"/>
      <c r="B1139" s="251" t="s">
        <v>3321</v>
      </c>
      <c r="C1139" s="4"/>
      <c r="D1139" s="4"/>
      <c r="E1139" s="2"/>
      <c r="F1139" s="217">
        <f t="shared" si="18"/>
        <v>0</v>
      </c>
    </row>
    <row r="1140" spans="1:6" x14ac:dyDescent="0.2">
      <c r="A1140" s="213"/>
      <c r="B1140" s="251" t="s">
        <v>3322</v>
      </c>
      <c r="C1140" s="4"/>
      <c r="D1140" s="4"/>
      <c r="E1140" s="2"/>
      <c r="F1140" s="217">
        <f t="shared" si="18"/>
        <v>0</v>
      </c>
    </row>
    <row r="1141" spans="1:6" x14ac:dyDescent="0.2">
      <c r="A1141" s="320" t="s">
        <v>3323</v>
      </c>
      <c r="B1141" s="321"/>
      <c r="C1141" s="321"/>
      <c r="D1141" s="321"/>
      <c r="E1141" s="321"/>
      <c r="F1141" s="322"/>
    </row>
    <row r="1142" spans="1:6" x14ac:dyDescent="0.2">
      <c r="A1142" s="213"/>
      <c r="B1142" s="251" t="s">
        <v>3324</v>
      </c>
      <c r="C1142" s="4"/>
      <c r="D1142" s="4"/>
      <c r="E1142" s="2"/>
      <c r="F1142" s="217">
        <f t="shared" ref="F1142:F1143" si="19">E1142*C1142</f>
        <v>0</v>
      </c>
    </row>
    <row r="1143" spans="1:6" x14ac:dyDescent="0.2">
      <c r="A1143" s="213"/>
      <c r="B1143" s="251" t="s">
        <v>3325</v>
      </c>
      <c r="C1143" s="4"/>
      <c r="D1143" s="4"/>
      <c r="E1143" s="2"/>
      <c r="F1143" s="217">
        <f t="shared" si="19"/>
        <v>0</v>
      </c>
    </row>
  </sheetData>
  <sheetProtection sheet="1" objects="1" scenarios="1"/>
  <mergeCells count="11">
    <mergeCell ref="A15:F15"/>
    <mergeCell ref="A106:F106"/>
    <mergeCell ref="A1141:F1141"/>
    <mergeCell ref="A1030:F1030"/>
    <mergeCell ref="A1135:F1135"/>
    <mergeCell ref="A298:F298"/>
    <mergeCell ref="A440:F440"/>
    <mergeCell ref="A566:F566"/>
    <mergeCell ref="A751:F751"/>
    <mergeCell ref="A753:F753"/>
    <mergeCell ref="A904:F904"/>
  </mergeCells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9"/>
  <sheetViews>
    <sheetView showGridLines="0" topLeftCell="A16" zoomScaleNormal="100" workbookViewId="0">
      <selection activeCell="F22" sqref="F22"/>
    </sheetView>
  </sheetViews>
  <sheetFormatPr defaultColWidth="9.1640625" defaultRowHeight="12" x14ac:dyDescent="0.2"/>
  <cols>
    <col min="1" max="1" width="8.5" style="193" customWidth="1"/>
    <col min="2" max="2" width="50.6640625" style="193" customWidth="1"/>
    <col min="3" max="3" width="15.5" style="193" bestFit="1" customWidth="1"/>
    <col min="4" max="4" width="13.6640625" style="193" customWidth="1"/>
    <col min="5" max="5" width="15.5" style="193" bestFit="1" customWidth="1"/>
    <col min="6" max="6" width="17.6640625" style="193" bestFit="1" customWidth="1"/>
    <col min="7" max="7" width="17.5" style="193" bestFit="1" customWidth="1"/>
    <col min="8" max="8" width="48.1640625" style="193" customWidth="1"/>
    <col min="9" max="16384" width="9.1640625" style="193"/>
  </cols>
  <sheetData>
    <row r="2" spans="1:8" x14ac:dyDescent="0.2">
      <c r="A2" s="8"/>
      <c r="B2" s="9"/>
      <c r="C2" s="9"/>
      <c r="D2" s="9"/>
      <c r="E2" s="9"/>
      <c r="F2" s="9"/>
      <c r="G2" s="192"/>
    </row>
    <row r="3" spans="1:8" ht="18" x14ac:dyDescent="0.2">
      <c r="A3" s="194" t="s">
        <v>2422</v>
      </c>
      <c r="B3" s="188"/>
      <c r="C3" s="188"/>
      <c r="D3" s="188"/>
      <c r="E3" s="188"/>
      <c r="F3" s="188"/>
      <c r="G3" s="195"/>
    </row>
    <row r="4" spans="1:8" x14ac:dyDescent="0.2">
      <c r="A4" s="13"/>
      <c r="B4" s="95"/>
      <c r="C4" s="95"/>
      <c r="D4" s="95"/>
      <c r="E4" s="95"/>
      <c r="F4" s="95"/>
      <c r="G4" s="170"/>
    </row>
    <row r="5" spans="1:8" x14ac:dyDescent="0.2">
      <c r="A5" s="196"/>
      <c r="B5" s="17"/>
      <c r="C5" s="17"/>
      <c r="D5" s="17"/>
      <c r="E5" s="17"/>
      <c r="F5" s="17"/>
      <c r="G5" s="197"/>
    </row>
    <row r="6" spans="1:8" ht="15.75" x14ac:dyDescent="0.2">
      <c r="A6" s="198" t="s">
        <v>17</v>
      </c>
      <c r="B6" s="95"/>
      <c r="C6" s="95"/>
      <c r="D6" s="95"/>
      <c r="E6" s="95"/>
      <c r="F6" s="95"/>
      <c r="G6" s="199">
        <f>ROUND(SUM(G15:G139), 2)</f>
        <v>0</v>
      </c>
    </row>
    <row r="7" spans="1:8" x14ac:dyDescent="0.2">
      <c r="A7" s="196"/>
      <c r="B7" s="17"/>
      <c r="C7" s="17"/>
      <c r="D7" s="17"/>
      <c r="E7" s="17"/>
      <c r="F7" s="17"/>
      <c r="G7" s="197"/>
    </row>
    <row r="8" spans="1:8" ht="12.75" x14ac:dyDescent="0.2">
      <c r="A8" s="13"/>
      <c r="B8" s="95"/>
      <c r="C8" s="200" t="s">
        <v>19</v>
      </c>
      <c r="D8" s="95"/>
      <c r="E8" s="95"/>
      <c r="F8" s="200" t="s">
        <v>18</v>
      </c>
      <c r="G8" s="201" t="s">
        <v>20</v>
      </c>
    </row>
    <row r="9" spans="1:8" ht="12.75" x14ac:dyDescent="0.2">
      <c r="A9" s="202" t="s">
        <v>21</v>
      </c>
      <c r="B9" s="203" t="s">
        <v>22</v>
      </c>
      <c r="C9" s="204">
        <f>G6</f>
        <v>0</v>
      </c>
      <c r="D9" s="95"/>
      <c r="E9" s="95"/>
      <c r="F9" s="205">
        <v>0.2</v>
      </c>
      <c r="G9" s="206">
        <f>G6*F9</f>
        <v>0</v>
      </c>
    </row>
    <row r="10" spans="1:8" x14ac:dyDescent="0.2">
      <c r="A10" s="13"/>
      <c r="B10" s="95"/>
      <c r="C10" s="95"/>
      <c r="D10" s="95"/>
      <c r="E10" s="95"/>
      <c r="F10" s="95"/>
      <c r="G10" s="170"/>
    </row>
    <row r="11" spans="1:8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30"/>
      <c r="G11" s="208">
        <f>SUM(G9:G10,G6)</f>
        <v>0</v>
      </c>
    </row>
    <row r="12" spans="1:8" x14ac:dyDescent="0.2">
      <c r="A12" s="35"/>
      <c r="B12" s="36"/>
      <c r="C12" s="36"/>
      <c r="D12" s="36"/>
      <c r="E12" s="36"/>
      <c r="F12" s="36"/>
      <c r="G12" s="209"/>
    </row>
    <row r="13" spans="1:8" x14ac:dyDescent="0.2">
      <c r="A13" s="95"/>
      <c r="B13" s="95"/>
      <c r="C13" s="95"/>
      <c r="D13" s="95"/>
      <c r="E13" s="95"/>
      <c r="F13" s="95"/>
      <c r="G13" s="95"/>
    </row>
    <row r="14" spans="1:8" ht="24" x14ac:dyDescent="0.2">
      <c r="A14" s="210" t="s">
        <v>2091</v>
      </c>
      <c r="B14" s="211" t="s">
        <v>31</v>
      </c>
      <c r="C14" s="211" t="s">
        <v>77</v>
      </c>
      <c r="D14" s="211" t="s">
        <v>2092</v>
      </c>
      <c r="E14" s="211" t="s">
        <v>2171</v>
      </c>
      <c r="F14" s="211" t="s">
        <v>2170</v>
      </c>
      <c r="G14" s="212" t="s">
        <v>59</v>
      </c>
    </row>
    <row r="15" spans="1:8" x14ac:dyDescent="0.2">
      <c r="A15" s="314" t="s">
        <v>2294</v>
      </c>
      <c r="B15" s="315"/>
      <c r="C15" s="315"/>
      <c r="D15" s="315"/>
      <c r="E15" s="315"/>
      <c r="F15" s="315"/>
      <c r="G15" s="316">
        <f>(F15+E15)*D15</f>
        <v>0</v>
      </c>
      <c r="H15" s="218"/>
    </row>
    <row r="16" spans="1:8" x14ac:dyDescent="0.2">
      <c r="A16" s="213"/>
      <c r="B16" s="214" t="s">
        <v>2295</v>
      </c>
      <c r="C16" s="215" t="s">
        <v>95</v>
      </c>
      <c r="D16" s="216">
        <v>1250</v>
      </c>
      <c r="E16" s="2"/>
      <c r="F16" s="2"/>
      <c r="G16" s="217">
        <f t="shared" ref="G16:G51" si="0">(F16+E16)*D16</f>
        <v>0</v>
      </c>
      <c r="H16" s="218"/>
    </row>
    <row r="17" spans="1:8" x14ac:dyDescent="0.2">
      <c r="A17" s="213"/>
      <c r="B17" s="214" t="s">
        <v>2296</v>
      </c>
      <c r="C17" s="215" t="s">
        <v>95</v>
      </c>
      <c r="D17" s="216">
        <v>840</v>
      </c>
      <c r="E17" s="2"/>
      <c r="F17" s="2"/>
      <c r="G17" s="217">
        <f t="shared" si="0"/>
        <v>0</v>
      </c>
      <c r="H17" s="218"/>
    </row>
    <row r="18" spans="1:8" x14ac:dyDescent="0.2">
      <c r="A18" s="213"/>
      <c r="B18" s="219" t="s">
        <v>2297</v>
      </c>
      <c r="C18" s="215" t="s">
        <v>95</v>
      </c>
      <c r="D18" s="216">
        <v>140</v>
      </c>
      <c r="E18" s="2"/>
      <c r="F18" s="2"/>
      <c r="G18" s="217">
        <f t="shared" si="0"/>
        <v>0</v>
      </c>
    </row>
    <row r="19" spans="1:8" x14ac:dyDescent="0.2">
      <c r="A19" s="213"/>
      <c r="B19" s="219" t="s">
        <v>2298</v>
      </c>
      <c r="C19" s="215" t="s">
        <v>95</v>
      </c>
      <c r="D19" s="216">
        <v>160</v>
      </c>
      <c r="E19" s="2"/>
      <c r="F19" s="2"/>
      <c r="G19" s="217">
        <f t="shared" si="0"/>
        <v>0</v>
      </c>
    </row>
    <row r="20" spans="1:8" x14ac:dyDescent="0.2">
      <c r="A20" s="213"/>
      <c r="B20" s="219" t="s">
        <v>2299</v>
      </c>
      <c r="C20" s="215" t="s">
        <v>220</v>
      </c>
      <c r="D20" s="216">
        <v>124</v>
      </c>
      <c r="E20" s="2"/>
      <c r="F20" s="2"/>
      <c r="G20" s="217">
        <f t="shared" si="0"/>
        <v>0</v>
      </c>
    </row>
    <row r="21" spans="1:8" x14ac:dyDescent="0.2">
      <c r="A21" s="213"/>
      <c r="B21" s="219" t="s">
        <v>2300</v>
      </c>
      <c r="C21" s="215" t="s">
        <v>220</v>
      </c>
      <c r="D21" s="216">
        <v>278</v>
      </c>
      <c r="E21" s="2"/>
      <c r="F21" s="2"/>
      <c r="G21" s="217">
        <f t="shared" si="0"/>
        <v>0</v>
      </c>
      <c r="H21" s="218"/>
    </row>
    <row r="22" spans="1:8" ht="24" x14ac:dyDescent="0.2">
      <c r="A22" s="213"/>
      <c r="B22" s="220" t="s">
        <v>2301</v>
      </c>
      <c r="C22" s="215" t="s">
        <v>220</v>
      </c>
      <c r="D22" s="216">
        <v>48</v>
      </c>
      <c r="E22" s="2"/>
      <c r="F22" s="2"/>
      <c r="G22" s="217">
        <f t="shared" si="0"/>
        <v>0</v>
      </c>
    </row>
    <row r="23" spans="1:8" x14ac:dyDescent="0.2">
      <c r="A23" s="213"/>
      <c r="B23" s="219" t="s">
        <v>2302</v>
      </c>
      <c r="C23" s="215" t="s">
        <v>220</v>
      </c>
      <c r="D23" s="216">
        <v>42</v>
      </c>
      <c r="E23" s="2"/>
      <c r="F23" s="2"/>
      <c r="G23" s="217">
        <f t="shared" si="0"/>
        <v>0</v>
      </c>
    </row>
    <row r="24" spans="1:8" x14ac:dyDescent="0.2">
      <c r="A24" s="314" t="s">
        <v>2303</v>
      </c>
      <c r="B24" s="315"/>
      <c r="C24" s="315"/>
      <c r="D24" s="315"/>
      <c r="E24" s="315"/>
      <c r="F24" s="315"/>
      <c r="G24" s="316">
        <f t="shared" si="0"/>
        <v>0</v>
      </c>
      <c r="H24" s="218"/>
    </row>
    <row r="25" spans="1:8" x14ac:dyDescent="0.2">
      <c r="A25" s="213"/>
      <c r="B25" s="219" t="s">
        <v>2304</v>
      </c>
      <c r="C25" s="215" t="s">
        <v>220</v>
      </c>
      <c r="D25" s="216">
        <v>4</v>
      </c>
      <c r="E25" s="2"/>
      <c r="F25" s="2"/>
      <c r="G25" s="217">
        <f t="shared" si="0"/>
        <v>0</v>
      </c>
    </row>
    <row r="26" spans="1:8" x14ac:dyDescent="0.2">
      <c r="A26" s="213"/>
      <c r="B26" s="219" t="s">
        <v>2305</v>
      </c>
      <c r="C26" s="215" t="s">
        <v>220</v>
      </c>
      <c r="D26" s="216">
        <v>480</v>
      </c>
      <c r="E26" s="2"/>
      <c r="F26" s="2"/>
      <c r="G26" s="217">
        <f t="shared" si="0"/>
        <v>0</v>
      </c>
      <c r="H26" s="218"/>
    </row>
    <row r="27" spans="1:8" x14ac:dyDescent="0.2">
      <c r="A27" s="213"/>
      <c r="B27" s="222" t="s">
        <v>2306</v>
      </c>
      <c r="C27" s="215" t="s">
        <v>220</v>
      </c>
      <c r="D27" s="216">
        <v>180</v>
      </c>
      <c r="E27" s="2"/>
      <c r="F27" s="2"/>
      <c r="G27" s="217">
        <f t="shared" si="0"/>
        <v>0</v>
      </c>
      <c r="H27" s="218"/>
    </row>
    <row r="28" spans="1:8" x14ac:dyDescent="0.2">
      <c r="A28" s="213"/>
      <c r="B28" s="219" t="s">
        <v>2307</v>
      </c>
      <c r="C28" s="215" t="s">
        <v>121</v>
      </c>
      <c r="D28" s="216">
        <v>2</v>
      </c>
      <c r="E28" s="2"/>
      <c r="F28" s="2"/>
      <c r="G28" s="217">
        <f t="shared" si="0"/>
        <v>0</v>
      </c>
    </row>
    <row r="29" spans="1:8" x14ac:dyDescent="0.2">
      <c r="A29" s="314" t="s">
        <v>2418</v>
      </c>
      <c r="B29" s="315"/>
      <c r="C29" s="315"/>
      <c r="D29" s="315"/>
      <c r="E29" s="315"/>
      <c r="F29" s="315"/>
      <c r="G29" s="316">
        <f t="shared" si="0"/>
        <v>0</v>
      </c>
    </row>
    <row r="30" spans="1:8" x14ac:dyDescent="0.2">
      <c r="A30" s="213"/>
      <c r="B30" s="220" t="s">
        <v>2308</v>
      </c>
      <c r="C30" s="215" t="s">
        <v>95</v>
      </c>
      <c r="D30" s="216">
        <v>1150</v>
      </c>
      <c r="E30" s="2"/>
      <c r="F30" s="2"/>
      <c r="G30" s="217">
        <f t="shared" si="0"/>
        <v>0</v>
      </c>
    </row>
    <row r="31" spans="1:8" x14ac:dyDescent="0.2">
      <c r="A31" s="213"/>
      <c r="B31" s="245" t="s">
        <v>2309</v>
      </c>
      <c r="C31" s="215" t="s">
        <v>95</v>
      </c>
      <c r="D31" s="216">
        <v>340</v>
      </c>
      <c r="E31" s="2"/>
      <c r="F31" s="2"/>
      <c r="G31" s="217">
        <f t="shared" si="0"/>
        <v>0</v>
      </c>
      <c r="H31" s="218"/>
    </row>
    <row r="32" spans="1:8" x14ac:dyDescent="0.2">
      <c r="A32" s="213"/>
      <c r="B32" s="214" t="s">
        <v>2310</v>
      </c>
      <c r="C32" s="215" t="s">
        <v>95</v>
      </c>
      <c r="D32" s="216">
        <v>180</v>
      </c>
      <c r="E32" s="2"/>
      <c r="F32" s="2"/>
      <c r="G32" s="217">
        <f t="shared" si="0"/>
        <v>0</v>
      </c>
      <c r="H32" s="218"/>
    </row>
    <row r="33" spans="1:8" x14ac:dyDescent="0.2">
      <c r="A33" s="213"/>
      <c r="B33" s="214" t="s">
        <v>2311</v>
      </c>
      <c r="C33" s="215" t="s">
        <v>95</v>
      </c>
      <c r="D33" s="216">
        <v>80</v>
      </c>
      <c r="E33" s="2"/>
      <c r="F33" s="2"/>
      <c r="G33" s="217">
        <f t="shared" si="0"/>
        <v>0</v>
      </c>
      <c r="H33" s="218"/>
    </row>
    <row r="34" spans="1:8" x14ac:dyDescent="0.2">
      <c r="A34" s="213"/>
      <c r="B34" s="214" t="s">
        <v>2312</v>
      </c>
      <c r="C34" s="215" t="s">
        <v>95</v>
      </c>
      <c r="D34" s="216">
        <v>240</v>
      </c>
      <c r="E34" s="2"/>
      <c r="F34" s="2"/>
      <c r="G34" s="217">
        <f t="shared" si="0"/>
        <v>0</v>
      </c>
      <c r="H34" s="218"/>
    </row>
    <row r="35" spans="1:8" x14ac:dyDescent="0.2">
      <c r="A35" s="213"/>
      <c r="B35" s="214" t="s">
        <v>2313</v>
      </c>
      <c r="C35" s="215" t="s">
        <v>95</v>
      </c>
      <c r="D35" s="216">
        <v>110</v>
      </c>
      <c r="E35" s="2"/>
      <c r="F35" s="2"/>
      <c r="G35" s="217">
        <f t="shared" si="0"/>
        <v>0</v>
      </c>
      <c r="H35" s="218"/>
    </row>
    <row r="36" spans="1:8" x14ac:dyDescent="0.2">
      <c r="A36" s="213"/>
      <c r="B36" s="214" t="s">
        <v>2314</v>
      </c>
      <c r="C36" s="215" t="s">
        <v>95</v>
      </c>
      <c r="D36" s="216">
        <v>80</v>
      </c>
      <c r="E36" s="2"/>
      <c r="F36" s="2"/>
      <c r="G36" s="217">
        <f t="shared" si="0"/>
        <v>0</v>
      </c>
      <c r="H36" s="218"/>
    </row>
    <row r="37" spans="1:8" x14ac:dyDescent="0.2">
      <c r="A37" s="213"/>
      <c r="B37" s="245" t="s">
        <v>2315</v>
      </c>
      <c r="C37" s="215" t="s">
        <v>95</v>
      </c>
      <c r="D37" s="216">
        <v>450</v>
      </c>
      <c r="E37" s="2"/>
      <c r="F37" s="2"/>
      <c r="G37" s="217">
        <f t="shared" si="0"/>
        <v>0</v>
      </c>
    </row>
    <row r="38" spans="1:8" x14ac:dyDescent="0.2">
      <c r="A38" s="213"/>
      <c r="B38" s="224" t="s">
        <v>2316</v>
      </c>
      <c r="C38" s="215" t="s">
        <v>95</v>
      </c>
      <c r="D38" s="216">
        <v>2150</v>
      </c>
      <c r="E38" s="2"/>
      <c r="F38" s="2"/>
      <c r="G38" s="217">
        <f t="shared" si="0"/>
        <v>0</v>
      </c>
    </row>
    <row r="39" spans="1:8" x14ac:dyDescent="0.2">
      <c r="A39" s="213"/>
      <c r="B39" s="224" t="s">
        <v>2317</v>
      </c>
      <c r="C39" s="215" t="s">
        <v>95</v>
      </c>
      <c r="D39" s="216">
        <v>2360</v>
      </c>
      <c r="E39" s="2"/>
      <c r="F39" s="2"/>
      <c r="G39" s="217">
        <f t="shared" si="0"/>
        <v>0</v>
      </c>
    </row>
    <row r="40" spans="1:8" x14ac:dyDescent="0.2">
      <c r="A40" s="213"/>
      <c r="B40" s="224" t="s">
        <v>2318</v>
      </c>
      <c r="C40" s="215" t="s">
        <v>95</v>
      </c>
      <c r="D40" s="216">
        <v>120</v>
      </c>
      <c r="E40" s="2"/>
      <c r="F40" s="2"/>
      <c r="G40" s="217">
        <f t="shared" si="0"/>
        <v>0</v>
      </c>
    </row>
    <row r="41" spans="1:8" x14ac:dyDescent="0.2">
      <c r="A41" s="213"/>
      <c r="B41" s="214" t="s">
        <v>2319</v>
      </c>
      <c r="C41" s="215" t="s">
        <v>95</v>
      </c>
      <c r="D41" s="216">
        <v>70</v>
      </c>
      <c r="E41" s="2"/>
      <c r="F41" s="2"/>
      <c r="G41" s="217">
        <f t="shared" si="0"/>
        <v>0</v>
      </c>
    </row>
    <row r="42" spans="1:8" x14ac:dyDescent="0.2">
      <c r="A42" s="213"/>
      <c r="B42" s="224" t="s">
        <v>2320</v>
      </c>
      <c r="C42" s="215" t="s">
        <v>95</v>
      </c>
      <c r="D42" s="216">
        <v>70</v>
      </c>
      <c r="E42" s="2"/>
      <c r="F42" s="2"/>
      <c r="G42" s="217">
        <f t="shared" si="0"/>
        <v>0</v>
      </c>
    </row>
    <row r="43" spans="1:8" x14ac:dyDescent="0.2">
      <c r="A43" s="213"/>
      <c r="B43" s="224" t="s">
        <v>2321</v>
      </c>
      <c r="C43" s="215" t="s">
        <v>95</v>
      </c>
      <c r="D43" s="216">
        <v>30</v>
      </c>
      <c r="E43" s="2"/>
      <c r="F43" s="2"/>
      <c r="G43" s="217">
        <f t="shared" si="0"/>
        <v>0</v>
      </c>
    </row>
    <row r="44" spans="1:8" x14ac:dyDescent="0.2">
      <c r="A44" s="213"/>
      <c r="B44" s="224" t="s">
        <v>2322</v>
      </c>
      <c r="C44" s="215" t="s">
        <v>95</v>
      </c>
      <c r="D44" s="216">
        <v>120</v>
      </c>
      <c r="E44" s="2"/>
      <c r="F44" s="2"/>
      <c r="G44" s="217">
        <f t="shared" si="0"/>
        <v>0</v>
      </c>
    </row>
    <row r="45" spans="1:8" x14ac:dyDescent="0.2">
      <c r="A45" s="213"/>
      <c r="B45" s="224" t="s">
        <v>2323</v>
      </c>
      <c r="C45" s="215" t="s">
        <v>95</v>
      </c>
      <c r="D45" s="216">
        <v>60</v>
      </c>
      <c r="E45" s="2"/>
      <c r="F45" s="2"/>
      <c r="G45" s="217">
        <f t="shared" si="0"/>
        <v>0</v>
      </c>
    </row>
    <row r="46" spans="1:8" x14ac:dyDescent="0.2">
      <c r="A46" s="213"/>
      <c r="B46" s="224" t="s">
        <v>2324</v>
      </c>
      <c r="C46" s="215" t="s">
        <v>95</v>
      </c>
      <c r="D46" s="216">
        <v>240</v>
      </c>
      <c r="E46" s="2"/>
      <c r="F46" s="2"/>
      <c r="G46" s="217">
        <f t="shared" si="0"/>
        <v>0</v>
      </c>
    </row>
    <row r="47" spans="1:8" x14ac:dyDescent="0.2">
      <c r="A47" s="213"/>
      <c r="B47" s="224" t="s">
        <v>2325</v>
      </c>
      <c r="C47" s="215" t="s">
        <v>95</v>
      </c>
      <c r="D47" s="216">
        <v>110</v>
      </c>
      <c r="E47" s="2"/>
      <c r="F47" s="2"/>
      <c r="G47" s="217">
        <f t="shared" si="0"/>
        <v>0</v>
      </c>
    </row>
    <row r="48" spans="1:8" x14ac:dyDescent="0.2">
      <c r="A48" s="213"/>
      <c r="B48" s="224" t="s">
        <v>2326</v>
      </c>
      <c r="C48" s="215" t="s">
        <v>95</v>
      </c>
      <c r="D48" s="216">
        <v>2970</v>
      </c>
      <c r="E48" s="2"/>
      <c r="F48" s="2"/>
      <c r="G48" s="217">
        <f t="shared" si="0"/>
        <v>0</v>
      </c>
    </row>
    <row r="49" spans="1:7" x14ac:dyDescent="0.2">
      <c r="A49" s="213"/>
      <c r="B49" s="224" t="s">
        <v>2327</v>
      </c>
      <c r="C49" s="215" t="s">
        <v>220</v>
      </c>
      <c r="D49" s="216">
        <v>66</v>
      </c>
      <c r="E49" s="2"/>
      <c r="F49" s="2"/>
      <c r="G49" s="217">
        <f t="shared" si="0"/>
        <v>0</v>
      </c>
    </row>
    <row r="50" spans="1:7" x14ac:dyDescent="0.2">
      <c r="A50" s="213"/>
      <c r="B50" s="224" t="s">
        <v>2328</v>
      </c>
      <c r="C50" s="215" t="s">
        <v>220</v>
      </c>
      <c r="D50" s="216">
        <v>66</v>
      </c>
      <c r="E50" s="2"/>
      <c r="F50" s="2"/>
      <c r="G50" s="217">
        <f t="shared" si="0"/>
        <v>0</v>
      </c>
    </row>
    <row r="51" spans="1:7" ht="24" x14ac:dyDescent="0.2">
      <c r="A51" s="213"/>
      <c r="B51" s="224" t="s">
        <v>2329</v>
      </c>
      <c r="C51" s="215" t="s">
        <v>220</v>
      </c>
      <c r="D51" s="216">
        <v>42</v>
      </c>
      <c r="E51" s="2"/>
      <c r="F51" s="2"/>
      <c r="G51" s="217">
        <f t="shared" si="0"/>
        <v>0</v>
      </c>
    </row>
    <row r="52" spans="1:7" ht="24" x14ac:dyDescent="0.2">
      <c r="A52" s="213"/>
      <c r="B52" s="224" t="s">
        <v>2330</v>
      </c>
      <c r="C52" s="215" t="s">
        <v>220</v>
      </c>
      <c r="D52" s="216">
        <v>63</v>
      </c>
      <c r="E52" s="2"/>
      <c r="F52" s="2"/>
      <c r="G52" s="217">
        <f t="shared" ref="G52:G96" si="1">(F52+E52)*D52</f>
        <v>0</v>
      </c>
    </row>
    <row r="53" spans="1:7" x14ac:dyDescent="0.2">
      <c r="A53" s="213"/>
      <c r="B53" s="224" t="s">
        <v>2331</v>
      </c>
      <c r="C53" s="215" t="s">
        <v>220</v>
      </c>
      <c r="D53" s="216">
        <v>72</v>
      </c>
      <c r="E53" s="2"/>
      <c r="F53" s="2"/>
      <c r="G53" s="217">
        <f t="shared" si="1"/>
        <v>0</v>
      </c>
    </row>
    <row r="54" spans="1:7" x14ac:dyDescent="0.2">
      <c r="A54" s="213"/>
      <c r="B54" s="224" t="s">
        <v>2332</v>
      </c>
      <c r="C54" s="215" t="s">
        <v>220</v>
      </c>
      <c r="D54" s="216">
        <v>18</v>
      </c>
      <c r="E54" s="2"/>
      <c r="F54" s="2"/>
      <c r="G54" s="217">
        <f t="shared" si="1"/>
        <v>0</v>
      </c>
    </row>
    <row r="55" spans="1:7" x14ac:dyDescent="0.2">
      <c r="A55" s="314" t="s">
        <v>2420</v>
      </c>
      <c r="B55" s="315" t="s">
        <v>2419</v>
      </c>
      <c r="C55" s="315"/>
      <c r="D55" s="315"/>
      <c r="E55" s="315"/>
      <c r="F55" s="315"/>
      <c r="G55" s="316">
        <f t="shared" si="1"/>
        <v>0</v>
      </c>
    </row>
    <row r="56" spans="1:7" x14ac:dyDescent="0.2">
      <c r="A56" s="213"/>
      <c r="B56" s="224" t="s">
        <v>2333</v>
      </c>
      <c r="C56" s="215" t="s">
        <v>220</v>
      </c>
      <c r="D56" s="216">
        <v>16</v>
      </c>
      <c r="E56" s="2"/>
      <c r="F56" s="2"/>
      <c r="G56" s="217">
        <f t="shared" si="1"/>
        <v>0</v>
      </c>
    </row>
    <row r="57" spans="1:7" x14ac:dyDescent="0.2">
      <c r="A57" s="213"/>
      <c r="B57" s="224" t="s">
        <v>2334</v>
      </c>
      <c r="C57" s="215" t="s">
        <v>220</v>
      </c>
      <c r="D57" s="216">
        <v>4</v>
      </c>
      <c r="E57" s="2"/>
      <c r="F57" s="2"/>
      <c r="G57" s="217">
        <f t="shared" si="1"/>
        <v>0</v>
      </c>
    </row>
    <row r="58" spans="1:7" x14ac:dyDescent="0.2">
      <c r="A58" s="213"/>
      <c r="B58" s="224" t="s">
        <v>2335</v>
      </c>
      <c r="C58" s="215" t="s">
        <v>220</v>
      </c>
      <c r="D58" s="216">
        <v>22</v>
      </c>
      <c r="E58" s="2"/>
      <c r="F58" s="2"/>
      <c r="G58" s="217">
        <f t="shared" si="1"/>
        <v>0</v>
      </c>
    </row>
    <row r="59" spans="1:7" x14ac:dyDescent="0.2">
      <c r="A59" s="213"/>
      <c r="B59" s="224" t="s">
        <v>2336</v>
      </c>
      <c r="C59" s="215" t="s">
        <v>220</v>
      </c>
      <c r="D59" s="216">
        <v>24</v>
      </c>
      <c r="E59" s="2"/>
      <c r="F59" s="2"/>
      <c r="G59" s="217">
        <f t="shared" si="1"/>
        <v>0</v>
      </c>
    </row>
    <row r="60" spans="1:7" x14ac:dyDescent="0.2">
      <c r="A60" s="213"/>
      <c r="B60" s="224" t="s">
        <v>2337</v>
      </c>
      <c r="C60" s="215" t="s">
        <v>220</v>
      </c>
      <c r="D60" s="216">
        <v>8</v>
      </c>
      <c r="E60" s="2"/>
      <c r="F60" s="2"/>
      <c r="G60" s="217">
        <f t="shared" si="1"/>
        <v>0</v>
      </c>
    </row>
    <row r="61" spans="1:7" x14ac:dyDescent="0.2">
      <c r="A61" s="213"/>
      <c r="B61" s="224" t="s">
        <v>2338</v>
      </c>
      <c r="C61" s="215" t="s">
        <v>220</v>
      </c>
      <c r="D61" s="216">
        <v>6</v>
      </c>
      <c r="E61" s="2"/>
      <c r="F61" s="2"/>
      <c r="G61" s="217">
        <f t="shared" si="1"/>
        <v>0</v>
      </c>
    </row>
    <row r="62" spans="1:7" x14ac:dyDescent="0.2">
      <c r="A62" s="213"/>
      <c r="B62" s="224" t="s">
        <v>2339</v>
      </c>
      <c r="C62" s="215" t="s">
        <v>220</v>
      </c>
      <c r="D62" s="216">
        <v>12</v>
      </c>
      <c r="E62" s="2"/>
      <c r="F62" s="2"/>
      <c r="G62" s="217">
        <f t="shared" si="1"/>
        <v>0</v>
      </c>
    </row>
    <row r="63" spans="1:7" ht="24" x14ac:dyDescent="0.2">
      <c r="A63" s="213"/>
      <c r="B63" s="224" t="s">
        <v>2340</v>
      </c>
      <c r="C63" s="215" t="s">
        <v>220</v>
      </c>
      <c r="D63" s="216">
        <v>1</v>
      </c>
      <c r="E63" s="2"/>
      <c r="F63" s="2"/>
      <c r="G63" s="217">
        <f t="shared" si="1"/>
        <v>0</v>
      </c>
    </row>
    <row r="64" spans="1:7" x14ac:dyDescent="0.2">
      <c r="A64" s="213"/>
      <c r="B64" s="224" t="s">
        <v>2341</v>
      </c>
      <c r="C64" s="215" t="s">
        <v>220</v>
      </c>
      <c r="D64" s="216">
        <v>2</v>
      </c>
      <c r="E64" s="2"/>
      <c r="F64" s="2"/>
      <c r="G64" s="217">
        <f t="shared" si="1"/>
        <v>0</v>
      </c>
    </row>
    <row r="65" spans="1:7" x14ac:dyDescent="0.2">
      <c r="A65" s="213"/>
      <c r="B65" s="224" t="s">
        <v>2342</v>
      </c>
      <c r="C65" s="215" t="s">
        <v>220</v>
      </c>
      <c r="D65" s="216">
        <v>6</v>
      </c>
      <c r="E65" s="2"/>
      <c r="F65" s="2"/>
      <c r="G65" s="217">
        <f t="shared" si="1"/>
        <v>0</v>
      </c>
    </row>
    <row r="66" spans="1:7" x14ac:dyDescent="0.2">
      <c r="A66" s="213"/>
      <c r="B66" s="224" t="s">
        <v>2343</v>
      </c>
      <c r="C66" s="215" t="s">
        <v>220</v>
      </c>
      <c r="D66" s="216">
        <v>8</v>
      </c>
      <c r="E66" s="2"/>
      <c r="F66" s="2"/>
      <c r="G66" s="217">
        <f t="shared" si="1"/>
        <v>0</v>
      </c>
    </row>
    <row r="67" spans="1:7" x14ac:dyDescent="0.2">
      <c r="A67" s="213"/>
      <c r="B67" s="224" t="s">
        <v>2344</v>
      </c>
      <c r="C67" s="215" t="s">
        <v>220</v>
      </c>
      <c r="D67" s="216">
        <v>12</v>
      </c>
      <c r="E67" s="2"/>
      <c r="F67" s="2"/>
      <c r="G67" s="217">
        <f t="shared" si="1"/>
        <v>0</v>
      </c>
    </row>
    <row r="68" spans="1:7" x14ac:dyDescent="0.2">
      <c r="A68" s="314" t="s">
        <v>2345</v>
      </c>
      <c r="B68" s="315"/>
      <c r="C68" s="315"/>
      <c r="D68" s="315"/>
      <c r="E68" s="315"/>
      <c r="F68" s="315"/>
      <c r="G68" s="316">
        <f t="shared" si="1"/>
        <v>0</v>
      </c>
    </row>
    <row r="69" spans="1:7" x14ac:dyDescent="0.2">
      <c r="A69" s="213"/>
      <c r="B69" s="224" t="s">
        <v>2346</v>
      </c>
      <c r="C69" s="215" t="s">
        <v>220</v>
      </c>
      <c r="D69" s="216">
        <v>175</v>
      </c>
      <c r="E69" s="2"/>
      <c r="F69" s="2"/>
      <c r="G69" s="217">
        <f t="shared" si="1"/>
        <v>0</v>
      </c>
    </row>
    <row r="70" spans="1:7" x14ac:dyDescent="0.2">
      <c r="A70" s="213"/>
      <c r="B70" s="224" t="s">
        <v>2347</v>
      </c>
      <c r="C70" s="215" t="s">
        <v>220</v>
      </c>
      <c r="D70" s="216">
        <v>8</v>
      </c>
      <c r="E70" s="2"/>
      <c r="F70" s="2"/>
      <c r="G70" s="217">
        <f t="shared" si="1"/>
        <v>0</v>
      </c>
    </row>
    <row r="71" spans="1:7" ht="24" x14ac:dyDescent="0.2">
      <c r="A71" s="213"/>
      <c r="B71" s="224" t="s">
        <v>2348</v>
      </c>
      <c r="C71" s="215" t="s">
        <v>220</v>
      </c>
      <c r="D71" s="216">
        <v>1</v>
      </c>
      <c r="E71" s="2"/>
      <c r="F71" s="2"/>
      <c r="G71" s="217">
        <f t="shared" si="1"/>
        <v>0</v>
      </c>
    </row>
    <row r="72" spans="1:7" x14ac:dyDescent="0.2">
      <c r="A72" s="213"/>
      <c r="B72" s="224" t="s">
        <v>2349</v>
      </c>
      <c r="C72" s="215" t="s">
        <v>220</v>
      </c>
      <c r="D72" s="216">
        <v>34</v>
      </c>
      <c r="E72" s="2"/>
      <c r="F72" s="2"/>
      <c r="G72" s="217">
        <f t="shared" si="1"/>
        <v>0</v>
      </c>
    </row>
    <row r="73" spans="1:7" x14ac:dyDescent="0.2">
      <c r="A73" s="213"/>
      <c r="B73" s="224" t="s">
        <v>2350</v>
      </c>
      <c r="C73" s="215" t="s">
        <v>220</v>
      </c>
      <c r="D73" s="216">
        <v>12</v>
      </c>
      <c r="E73" s="2"/>
      <c r="F73" s="2"/>
      <c r="G73" s="217">
        <f t="shared" si="1"/>
        <v>0</v>
      </c>
    </row>
    <row r="74" spans="1:7" x14ac:dyDescent="0.2">
      <c r="A74" s="213"/>
      <c r="B74" s="224" t="s">
        <v>2351</v>
      </c>
      <c r="C74" s="215" t="s">
        <v>220</v>
      </c>
      <c r="D74" s="216">
        <v>8</v>
      </c>
      <c r="E74" s="2"/>
      <c r="F74" s="2"/>
      <c r="G74" s="217">
        <f t="shared" si="1"/>
        <v>0</v>
      </c>
    </row>
    <row r="75" spans="1:7" x14ac:dyDescent="0.2">
      <c r="A75" s="213"/>
      <c r="B75" s="224" t="s">
        <v>2352</v>
      </c>
      <c r="C75" s="215" t="s">
        <v>220</v>
      </c>
      <c r="D75" s="216">
        <v>12</v>
      </c>
      <c r="E75" s="2"/>
      <c r="F75" s="2"/>
      <c r="G75" s="217">
        <f t="shared" si="1"/>
        <v>0</v>
      </c>
    </row>
    <row r="76" spans="1:7" x14ac:dyDescent="0.2">
      <c r="A76" s="213"/>
      <c r="B76" s="224" t="s">
        <v>2353</v>
      </c>
      <c r="C76" s="215" t="s">
        <v>220</v>
      </c>
      <c r="D76" s="216">
        <v>4</v>
      </c>
      <c r="E76" s="2"/>
      <c r="F76" s="2"/>
      <c r="G76" s="217">
        <f t="shared" si="1"/>
        <v>0</v>
      </c>
    </row>
    <row r="77" spans="1:7" x14ac:dyDescent="0.2">
      <c r="A77" s="314" t="s">
        <v>2354</v>
      </c>
      <c r="B77" s="315"/>
      <c r="C77" s="315"/>
      <c r="D77" s="315"/>
      <c r="E77" s="315"/>
      <c r="F77" s="315"/>
      <c r="G77" s="316">
        <f t="shared" si="1"/>
        <v>0</v>
      </c>
    </row>
    <row r="78" spans="1:7" ht="24" x14ac:dyDescent="0.2">
      <c r="A78" s="213"/>
      <c r="B78" s="224" t="s">
        <v>2355</v>
      </c>
      <c r="C78" s="215" t="s">
        <v>220</v>
      </c>
      <c r="D78" s="216">
        <v>79</v>
      </c>
      <c r="E78" s="2"/>
      <c r="F78" s="2"/>
      <c r="G78" s="217">
        <f t="shared" si="1"/>
        <v>0</v>
      </c>
    </row>
    <row r="79" spans="1:7" ht="24" x14ac:dyDescent="0.2">
      <c r="A79" s="213"/>
      <c r="B79" s="224" t="s">
        <v>2356</v>
      </c>
      <c r="C79" s="215" t="s">
        <v>220</v>
      </c>
      <c r="D79" s="216">
        <v>71</v>
      </c>
      <c r="E79" s="2"/>
      <c r="F79" s="2"/>
      <c r="G79" s="217">
        <f t="shared" si="1"/>
        <v>0</v>
      </c>
    </row>
    <row r="80" spans="1:7" ht="24" x14ac:dyDescent="0.2">
      <c r="A80" s="213"/>
      <c r="B80" s="224" t="s">
        <v>2357</v>
      </c>
      <c r="C80" s="215" t="s">
        <v>220</v>
      </c>
      <c r="D80" s="216">
        <v>7</v>
      </c>
      <c r="E80" s="2"/>
      <c r="F80" s="2"/>
      <c r="G80" s="217">
        <f t="shared" si="1"/>
        <v>0</v>
      </c>
    </row>
    <row r="81" spans="1:7" ht="24" x14ac:dyDescent="0.2">
      <c r="A81" s="213"/>
      <c r="B81" s="224" t="s">
        <v>2358</v>
      </c>
      <c r="C81" s="215" t="s">
        <v>220</v>
      </c>
      <c r="D81" s="216">
        <v>7</v>
      </c>
      <c r="E81" s="2"/>
      <c r="F81" s="2"/>
      <c r="G81" s="217">
        <f t="shared" si="1"/>
        <v>0</v>
      </c>
    </row>
    <row r="82" spans="1:7" ht="24" x14ac:dyDescent="0.2">
      <c r="A82" s="213"/>
      <c r="B82" s="224" t="s">
        <v>2359</v>
      </c>
      <c r="C82" s="215" t="s">
        <v>220</v>
      </c>
      <c r="D82" s="216">
        <v>14</v>
      </c>
      <c r="E82" s="2"/>
      <c r="F82" s="2"/>
      <c r="G82" s="217">
        <f t="shared" si="1"/>
        <v>0</v>
      </c>
    </row>
    <row r="83" spans="1:7" x14ac:dyDescent="0.2">
      <c r="A83" s="213"/>
      <c r="B83" s="224" t="s">
        <v>2360</v>
      </c>
      <c r="C83" s="215" t="s">
        <v>220</v>
      </c>
      <c r="D83" s="216">
        <v>9</v>
      </c>
      <c r="E83" s="2"/>
      <c r="F83" s="2"/>
      <c r="G83" s="217">
        <f t="shared" si="1"/>
        <v>0</v>
      </c>
    </row>
    <row r="84" spans="1:7" ht="24" x14ac:dyDescent="0.2">
      <c r="A84" s="213"/>
      <c r="B84" s="224" t="s">
        <v>2361</v>
      </c>
      <c r="C84" s="215" t="s">
        <v>220</v>
      </c>
      <c r="D84" s="216">
        <v>7</v>
      </c>
      <c r="E84" s="2"/>
      <c r="F84" s="2"/>
      <c r="G84" s="217">
        <f t="shared" si="1"/>
        <v>0</v>
      </c>
    </row>
    <row r="85" spans="1:7" x14ac:dyDescent="0.2">
      <c r="A85" s="314" t="s">
        <v>2362</v>
      </c>
      <c r="B85" s="315"/>
      <c r="C85" s="315"/>
      <c r="D85" s="315"/>
      <c r="E85" s="315"/>
      <c r="F85" s="315"/>
      <c r="G85" s="316">
        <f t="shared" si="1"/>
        <v>0</v>
      </c>
    </row>
    <row r="86" spans="1:7" x14ac:dyDescent="0.2">
      <c r="A86" s="213"/>
      <c r="B86" s="224" t="s">
        <v>2363</v>
      </c>
      <c r="C86" s="215" t="s">
        <v>220</v>
      </c>
      <c r="D86" s="216">
        <v>14</v>
      </c>
      <c r="E86" s="2"/>
      <c r="F86" s="2"/>
      <c r="G86" s="217">
        <f t="shared" si="1"/>
        <v>0</v>
      </c>
    </row>
    <row r="87" spans="1:7" x14ac:dyDescent="0.2">
      <c r="A87" s="213"/>
      <c r="B87" s="224" t="s">
        <v>2364</v>
      </c>
      <c r="C87" s="215" t="s">
        <v>220</v>
      </c>
      <c r="D87" s="216">
        <v>14</v>
      </c>
      <c r="E87" s="2"/>
      <c r="F87" s="2"/>
      <c r="G87" s="217">
        <f t="shared" si="1"/>
        <v>0</v>
      </c>
    </row>
    <row r="88" spans="1:7" x14ac:dyDescent="0.2">
      <c r="A88" s="213"/>
      <c r="B88" s="224" t="s">
        <v>2365</v>
      </c>
      <c r="C88" s="215" t="s">
        <v>220</v>
      </c>
      <c r="D88" s="216">
        <v>5</v>
      </c>
      <c r="E88" s="2"/>
      <c r="F88" s="2"/>
      <c r="G88" s="217">
        <f t="shared" si="1"/>
        <v>0</v>
      </c>
    </row>
    <row r="89" spans="1:7" x14ac:dyDescent="0.2">
      <c r="A89" s="314" t="s">
        <v>2366</v>
      </c>
      <c r="B89" s="315"/>
      <c r="C89" s="315"/>
      <c r="D89" s="315"/>
      <c r="E89" s="315"/>
      <c r="F89" s="315"/>
      <c r="G89" s="316">
        <f t="shared" si="1"/>
        <v>0</v>
      </c>
    </row>
    <row r="90" spans="1:7" x14ac:dyDescent="0.2">
      <c r="A90" s="213"/>
      <c r="B90" s="224" t="s">
        <v>2367</v>
      </c>
      <c r="C90" s="215" t="s">
        <v>95</v>
      </c>
      <c r="D90" s="216">
        <v>90</v>
      </c>
      <c r="E90" s="2"/>
      <c r="F90" s="2"/>
      <c r="G90" s="217">
        <f t="shared" si="1"/>
        <v>0</v>
      </c>
    </row>
    <row r="91" spans="1:7" x14ac:dyDescent="0.2">
      <c r="A91" s="213"/>
      <c r="B91" s="224" t="s">
        <v>2368</v>
      </c>
      <c r="C91" s="215" t="s">
        <v>95</v>
      </c>
      <c r="D91" s="216">
        <v>60</v>
      </c>
      <c r="E91" s="2"/>
      <c r="F91" s="2"/>
      <c r="G91" s="217">
        <f t="shared" si="1"/>
        <v>0</v>
      </c>
    </row>
    <row r="92" spans="1:7" x14ac:dyDescent="0.2">
      <c r="A92" s="213"/>
      <c r="B92" s="224" t="s">
        <v>2369</v>
      </c>
      <c r="C92" s="215" t="s">
        <v>220</v>
      </c>
      <c r="D92" s="216">
        <v>3</v>
      </c>
      <c r="E92" s="2"/>
      <c r="F92" s="2"/>
      <c r="G92" s="217">
        <f t="shared" si="1"/>
        <v>0</v>
      </c>
    </row>
    <row r="93" spans="1:7" ht="24" x14ac:dyDescent="0.2">
      <c r="A93" s="213"/>
      <c r="B93" s="224" t="s">
        <v>2370</v>
      </c>
      <c r="C93" s="215" t="s">
        <v>220</v>
      </c>
      <c r="D93" s="216">
        <v>6</v>
      </c>
      <c r="E93" s="2"/>
      <c r="F93" s="2"/>
      <c r="G93" s="217">
        <f t="shared" si="1"/>
        <v>0</v>
      </c>
    </row>
    <row r="94" spans="1:7" x14ac:dyDescent="0.2">
      <c r="A94" s="213"/>
      <c r="B94" s="224" t="s">
        <v>2371</v>
      </c>
      <c r="C94" s="215" t="s">
        <v>220</v>
      </c>
      <c r="D94" s="216">
        <v>12</v>
      </c>
      <c r="E94" s="2"/>
      <c r="F94" s="2"/>
      <c r="G94" s="217">
        <f t="shared" si="1"/>
        <v>0</v>
      </c>
    </row>
    <row r="95" spans="1:7" x14ac:dyDescent="0.2">
      <c r="A95" s="314" t="s">
        <v>2372</v>
      </c>
      <c r="B95" s="315"/>
      <c r="C95" s="315"/>
      <c r="D95" s="315"/>
      <c r="E95" s="315"/>
      <c r="F95" s="315"/>
      <c r="G95" s="316">
        <f t="shared" si="1"/>
        <v>0</v>
      </c>
    </row>
    <row r="96" spans="1:7" x14ac:dyDescent="0.2">
      <c r="A96" s="213"/>
      <c r="B96" s="224" t="s">
        <v>2373</v>
      </c>
      <c r="C96" s="215" t="s">
        <v>2374</v>
      </c>
      <c r="D96" s="216">
        <v>70</v>
      </c>
      <c r="E96" s="2"/>
      <c r="F96" s="2"/>
      <c r="G96" s="217">
        <f t="shared" si="1"/>
        <v>0</v>
      </c>
    </row>
    <row r="97" spans="1:7" x14ac:dyDescent="0.2">
      <c r="A97" s="213"/>
      <c r="B97" s="224" t="s">
        <v>2375</v>
      </c>
      <c r="C97" s="215" t="s">
        <v>2374</v>
      </c>
      <c r="D97" s="216">
        <v>60</v>
      </c>
      <c r="E97" s="2"/>
      <c r="F97" s="2"/>
      <c r="G97" s="217">
        <f t="shared" ref="G97:G138" si="2">(F97+E97)*D97</f>
        <v>0</v>
      </c>
    </row>
    <row r="98" spans="1:7" ht="24" x14ac:dyDescent="0.2">
      <c r="A98" s="213"/>
      <c r="B98" s="224" t="s">
        <v>2376</v>
      </c>
      <c r="C98" s="215" t="s">
        <v>220</v>
      </c>
      <c r="D98" s="216">
        <v>1</v>
      </c>
      <c r="E98" s="2"/>
      <c r="F98" s="2"/>
      <c r="G98" s="217">
        <f t="shared" si="2"/>
        <v>0</v>
      </c>
    </row>
    <row r="99" spans="1:7" ht="24" x14ac:dyDescent="0.2">
      <c r="A99" s="213"/>
      <c r="B99" s="224" t="s">
        <v>2377</v>
      </c>
      <c r="C99" s="215" t="s">
        <v>2378</v>
      </c>
      <c r="D99" s="216">
        <v>1</v>
      </c>
      <c r="E99" s="2"/>
      <c r="F99" s="2"/>
      <c r="G99" s="217">
        <f t="shared" si="2"/>
        <v>0</v>
      </c>
    </row>
    <row r="100" spans="1:7" x14ac:dyDescent="0.2">
      <c r="A100" s="213"/>
      <c r="B100" s="224" t="s">
        <v>2379</v>
      </c>
      <c r="C100" s="215" t="s">
        <v>121</v>
      </c>
      <c r="D100" s="216">
        <v>4</v>
      </c>
      <c r="E100" s="2"/>
      <c r="F100" s="2"/>
      <c r="G100" s="217">
        <f t="shared" si="2"/>
        <v>0</v>
      </c>
    </row>
    <row r="101" spans="1:7" x14ac:dyDescent="0.2">
      <c r="A101" s="213"/>
      <c r="B101" s="224" t="s">
        <v>2380</v>
      </c>
      <c r="C101" s="215" t="s">
        <v>220</v>
      </c>
      <c r="D101" s="216">
        <v>18</v>
      </c>
      <c r="E101" s="2"/>
      <c r="F101" s="2"/>
      <c r="G101" s="217">
        <f t="shared" si="2"/>
        <v>0</v>
      </c>
    </row>
    <row r="102" spans="1:7" x14ac:dyDescent="0.2">
      <c r="A102" s="213"/>
      <c r="B102" s="224" t="s">
        <v>2381</v>
      </c>
      <c r="C102" s="215" t="s">
        <v>2378</v>
      </c>
      <c r="D102" s="216">
        <v>1</v>
      </c>
      <c r="E102" s="2"/>
      <c r="F102" s="2"/>
      <c r="G102" s="217">
        <f t="shared" si="2"/>
        <v>0</v>
      </c>
    </row>
    <row r="103" spans="1:7" x14ac:dyDescent="0.2">
      <c r="A103" s="213"/>
      <c r="B103" s="224" t="s">
        <v>2382</v>
      </c>
      <c r="C103" s="215" t="s">
        <v>220</v>
      </c>
      <c r="D103" s="216">
        <v>4</v>
      </c>
      <c r="E103" s="2"/>
      <c r="F103" s="2"/>
      <c r="G103" s="217">
        <f t="shared" si="2"/>
        <v>0</v>
      </c>
    </row>
    <row r="104" spans="1:7" x14ac:dyDescent="0.2">
      <c r="A104" s="213"/>
      <c r="B104" s="224" t="s">
        <v>2383</v>
      </c>
      <c r="C104" s="215" t="s">
        <v>95</v>
      </c>
      <c r="D104" s="216">
        <v>80</v>
      </c>
      <c r="E104" s="2"/>
      <c r="F104" s="2"/>
      <c r="G104" s="217">
        <f t="shared" si="2"/>
        <v>0</v>
      </c>
    </row>
    <row r="105" spans="1:7" x14ac:dyDescent="0.2">
      <c r="A105" s="213"/>
      <c r="B105" s="224" t="s">
        <v>2384</v>
      </c>
      <c r="C105" s="215" t="s">
        <v>95</v>
      </c>
      <c r="D105" s="216">
        <v>60</v>
      </c>
      <c r="E105" s="2"/>
      <c r="F105" s="2"/>
      <c r="G105" s="217">
        <f t="shared" si="2"/>
        <v>0</v>
      </c>
    </row>
    <row r="106" spans="1:7" ht="24" x14ac:dyDescent="0.2">
      <c r="A106" s="213"/>
      <c r="B106" s="224" t="s">
        <v>2385</v>
      </c>
      <c r="C106" s="215" t="s">
        <v>220</v>
      </c>
      <c r="D106" s="216">
        <v>24</v>
      </c>
      <c r="E106" s="2"/>
      <c r="F106" s="2"/>
      <c r="G106" s="217">
        <f t="shared" si="2"/>
        <v>0</v>
      </c>
    </row>
    <row r="107" spans="1:7" ht="24" x14ac:dyDescent="0.2">
      <c r="A107" s="213"/>
      <c r="B107" s="224" t="s">
        <v>2386</v>
      </c>
      <c r="C107" s="215" t="s">
        <v>220</v>
      </c>
      <c r="D107" s="216">
        <v>18</v>
      </c>
      <c r="E107" s="2"/>
      <c r="F107" s="2"/>
      <c r="G107" s="217">
        <f t="shared" si="2"/>
        <v>0</v>
      </c>
    </row>
    <row r="108" spans="1:7" x14ac:dyDescent="0.2">
      <c r="A108" s="213"/>
      <c r="B108" s="224" t="s">
        <v>2387</v>
      </c>
      <c r="C108" s="215" t="s">
        <v>2374</v>
      </c>
      <c r="D108" s="216">
        <v>40</v>
      </c>
      <c r="E108" s="2"/>
      <c r="F108" s="2"/>
      <c r="G108" s="217">
        <f t="shared" si="2"/>
        <v>0</v>
      </c>
    </row>
    <row r="109" spans="1:7" x14ac:dyDescent="0.2">
      <c r="A109" s="314" t="s">
        <v>2388</v>
      </c>
      <c r="B109" s="315"/>
      <c r="C109" s="315"/>
      <c r="D109" s="315"/>
      <c r="E109" s="315"/>
      <c r="F109" s="315"/>
      <c r="G109" s="316">
        <f t="shared" si="2"/>
        <v>0</v>
      </c>
    </row>
    <row r="110" spans="1:7" x14ac:dyDescent="0.2">
      <c r="A110" s="213"/>
      <c r="B110" s="224" t="s">
        <v>2389</v>
      </c>
      <c r="C110" s="215" t="s">
        <v>220</v>
      </c>
      <c r="D110" s="216">
        <v>1</v>
      </c>
      <c r="E110" s="2"/>
      <c r="F110" s="239"/>
      <c r="G110" s="217">
        <f t="shared" si="2"/>
        <v>0</v>
      </c>
    </row>
    <row r="111" spans="1:7" ht="24" x14ac:dyDescent="0.2">
      <c r="A111" s="213"/>
      <c r="B111" s="224" t="s">
        <v>2390</v>
      </c>
      <c r="C111" s="215" t="s">
        <v>220</v>
      </c>
      <c r="D111" s="216">
        <v>1</v>
      </c>
      <c r="E111" s="2"/>
      <c r="F111" s="239"/>
      <c r="G111" s="217">
        <f t="shared" si="2"/>
        <v>0</v>
      </c>
    </row>
    <row r="112" spans="1:7" ht="24" x14ac:dyDescent="0.2">
      <c r="A112" s="213"/>
      <c r="B112" s="224" t="s">
        <v>2391</v>
      </c>
      <c r="C112" s="215" t="s">
        <v>220</v>
      </c>
      <c r="D112" s="216">
        <v>1</v>
      </c>
      <c r="E112" s="2"/>
      <c r="F112" s="239"/>
      <c r="G112" s="217">
        <f t="shared" si="2"/>
        <v>0</v>
      </c>
    </row>
    <row r="113" spans="1:7" x14ac:dyDescent="0.2">
      <c r="A113" s="213"/>
      <c r="B113" s="224" t="s">
        <v>2392</v>
      </c>
      <c r="C113" s="215" t="s">
        <v>220</v>
      </c>
      <c r="D113" s="216">
        <v>4</v>
      </c>
      <c r="E113" s="2"/>
      <c r="F113" s="239"/>
      <c r="G113" s="217">
        <f t="shared" si="2"/>
        <v>0</v>
      </c>
    </row>
    <row r="114" spans="1:7" x14ac:dyDescent="0.2">
      <c r="A114" s="213"/>
      <c r="B114" s="224" t="s">
        <v>2393</v>
      </c>
      <c r="C114" s="215" t="s">
        <v>220</v>
      </c>
      <c r="D114" s="216">
        <v>12</v>
      </c>
      <c r="E114" s="2"/>
      <c r="F114" s="239"/>
      <c r="G114" s="217">
        <f t="shared" si="2"/>
        <v>0</v>
      </c>
    </row>
    <row r="115" spans="1:7" x14ac:dyDescent="0.2">
      <c r="A115" s="213"/>
      <c r="B115" s="224" t="s">
        <v>2394</v>
      </c>
      <c r="C115" s="215" t="s">
        <v>220</v>
      </c>
      <c r="D115" s="216">
        <v>18</v>
      </c>
      <c r="E115" s="2"/>
      <c r="F115" s="239"/>
      <c r="G115" s="217">
        <f t="shared" si="2"/>
        <v>0</v>
      </c>
    </row>
    <row r="116" spans="1:7" x14ac:dyDescent="0.2">
      <c r="A116" s="213"/>
      <c r="B116" s="224" t="s">
        <v>2395</v>
      </c>
      <c r="C116" s="215" t="s">
        <v>220</v>
      </c>
      <c r="D116" s="216">
        <v>4</v>
      </c>
      <c r="E116" s="2"/>
      <c r="F116" s="239"/>
      <c r="G116" s="217">
        <f t="shared" si="2"/>
        <v>0</v>
      </c>
    </row>
    <row r="117" spans="1:7" ht="24" x14ac:dyDescent="0.2">
      <c r="A117" s="213"/>
      <c r="B117" s="224" t="s">
        <v>2396</v>
      </c>
      <c r="C117" s="215"/>
      <c r="D117" s="216">
        <v>2</v>
      </c>
      <c r="E117" s="2"/>
      <c r="F117" s="239"/>
      <c r="G117" s="217">
        <f t="shared" si="2"/>
        <v>0</v>
      </c>
    </row>
    <row r="118" spans="1:7" x14ac:dyDescent="0.2">
      <c r="A118" s="213"/>
      <c r="B118" s="224" t="s">
        <v>2397</v>
      </c>
      <c r="C118" s="215" t="s">
        <v>220</v>
      </c>
      <c r="D118" s="216">
        <v>3</v>
      </c>
      <c r="E118" s="2"/>
      <c r="F118" s="239"/>
      <c r="G118" s="217">
        <f t="shared" si="2"/>
        <v>0</v>
      </c>
    </row>
    <row r="119" spans="1:7" x14ac:dyDescent="0.2">
      <c r="A119" s="213"/>
      <c r="B119" s="224" t="s">
        <v>2398</v>
      </c>
      <c r="C119" s="215" t="s">
        <v>220</v>
      </c>
      <c r="D119" s="216">
        <v>4</v>
      </c>
      <c r="E119" s="2"/>
      <c r="F119" s="239"/>
      <c r="G119" s="217">
        <f t="shared" si="2"/>
        <v>0</v>
      </c>
    </row>
    <row r="120" spans="1:7" x14ac:dyDescent="0.2">
      <c r="A120" s="213"/>
      <c r="B120" s="224" t="s">
        <v>2399</v>
      </c>
      <c r="C120" s="215" t="s">
        <v>220</v>
      </c>
      <c r="D120" s="216">
        <v>2</v>
      </c>
      <c r="E120" s="2"/>
      <c r="F120" s="239"/>
      <c r="G120" s="217">
        <f t="shared" si="2"/>
        <v>0</v>
      </c>
    </row>
    <row r="121" spans="1:7" x14ac:dyDescent="0.2">
      <c r="A121" s="213"/>
      <c r="B121" s="224" t="s">
        <v>2400</v>
      </c>
      <c r="C121" s="215" t="s">
        <v>220</v>
      </c>
      <c r="D121" s="216">
        <v>6</v>
      </c>
      <c r="E121" s="2"/>
      <c r="F121" s="239"/>
      <c r="G121" s="217">
        <f t="shared" si="2"/>
        <v>0</v>
      </c>
    </row>
    <row r="122" spans="1:7" x14ac:dyDescent="0.2">
      <c r="A122" s="213"/>
      <c r="B122" s="224" t="s">
        <v>2401</v>
      </c>
      <c r="C122" s="215" t="s">
        <v>220</v>
      </c>
      <c r="D122" s="216">
        <v>28</v>
      </c>
      <c r="E122" s="2"/>
      <c r="F122" s="239"/>
      <c r="G122" s="217">
        <f t="shared" si="2"/>
        <v>0</v>
      </c>
    </row>
    <row r="123" spans="1:7" x14ac:dyDescent="0.2">
      <c r="A123" s="213"/>
      <c r="B123" s="224" t="s">
        <v>2402</v>
      </c>
      <c r="C123" s="215" t="s">
        <v>220</v>
      </c>
      <c r="D123" s="216">
        <v>72</v>
      </c>
      <c r="E123" s="2"/>
      <c r="F123" s="239"/>
      <c r="G123" s="217">
        <f t="shared" si="2"/>
        <v>0</v>
      </c>
    </row>
    <row r="124" spans="1:7" ht="24" x14ac:dyDescent="0.2">
      <c r="A124" s="213"/>
      <c r="B124" s="224" t="s">
        <v>2403</v>
      </c>
      <c r="C124" s="215" t="s">
        <v>220</v>
      </c>
      <c r="D124" s="216">
        <v>1</v>
      </c>
      <c r="E124" s="2"/>
      <c r="F124" s="239"/>
      <c r="G124" s="217">
        <f t="shared" si="2"/>
        <v>0</v>
      </c>
    </row>
    <row r="125" spans="1:7" x14ac:dyDescent="0.2">
      <c r="A125" s="213"/>
      <c r="B125" s="224" t="s">
        <v>2404</v>
      </c>
      <c r="C125" s="215" t="s">
        <v>220</v>
      </c>
      <c r="D125" s="216">
        <v>2</v>
      </c>
      <c r="E125" s="2"/>
      <c r="F125" s="239"/>
      <c r="G125" s="217">
        <f t="shared" si="2"/>
        <v>0</v>
      </c>
    </row>
    <row r="126" spans="1:7" x14ac:dyDescent="0.2">
      <c r="A126" s="213"/>
      <c r="B126" s="224" t="s">
        <v>2405</v>
      </c>
      <c r="C126" s="215" t="s">
        <v>220</v>
      </c>
      <c r="D126" s="216">
        <v>3</v>
      </c>
      <c r="E126" s="2"/>
      <c r="F126" s="239"/>
      <c r="G126" s="217">
        <f t="shared" si="2"/>
        <v>0</v>
      </c>
    </row>
    <row r="127" spans="1:7" x14ac:dyDescent="0.2">
      <c r="A127" s="213"/>
      <c r="B127" s="224" t="s">
        <v>2406</v>
      </c>
      <c r="C127" s="215" t="s">
        <v>220</v>
      </c>
      <c r="D127" s="216">
        <v>3</v>
      </c>
      <c r="E127" s="2"/>
      <c r="F127" s="239"/>
      <c r="G127" s="217">
        <f t="shared" si="2"/>
        <v>0</v>
      </c>
    </row>
    <row r="128" spans="1:7" x14ac:dyDescent="0.2">
      <c r="A128" s="213"/>
      <c r="B128" s="224" t="s">
        <v>2407</v>
      </c>
      <c r="C128" s="215" t="s">
        <v>220</v>
      </c>
      <c r="D128" s="216">
        <v>6</v>
      </c>
      <c r="E128" s="2"/>
      <c r="F128" s="239"/>
      <c r="G128" s="217">
        <f t="shared" si="2"/>
        <v>0</v>
      </c>
    </row>
    <row r="129" spans="1:7" ht="24" x14ac:dyDescent="0.2">
      <c r="A129" s="213"/>
      <c r="B129" s="224" t="s">
        <v>2408</v>
      </c>
      <c r="C129" s="215" t="s">
        <v>220</v>
      </c>
      <c r="D129" s="216">
        <v>2</v>
      </c>
      <c r="E129" s="2"/>
      <c r="F129" s="239"/>
      <c r="G129" s="217">
        <f t="shared" si="2"/>
        <v>0</v>
      </c>
    </row>
    <row r="130" spans="1:7" ht="24" x14ac:dyDescent="0.2">
      <c r="A130" s="213"/>
      <c r="B130" s="224" t="s">
        <v>2409</v>
      </c>
      <c r="C130" s="215" t="s">
        <v>220</v>
      </c>
      <c r="D130" s="216">
        <v>4</v>
      </c>
      <c r="E130" s="2"/>
      <c r="F130" s="239"/>
      <c r="G130" s="217">
        <f t="shared" si="2"/>
        <v>0</v>
      </c>
    </row>
    <row r="131" spans="1:7" ht="24" x14ac:dyDescent="0.2">
      <c r="A131" s="213"/>
      <c r="B131" s="224" t="s">
        <v>2410</v>
      </c>
      <c r="C131" s="215" t="s">
        <v>220</v>
      </c>
      <c r="D131" s="216">
        <v>1</v>
      </c>
      <c r="E131" s="2"/>
      <c r="F131" s="239"/>
      <c r="G131" s="217">
        <f t="shared" si="2"/>
        <v>0</v>
      </c>
    </row>
    <row r="132" spans="1:7" x14ac:dyDescent="0.2">
      <c r="A132" s="213"/>
      <c r="B132" s="224" t="s">
        <v>2411</v>
      </c>
      <c r="C132" s="215" t="s">
        <v>220</v>
      </c>
      <c r="D132" s="216">
        <v>3</v>
      </c>
      <c r="E132" s="2"/>
      <c r="F132" s="239"/>
      <c r="G132" s="217">
        <f t="shared" si="2"/>
        <v>0</v>
      </c>
    </row>
    <row r="133" spans="1:7" x14ac:dyDescent="0.2">
      <c r="A133" s="213"/>
      <c r="B133" s="224" t="s">
        <v>2412</v>
      </c>
      <c r="C133" s="215" t="s">
        <v>220</v>
      </c>
      <c r="D133" s="216">
        <v>3</v>
      </c>
      <c r="E133" s="2"/>
      <c r="F133" s="239"/>
      <c r="G133" s="217">
        <f t="shared" si="2"/>
        <v>0</v>
      </c>
    </row>
    <row r="134" spans="1:7" x14ac:dyDescent="0.2">
      <c r="A134" s="213"/>
      <c r="B134" s="224" t="s">
        <v>2413</v>
      </c>
      <c r="C134" s="215" t="s">
        <v>220</v>
      </c>
      <c r="D134" s="216">
        <v>2</v>
      </c>
      <c r="E134" s="2"/>
      <c r="F134" s="239"/>
      <c r="G134" s="217">
        <f t="shared" si="2"/>
        <v>0</v>
      </c>
    </row>
    <row r="135" spans="1:7" x14ac:dyDescent="0.2">
      <c r="A135" s="213"/>
      <c r="B135" s="224" t="s">
        <v>2414</v>
      </c>
      <c r="C135" s="215" t="s">
        <v>220</v>
      </c>
      <c r="D135" s="216">
        <v>82</v>
      </c>
      <c r="E135" s="2"/>
      <c r="F135" s="239"/>
      <c r="G135" s="217">
        <f t="shared" si="2"/>
        <v>0</v>
      </c>
    </row>
    <row r="136" spans="1:7" x14ac:dyDescent="0.2">
      <c r="A136" s="213"/>
      <c r="B136" s="224" t="s">
        <v>2415</v>
      </c>
      <c r="C136" s="215" t="s">
        <v>220</v>
      </c>
      <c r="D136" s="216">
        <v>5</v>
      </c>
      <c r="E136" s="2"/>
      <c r="F136" s="239"/>
      <c r="G136" s="217">
        <f t="shared" si="2"/>
        <v>0</v>
      </c>
    </row>
    <row r="137" spans="1:7" x14ac:dyDescent="0.2">
      <c r="A137" s="213"/>
      <c r="B137" s="224" t="s">
        <v>2416</v>
      </c>
      <c r="C137" s="215" t="s">
        <v>2378</v>
      </c>
      <c r="D137" s="216">
        <v>1</v>
      </c>
      <c r="E137" s="2"/>
      <c r="F137" s="239"/>
      <c r="G137" s="217">
        <f t="shared" si="2"/>
        <v>0</v>
      </c>
    </row>
    <row r="138" spans="1:7" x14ac:dyDescent="0.2">
      <c r="A138" s="213"/>
      <c r="B138" s="224" t="s">
        <v>2417</v>
      </c>
      <c r="C138" s="215" t="s">
        <v>220</v>
      </c>
      <c r="D138" s="216">
        <v>4</v>
      </c>
      <c r="E138" s="2"/>
      <c r="F138" s="239"/>
      <c r="G138" s="217">
        <f t="shared" si="2"/>
        <v>0</v>
      </c>
    </row>
    <row r="139" spans="1:7" ht="24" x14ac:dyDescent="0.2">
      <c r="A139" s="241"/>
      <c r="B139" s="234" t="s">
        <v>2421</v>
      </c>
      <c r="C139" s="242" t="s">
        <v>2378</v>
      </c>
      <c r="D139" s="243">
        <v>1</v>
      </c>
      <c r="E139" s="3"/>
      <c r="F139" s="244"/>
      <c r="G139" s="237">
        <f t="shared" ref="G139" si="3">(F139+E139)*D139</f>
        <v>0</v>
      </c>
    </row>
  </sheetData>
  <sheetProtection sheet="1" objects="1" scenarios="1"/>
  <mergeCells count="10">
    <mergeCell ref="A15:G15"/>
    <mergeCell ref="A24:G24"/>
    <mergeCell ref="A29:G29"/>
    <mergeCell ref="A55:G55"/>
    <mergeCell ref="A68:G68"/>
    <mergeCell ref="A77:G77"/>
    <mergeCell ref="A109:G109"/>
    <mergeCell ref="A85:G85"/>
    <mergeCell ref="A89:G89"/>
    <mergeCell ref="A95:G95"/>
  </mergeCells>
  <phoneticPr fontId="0" type="noConversion"/>
  <pageMargins left="0.7" right="0.7" top="0.75" bottom="0.75" header="0.3" footer="0.3"/>
  <pageSetup paperSize="9" scale="8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9"/>
  <sheetViews>
    <sheetView showGridLines="0" topLeftCell="A45" zoomScaleNormal="100" workbookViewId="0">
      <selection activeCell="F22" sqref="F22"/>
    </sheetView>
  </sheetViews>
  <sheetFormatPr defaultColWidth="9.1640625" defaultRowHeight="12" x14ac:dyDescent="0.2"/>
  <cols>
    <col min="1" max="1" width="10.1640625" style="193" customWidth="1"/>
    <col min="2" max="2" width="35" style="193" bestFit="1" customWidth="1"/>
    <col min="3" max="3" width="15.6640625" style="193" bestFit="1" customWidth="1"/>
    <col min="4" max="4" width="19.6640625" style="193" bestFit="1" customWidth="1"/>
    <col min="5" max="5" width="56.1640625" style="193" customWidth="1"/>
    <col min="6" max="6" width="17.6640625" style="193" customWidth="1"/>
    <col min="7" max="7" width="14.6640625" style="193" customWidth="1"/>
    <col min="8" max="16384" width="9.1640625" style="193"/>
  </cols>
  <sheetData>
    <row r="2" spans="1:7" x14ac:dyDescent="0.2">
      <c r="A2" s="8"/>
      <c r="B2" s="9"/>
      <c r="C2" s="9"/>
      <c r="D2" s="9"/>
      <c r="E2" s="9"/>
      <c r="F2" s="9"/>
      <c r="G2" s="192"/>
    </row>
    <row r="3" spans="1:7" ht="18" x14ac:dyDescent="0.2">
      <c r="A3" s="194" t="s">
        <v>2423</v>
      </c>
      <c r="B3" s="188"/>
      <c r="C3" s="188"/>
      <c r="D3" s="188"/>
      <c r="E3" s="188"/>
      <c r="F3" s="188"/>
      <c r="G3" s="195"/>
    </row>
    <row r="4" spans="1:7" x14ac:dyDescent="0.2">
      <c r="A4" s="13"/>
      <c r="B4" s="95"/>
      <c r="C4" s="95"/>
      <c r="D4" s="95"/>
      <c r="E4" s="95"/>
      <c r="F4" s="95"/>
      <c r="G4" s="170"/>
    </row>
    <row r="5" spans="1:7" x14ac:dyDescent="0.2">
      <c r="A5" s="196"/>
      <c r="B5" s="17"/>
      <c r="C5" s="17"/>
      <c r="D5" s="17"/>
      <c r="E5" s="17"/>
      <c r="F5" s="17"/>
      <c r="G5" s="197"/>
    </row>
    <row r="6" spans="1:7" ht="15.75" x14ac:dyDescent="0.2">
      <c r="A6" s="198" t="s">
        <v>17</v>
      </c>
      <c r="B6" s="95"/>
      <c r="C6" s="95"/>
      <c r="D6" s="95"/>
      <c r="E6" s="95"/>
      <c r="F6" s="95"/>
      <c r="G6" s="199">
        <f>ROUND(SUM(G16:G79), 2)</f>
        <v>0</v>
      </c>
    </row>
    <row r="7" spans="1:7" x14ac:dyDescent="0.2">
      <c r="A7" s="196"/>
      <c r="B7" s="17"/>
      <c r="C7" s="17"/>
      <c r="D7" s="17"/>
      <c r="E7" s="17"/>
      <c r="F7" s="17"/>
      <c r="G7" s="197"/>
    </row>
    <row r="8" spans="1:7" ht="12.75" x14ac:dyDescent="0.2">
      <c r="A8" s="13"/>
      <c r="B8" s="95"/>
      <c r="C8" s="200" t="s">
        <v>19</v>
      </c>
      <c r="D8" s="95"/>
      <c r="E8" s="95"/>
      <c r="F8" s="200" t="s">
        <v>18</v>
      </c>
      <c r="G8" s="201" t="s">
        <v>20</v>
      </c>
    </row>
    <row r="9" spans="1:7" ht="12.75" x14ac:dyDescent="0.2">
      <c r="A9" s="202" t="s">
        <v>21</v>
      </c>
      <c r="B9" s="203" t="s">
        <v>22</v>
      </c>
      <c r="C9" s="204">
        <f>G6</f>
        <v>0</v>
      </c>
      <c r="D9" s="95"/>
      <c r="E9" s="95"/>
      <c r="F9" s="205">
        <v>0.2</v>
      </c>
      <c r="G9" s="206">
        <f>G6*F9</f>
        <v>0</v>
      </c>
    </row>
    <row r="10" spans="1:7" x14ac:dyDescent="0.2">
      <c r="A10" s="13"/>
      <c r="B10" s="95"/>
      <c r="C10" s="95"/>
      <c r="D10" s="95"/>
      <c r="E10" s="95"/>
      <c r="F10" s="95"/>
      <c r="G10" s="170"/>
    </row>
    <row r="11" spans="1:7" ht="24.95" customHeight="1" x14ac:dyDescent="0.2">
      <c r="A11" s="207" t="s">
        <v>27</v>
      </c>
      <c r="B11" s="30"/>
      <c r="C11" s="30"/>
      <c r="D11" s="31" t="s">
        <v>28</v>
      </c>
      <c r="E11" s="32" t="s">
        <v>29</v>
      </c>
      <c r="F11" s="30"/>
      <c r="G11" s="208">
        <f>SUM(G9:G10,G6)</f>
        <v>0</v>
      </c>
    </row>
    <row r="12" spans="1:7" x14ac:dyDescent="0.2">
      <c r="A12" s="35"/>
      <c r="B12" s="36"/>
      <c r="C12" s="36"/>
      <c r="D12" s="36"/>
      <c r="E12" s="36"/>
      <c r="F12" s="36"/>
      <c r="G12" s="209"/>
    </row>
    <row r="13" spans="1:7" x14ac:dyDescent="0.2">
      <c r="A13" s="95"/>
      <c r="B13" s="95"/>
      <c r="C13" s="95"/>
      <c r="D13" s="95"/>
      <c r="E13" s="95"/>
      <c r="F13" s="95"/>
      <c r="G13" s="95"/>
    </row>
    <row r="14" spans="1:7" ht="36" x14ac:dyDescent="0.2">
      <c r="A14" s="210" t="s">
        <v>2424</v>
      </c>
      <c r="B14" s="211" t="s">
        <v>2425</v>
      </c>
      <c r="C14" s="211" t="s">
        <v>2426</v>
      </c>
      <c r="D14" s="211" t="s">
        <v>2427</v>
      </c>
      <c r="E14" s="211" t="s">
        <v>2428</v>
      </c>
      <c r="F14" s="211" t="s">
        <v>2429</v>
      </c>
      <c r="G14" s="212" t="s">
        <v>2430</v>
      </c>
    </row>
    <row r="15" spans="1:7" x14ac:dyDescent="0.2">
      <c r="A15" s="314" t="s">
        <v>2431</v>
      </c>
      <c r="B15" s="315"/>
      <c r="C15" s="315"/>
      <c r="D15" s="315"/>
      <c r="E15" s="315"/>
      <c r="F15" s="315"/>
      <c r="G15" s="316">
        <f>(F15+E15)*D15</f>
        <v>0</v>
      </c>
    </row>
    <row r="16" spans="1:7" ht="120" x14ac:dyDescent="0.2">
      <c r="A16" s="213" t="s">
        <v>2172</v>
      </c>
      <c r="B16" s="214" t="s">
        <v>2432</v>
      </c>
      <c r="C16" s="215">
        <v>1</v>
      </c>
      <c r="D16" s="216"/>
      <c r="E16" s="214" t="s">
        <v>2433</v>
      </c>
      <c r="F16" s="2"/>
      <c r="G16" s="217">
        <f>C16*F16</f>
        <v>0</v>
      </c>
    </row>
    <row r="17" spans="1:7" ht="72" x14ac:dyDescent="0.2">
      <c r="A17" s="213" t="s">
        <v>73</v>
      </c>
      <c r="B17" s="214" t="s">
        <v>2434</v>
      </c>
      <c r="C17" s="215">
        <v>1</v>
      </c>
      <c r="D17" s="216"/>
      <c r="E17" s="214" t="s">
        <v>2435</v>
      </c>
      <c r="F17" s="2"/>
      <c r="G17" s="217">
        <f t="shared" ref="G17:G79" si="0">C17*F17</f>
        <v>0</v>
      </c>
    </row>
    <row r="18" spans="1:7" x14ac:dyDescent="0.2">
      <c r="A18" s="213" t="s">
        <v>2261</v>
      </c>
      <c r="B18" s="220" t="s">
        <v>2432</v>
      </c>
      <c r="C18" s="215">
        <v>1</v>
      </c>
      <c r="D18" s="216"/>
      <c r="E18" s="214" t="s">
        <v>2436</v>
      </c>
      <c r="F18" s="2"/>
      <c r="G18" s="217">
        <f t="shared" si="0"/>
        <v>0</v>
      </c>
    </row>
    <row r="19" spans="1:7" x14ac:dyDescent="0.2">
      <c r="A19" s="213" t="s">
        <v>2174</v>
      </c>
      <c r="B19" s="220" t="s">
        <v>2432</v>
      </c>
      <c r="C19" s="215">
        <v>1</v>
      </c>
      <c r="D19" s="216"/>
      <c r="E19" s="214" t="s">
        <v>2437</v>
      </c>
      <c r="F19" s="2"/>
      <c r="G19" s="217">
        <f t="shared" si="0"/>
        <v>0</v>
      </c>
    </row>
    <row r="20" spans="1:7" x14ac:dyDescent="0.2">
      <c r="A20" s="213" t="s">
        <v>2175</v>
      </c>
      <c r="B20" s="220" t="s">
        <v>2432</v>
      </c>
      <c r="C20" s="215">
        <v>1</v>
      </c>
      <c r="D20" s="216"/>
      <c r="E20" s="214" t="s">
        <v>2438</v>
      </c>
      <c r="F20" s="2"/>
      <c r="G20" s="217">
        <f t="shared" si="0"/>
        <v>0</v>
      </c>
    </row>
    <row r="21" spans="1:7" x14ac:dyDescent="0.2">
      <c r="A21" s="213" t="s">
        <v>2176</v>
      </c>
      <c r="B21" s="220" t="s">
        <v>2434</v>
      </c>
      <c r="C21" s="215">
        <v>1</v>
      </c>
      <c r="D21" s="216"/>
      <c r="E21" s="214" t="s">
        <v>2439</v>
      </c>
      <c r="F21" s="2"/>
      <c r="G21" s="217">
        <f t="shared" si="0"/>
        <v>0</v>
      </c>
    </row>
    <row r="22" spans="1:7" x14ac:dyDescent="0.2">
      <c r="A22" s="213" t="s">
        <v>2177</v>
      </c>
      <c r="B22" s="220" t="s">
        <v>2432</v>
      </c>
      <c r="C22" s="215">
        <v>1</v>
      </c>
      <c r="D22" s="216"/>
      <c r="E22" s="214" t="s">
        <v>2440</v>
      </c>
      <c r="F22" s="2"/>
      <c r="G22" s="217">
        <f t="shared" si="0"/>
        <v>0</v>
      </c>
    </row>
    <row r="23" spans="1:7" ht="60" x14ac:dyDescent="0.2">
      <c r="A23" s="213" t="s">
        <v>2178</v>
      </c>
      <c r="B23" s="220" t="s">
        <v>2432</v>
      </c>
      <c r="C23" s="215">
        <v>1</v>
      </c>
      <c r="D23" s="216"/>
      <c r="E23" s="214" t="s">
        <v>2441</v>
      </c>
      <c r="F23" s="2"/>
      <c r="G23" s="217">
        <f t="shared" si="0"/>
        <v>0</v>
      </c>
    </row>
    <row r="24" spans="1:7" x14ac:dyDescent="0.2">
      <c r="A24" s="314" t="s">
        <v>2442</v>
      </c>
      <c r="B24" s="315"/>
      <c r="C24" s="315"/>
      <c r="D24" s="315"/>
      <c r="E24" s="315"/>
      <c r="F24" s="315"/>
      <c r="G24" s="316">
        <f t="shared" ref="G24:G44" si="1">(F24+E24)*D24</f>
        <v>0</v>
      </c>
    </row>
    <row r="25" spans="1:7" x14ac:dyDescent="0.2">
      <c r="A25" s="213" t="s">
        <v>2179</v>
      </c>
      <c r="B25" s="219" t="s">
        <v>2443</v>
      </c>
      <c r="C25" s="215">
        <v>12</v>
      </c>
      <c r="D25" s="216"/>
      <c r="E25" s="214" t="s">
        <v>2444</v>
      </c>
      <c r="F25" s="2"/>
      <c r="G25" s="217">
        <f t="shared" si="0"/>
        <v>0</v>
      </c>
    </row>
    <row r="26" spans="1:7" x14ac:dyDescent="0.2">
      <c r="A26" s="213" t="s">
        <v>2180</v>
      </c>
      <c r="B26" s="219" t="s">
        <v>2443</v>
      </c>
      <c r="C26" s="215">
        <v>28</v>
      </c>
      <c r="D26" s="216"/>
      <c r="E26" s="214" t="s">
        <v>2445</v>
      </c>
      <c r="F26" s="2"/>
      <c r="G26" s="217">
        <f t="shared" si="0"/>
        <v>0</v>
      </c>
    </row>
    <row r="27" spans="1:7" x14ac:dyDescent="0.2">
      <c r="A27" s="213" t="s">
        <v>2181</v>
      </c>
      <c r="B27" s="219" t="s">
        <v>2443</v>
      </c>
      <c r="C27" s="215">
        <v>6</v>
      </c>
      <c r="D27" s="216"/>
      <c r="E27" s="214" t="s">
        <v>2446</v>
      </c>
      <c r="F27" s="2"/>
      <c r="G27" s="217">
        <f t="shared" si="0"/>
        <v>0</v>
      </c>
    </row>
    <row r="28" spans="1:7" x14ac:dyDescent="0.2">
      <c r="A28" s="213" t="s">
        <v>2182</v>
      </c>
      <c r="B28" s="219" t="s">
        <v>2443</v>
      </c>
      <c r="C28" s="215">
        <v>18</v>
      </c>
      <c r="D28" s="216"/>
      <c r="E28" s="214" t="s">
        <v>2447</v>
      </c>
      <c r="F28" s="2"/>
      <c r="G28" s="217">
        <f t="shared" si="0"/>
        <v>0</v>
      </c>
    </row>
    <row r="29" spans="1:7" x14ac:dyDescent="0.2">
      <c r="A29" s="213" t="s">
        <v>2183</v>
      </c>
      <c r="B29" s="219" t="s">
        <v>2443</v>
      </c>
      <c r="C29" s="215">
        <v>9</v>
      </c>
      <c r="D29" s="216"/>
      <c r="E29" s="214" t="s">
        <v>2448</v>
      </c>
      <c r="F29" s="2"/>
      <c r="G29" s="217">
        <f t="shared" si="0"/>
        <v>0</v>
      </c>
    </row>
    <row r="30" spans="1:7" ht="24" x14ac:dyDescent="0.2">
      <c r="A30" s="213" t="s">
        <v>2184</v>
      </c>
      <c r="B30" s="219" t="s">
        <v>2443</v>
      </c>
      <c r="C30" s="215">
        <v>6</v>
      </c>
      <c r="D30" s="216"/>
      <c r="E30" s="214" t="s">
        <v>2449</v>
      </c>
      <c r="F30" s="2"/>
      <c r="G30" s="217">
        <f t="shared" si="0"/>
        <v>0</v>
      </c>
    </row>
    <row r="31" spans="1:7" ht="24" x14ac:dyDescent="0.2">
      <c r="A31" s="213" t="s">
        <v>2185</v>
      </c>
      <c r="B31" s="219" t="s">
        <v>2443</v>
      </c>
      <c r="C31" s="215">
        <v>4</v>
      </c>
      <c r="D31" s="216"/>
      <c r="E31" s="214" t="s">
        <v>2450</v>
      </c>
      <c r="F31" s="2"/>
      <c r="G31" s="217">
        <f t="shared" si="0"/>
        <v>0</v>
      </c>
    </row>
    <row r="32" spans="1:7" ht="24" x14ac:dyDescent="0.2">
      <c r="A32" s="213" t="s">
        <v>2186</v>
      </c>
      <c r="B32" s="219" t="s">
        <v>2443</v>
      </c>
      <c r="C32" s="215">
        <v>1</v>
      </c>
      <c r="D32" s="216"/>
      <c r="E32" s="214" t="s">
        <v>2451</v>
      </c>
      <c r="F32" s="2"/>
      <c r="G32" s="217">
        <f t="shared" si="0"/>
        <v>0</v>
      </c>
    </row>
    <row r="33" spans="1:7" x14ac:dyDescent="0.2">
      <c r="A33" s="213" t="s">
        <v>2187</v>
      </c>
      <c r="B33" s="219" t="s">
        <v>2443</v>
      </c>
      <c r="C33" s="215">
        <v>1</v>
      </c>
      <c r="D33" s="216"/>
      <c r="E33" s="214" t="s">
        <v>2452</v>
      </c>
      <c r="F33" s="2"/>
      <c r="G33" s="217">
        <f t="shared" si="0"/>
        <v>0</v>
      </c>
    </row>
    <row r="34" spans="1:7" x14ac:dyDescent="0.2">
      <c r="A34" s="213" t="s">
        <v>2188</v>
      </c>
      <c r="B34" s="219" t="s">
        <v>2443</v>
      </c>
      <c r="C34" s="215">
        <v>11</v>
      </c>
      <c r="D34" s="216"/>
      <c r="E34" s="214" t="s">
        <v>2453</v>
      </c>
      <c r="F34" s="2"/>
      <c r="G34" s="217">
        <f t="shared" si="0"/>
        <v>0</v>
      </c>
    </row>
    <row r="35" spans="1:7" ht="24" x14ac:dyDescent="0.2">
      <c r="A35" s="213" t="s">
        <v>2189</v>
      </c>
      <c r="B35" s="219" t="s">
        <v>2443</v>
      </c>
      <c r="C35" s="215">
        <v>12</v>
      </c>
      <c r="D35" s="216"/>
      <c r="E35" s="214" t="s">
        <v>2454</v>
      </c>
      <c r="F35" s="2"/>
      <c r="G35" s="217">
        <f t="shared" si="0"/>
        <v>0</v>
      </c>
    </row>
    <row r="36" spans="1:7" ht="24" x14ac:dyDescent="0.2">
      <c r="A36" s="213" t="s">
        <v>2190</v>
      </c>
      <c r="B36" s="219" t="s">
        <v>2443</v>
      </c>
      <c r="C36" s="215">
        <v>3</v>
      </c>
      <c r="D36" s="216"/>
      <c r="E36" s="214" t="s">
        <v>2455</v>
      </c>
      <c r="F36" s="2"/>
      <c r="G36" s="217">
        <f t="shared" si="0"/>
        <v>0</v>
      </c>
    </row>
    <row r="37" spans="1:7" ht="24" x14ac:dyDescent="0.2">
      <c r="A37" s="213" t="s">
        <v>2191</v>
      </c>
      <c r="B37" s="219" t="s">
        <v>2443</v>
      </c>
      <c r="C37" s="215">
        <v>2</v>
      </c>
      <c r="D37" s="216"/>
      <c r="E37" s="214" t="s">
        <v>2456</v>
      </c>
      <c r="F37" s="2"/>
      <c r="G37" s="217">
        <f t="shared" si="0"/>
        <v>0</v>
      </c>
    </row>
    <row r="38" spans="1:7" ht="24" x14ac:dyDescent="0.2">
      <c r="A38" s="213" t="s">
        <v>2192</v>
      </c>
      <c r="B38" s="219" t="s">
        <v>2443</v>
      </c>
      <c r="C38" s="215">
        <v>2</v>
      </c>
      <c r="D38" s="216"/>
      <c r="E38" s="214" t="s">
        <v>2457</v>
      </c>
      <c r="F38" s="2"/>
      <c r="G38" s="217">
        <f t="shared" si="0"/>
        <v>0</v>
      </c>
    </row>
    <row r="39" spans="1:7" ht="24" x14ac:dyDescent="0.2">
      <c r="A39" s="213" t="s">
        <v>2193</v>
      </c>
      <c r="B39" s="219" t="s">
        <v>2443</v>
      </c>
      <c r="C39" s="215">
        <v>3</v>
      </c>
      <c r="D39" s="216"/>
      <c r="E39" s="214" t="s">
        <v>2458</v>
      </c>
      <c r="F39" s="2"/>
      <c r="G39" s="217">
        <f t="shared" si="0"/>
        <v>0</v>
      </c>
    </row>
    <row r="40" spans="1:7" ht="24" x14ac:dyDescent="0.2">
      <c r="A40" s="213" t="s">
        <v>2194</v>
      </c>
      <c r="B40" s="219" t="s">
        <v>2443</v>
      </c>
      <c r="C40" s="215">
        <v>1</v>
      </c>
      <c r="D40" s="216"/>
      <c r="E40" s="214" t="s">
        <v>2459</v>
      </c>
      <c r="F40" s="2"/>
      <c r="G40" s="217">
        <f t="shared" si="0"/>
        <v>0</v>
      </c>
    </row>
    <row r="41" spans="1:7" ht="24" x14ac:dyDescent="0.2">
      <c r="A41" s="213" t="s">
        <v>2195</v>
      </c>
      <c r="B41" s="219" t="s">
        <v>2443</v>
      </c>
      <c r="C41" s="215">
        <v>2</v>
      </c>
      <c r="D41" s="216"/>
      <c r="E41" s="214" t="s">
        <v>2460</v>
      </c>
      <c r="F41" s="2"/>
      <c r="G41" s="217">
        <f t="shared" si="0"/>
        <v>0</v>
      </c>
    </row>
    <row r="42" spans="1:7" ht="24" x14ac:dyDescent="0.2">
      <c r="A42" s="213" t="s">
        <v>2196</v>
      </c>
      <c r="B42" s="219" t="s">
        <v>2443</v>
      </c>
      <c r="C42" s="215">
        <v>7</v>
      </c>
      <c r="D42" s="216"/>
      <c r="E42" s="214" t="s">
        <v>2461</v>
      </c>
      <c r="F42" s="2"/>
      <c r="G42" s="217">
        <f t="shared" si="0"/>
        <v>0</v>
      </c>
    </row>
    <row r="43" spans="1:7" ht="24" x14ac:dyDescent="0.2">
      <c r="A43" s="213" t="s">
        <v>2197</v>
      </c>
      <c r="B43" s="219" t="s">
        <v>2443</v>
      </c>
      <c r="C43" s="215">
        <v>3</v>
      </c>
      <c r="D43" s="216"/>
      <c r="E43" s="214" t="s">
        <v>2462</v>
      </c>
      <c r="F43" s="2"/>
      <c r="G43" s="217">
        <f t="shared" si="0"/>
        <v>0</v>
      </c>
    </row>
    <row r="44" spans="1:7" x14ac:dyDescent="0.2">
      <c r="A44" s="314" t="s">
        <v>2463</v>
      </c>
      <c r="B44" s="315"/>
      <c r="C44" s="315"/>
      <c r="D44" s="315"/>
      <c r="E44" s="315"/>
      <c r="F44" s="315"/>
      <c r="G44" s="316">
        <f t="shared" si="1"/>
        <v>0</v>
      </c>
    </row>
    <row r="45" spans="1:7" ht="24" x14ac:dyDescent="0.2">
      <c r="A45" s="213" t="s">
        <v>2198</v>
      </c>
      <c r="B45" s="220" t="s">
        <v>2432</v>
      </c>
      <c r="C45" s="215">
        <v>1</v>
      </c>
      <c r="D45" s="216"/>
      <c r="E45" s="214" t="s">
        <v>2464</v>
      </c>
      <c r="F45" s="2"/>
      <c r="G45" s="217">
        <f t="shared" si="0"/>
        <v>0</v>
      </c>
    </row>
    <row r="46" spans="1:7" ht="24" x14ac:dyDescent="0.2">
      <c r="A46" s="213" t="s">
        <v>2199</v>
      </c>
      <c r="B46" s="250" t="s">
        <v>2434</v>
      </c>
      <c r="C46" s="215">
        <v>1</v>
      </c>
      <c r="D46" s="216"/>
      <c r="E46" s="214" t="s">
        <v>2465</v>
      </c>
      <c r="F46" s="2"/>
      <c r="G46" s="217">
        <f t="shared" si="0"/>
        <v>0</v>
      </c>
    </row>
    <row r="47" spans="1:7" x14ac:dyDescent="0.2">
      <c r="A47" s="213" t="s">
        <v>2200</v>
      </c>
      <c r="B47" s="214" t="s">
        <v>2432</v>
      </c>
      <c r="C47" s="215">
        <v>2</v>
      </c>
      <c r="D47" s="216"/>
      <c r="E47" s="214" t="s">
        <v>2466</v>
      </c>
      <c r="F47" s="2"/>
      <c r="G47" s="217">
        <f t="shared" si="0"/>
        <v>0</v>
      </c>
    </row>
    <row r="48" spans="1:7" x14ac:dyDescent="0.2">
      <c r="A48" s="213" t="s">
        <v>2201</v>
      </c>
      <c r="B48" s="214" t="s">
        <v>2432</v>
      </c>
      <c r="C48" s="215">
        <v>1</v>
      </c>
      <c r="D48" s="216"/>
      <c r="E48" s="214" t="s">
        <v>2467</v>
      </c>
      <c r="F48" s="2"/>
      <c r="G48" s="217">
        <f t="shared" si="0"/>
        <v>0</v>
      </c>
    </row>
    <row r="49" spans="1:7" x14ac:dyDescent="0.2">
      <c r="A49" s="213" t="s">
        <v>2202</v>
      </c>
      <c r="B49" s="214" t="s">
        <v>2432</v>
      </c>
      <c r="C49" s="215">
        <v>7</v>
      </c>
      <c r="D49" s="216"/>
      <c r="E49" s="214" t="s">
        <v>2468</v>
      </c>
      <c r="F49" s="2"/>
      <c r="G49" s="217">
        <f t="shared" si="0"/>
        <v>0</v>
      </c>
    </row>
    <row r="50" spans="1:7" x14ac:dyDescent="0.2">
      <c r="A50" s="314" t="s">
        <v>2469</v>
      </c>
      <c r="B50" s="315"/>
      <c r="C50" s="315"/>
      <c r="D50" s="315"/>
      <c r="E50" s="315"/>
      <c r="F50" s="315"/>
      <c r="G50" s="316"/>
    </row>
    <row r="51" spans="1:7" x14ac:dyDescent="0.2">
      <c r="A51" s="213" t="s">
        <v>2203</v>
      </c>
      <c r="B51" s="224" t="s">
        <v>2470</v>
      </c>
      <c r="C51" s="215"/>
      <c r="D51" s="215">
        <v>346</v>
      </c>
      <c r="E51" s="214" t="s">
        <v>2471</v>
      </c>
      <c r="F51" s="2"/>
      <c r="G51" s="217">
        <f>D51*F51</f>
        <v>0</v>
      </c>
    </row>
    <row r="52" spans="1:7" x14ac:dyDescent="0.2">
      <c r="A52" s="213" t="s">
        <v>2204</v>
      </c>
      <c r="B52" s="224" t="s">
        <v>2470</v>
      </c>
      <c r="C52" s="215"/>
      <c r="D52" s="215">
        <v>240</v>
      </c>
      <c r="E52" s="214" t="s">
        <v>2472</v>
      </c>
      <c r="F52" s="2"/>
      <c r="G52" s="217">
        <f t="shared" ref="G52:G62" si="2">D52*F52</f>
        <v>0</v>
      </c>
    </row>
    <row r="53" spans="1:7" x14ac:dyDescent="0.2">
      <c r="A53" s="213" t="s">
        <v>2205</v>
      </c>
      <c r="B53" s="224" t="s">
        <v>2470</v>
      </c>
      <c r="C53" s="215"/>
      <c r="D53" s="215">
        <v>20</v>
      </c>
      <c r="E53" s="214" t="s">
        <v>2473</v>
      </c>
      <c r="F53" s="2"/>
      <c r="G53" s="217">
        <f t="shared" si="2"/>
        <v>0</v>
      </c>
    </row>
    <row r="54" spans="1:7" x14ac:dyDescent="0.2">
      <c r="A54" s="213" t="s">
        <v>2474</v>
      </c>
      <c r="B54" s="224" t="s">
        <v>2470</v>
      </c>
      <c r="C54" s="215"/>
      <c r="D54" s="215">
        <v>339</v>
      </c>
      <c r="E54" s="214" t="s">
        <v>2475</v>
      </c>
      <c r="F54" s="2"/>
      <c r="G54" s="217">
        <f t="shared" si="2"/>
        <v>0</v>
      </c>
    </row>
    <row r="55" spans="1:7" x14ac:dyDescent="0.2">
      <c r="A55" s="213" t="s">
        <v>2476</v>
      </c>
      <c r="B55" s="224" t="s">
        <v>2470</v>
      </c>
      <c r="C55" s="215"/>
      <c r="D55" s="215">
        <v>8</v>
      </c>
      <c r="E55" s="214" t="s">
        <v>2477</v>
      </c>
      <c r="F55" s="2"/>
      <c r="G55" s="217">
        <f t="shared" si="2"/>
        <v>0</v>
      </c>
    </row>
    <row r="56" spans="1:7" x14ac:dyDescent="0.2">
      <c r="A56" s="213" t="s">
        <v>2478</v>
      </c>
      <c r="B56" s="224" t="s">
        <v>2470</v>
      </c>
      <c r="C56" s="215"/>
      <c r="D56" s="215">
        <v>4</v>
      </c>
      <c r="E56" s="214" t="s">
        <v>2479</v>
      </c>
      <c r="F56" s="2"/>
      <c r="G56" s="217">
        <f t="shared" si="2"/>
        <v>0</v>
      </c>
    </row>
    <row r="57" spans="1:7" x14ac:dyDescent="0.2">
      <c r="A57" s="213" t="s">
        <v>2480</v>
      </c>
      <c r="B57" s="224" t="s">
        <v>2470</v>
      </c>
      <c r="C57" s="215"/>
      <c r="D57" s="215">
        <v>54</v>
      </c>
      <c r="E57" s="214" t="s">
        <v>2481</v>
      </c>
      <c r="F57" s="2"/>
      <c r="G57" s="217">
        <f t="shared" si="2"/>
        <v>0</v>
      </c>
    </row>
    <row r="58" spans="1:7" x14ac:dyDescent="0.2">
      <c r="A58" s="213" t="s">
        <v>2482</v>
      </c>
      <c r="B58" s="224" t="s">
        <v>2470</v>
      </c>
      <c r="C58" s="215"/>
      <c r="D58" s="215">
        <v>1873</v>
      </c>
      <c r="E58" s="214" t="s">
        <v>2483</v>
      </c>
      <c r="F58" s="2"/>
      <c r="G58" s="217">
        <f t="shared" si="2"/>
        <v>0</v>
      </c>
    </row>
    <row r="59" spans="1:7" x14ac:dyDescent="0.2">
      <c r="A59" s="213" t="s">
        <v>2484</v>
      </c>
      <c r="B59" s="224" t="s">
        <v>2470</v>
      </c>
      <c r="C59" s="215"/>
      <c r="D59" s="215">
        <v>908</v>
      </c>
      <c r="E59" s="214" t="s">
        <v>2485</v>
      </c>
      <c r="F59" s="2"/>
      <c r="G59" s="217">
        <f t="shared" si="2"/>
        <v>0</v>
      </c>
    </row>
    <row r="60" spans="1:7" x14ac:dyDescent="0.2">
      <c r="A60" s="213" t="s">
        <v>2486</v>
      </c>
      <c r="B60" s="224" t="s">
        <v>2470</v>
      </c>
      <c r="C60" s="215"/>
      <c r="D60" s="215">
        <v>483</v>
      </c>
      <c r="E60" s="214" t="s">
        <v>2487</v>
      </c>
      <c r="F60" s="2"/>
      <c r="G60" s="217">
        <f t="shared" si="2"/>
        <v>0</v>
      </c>
    </row>
    <row r="61" spans="1:7" x14ac:dyDescent="0.2">
      <c r="A61" s="213" t="s">
        <v>2488</v>
      </c>
      <c r="B61" s="224"/>
      <c r="C61" s="215"/>
      <c r="D61" s="215">
        <v>120</v>
      </c>
      <c r="E61" s="214" t="s">
        <v>2489</v>
      </c>
      <c r="F61" s="2"/>
      <c r="G61" s="217">
        <f t="shared" si="2"/>
        <v>0</v>
      </c>
    </row>
    <row r="62" spans="1:7" x14ac:dyDescent="0.2">
      <c r="A62" s="213" t="s">
        <v>2490</v>
      </c>
      <c r="B62" s="224"/>
      <c r="C62" s="215"/>
      <c r="D62" s="215">
        <v>40</v>
      </c>
      <c r="E62" s="214" t="s">
        <v>2491</v>
      </c>
      <c r="F62" s="2"/>
      <c r="G62" s="217">
        <f t="shared" si="2"/>
        <v>0</v>
      </c>
    </row>
    <row r="63" spans="1:7" x14ac:dyDescent="0.2">
      <c r="A63" s="213" t="s">
        <v>2492</v>
      </c>
      <c r="B63" s="224"/>
      <c r="C63" s="215">
        <v>32</v>
      </c>
      <c r="D63" s="215"/>
      <c r="E63" s="214" t="s">
        <v>2493</v>
      </c>
      <c r="F63" s="2"/>
      <c r="G63" s="217">
        <f t="shared" si="0"/>
        <v>0</v>
      </c>
    </row>
    <row r="64" spans="1:7" x14ac:dyDescent="0.2">
      <c r="A64" s="213" t="s">
        <v>2494</v>
      </c>
      <c r="B64" s="224"/>
      <c r="C64" s="215">
        <v>4</v>
      </c>
      <c r="D64" s="215"/>
      <c r="E64" s="214" t="s">
        <v>2495</v>
      </c>
      <c r="F64" s="2"/>
      <c r="G64" s="217">
        <f t="shared" si="0"/>
        <v>0</v>
      </c>
    </row>
    <row r="65" spans="1:7" x14ac:dyDescent="0.2">
      <c r="A65" s="213" t="s">
        <v>2496</v>
      </c>
      <c r="B65" s="224"/>
      <c r="C65" s="215">
        <v>20</v>
      </c>
      <c r="D65" s="215"/>
      <c r="E65" s="214" t="s">
        <v>2497</v>
      </c>
      <c r="F65" s="2"/>
      <c r="G65" s="217">
        <f t="shared" si="0"/>
        <v>0</v>
      </c>
    </row>
    <row r="66" spans="1:7" x14ac:dyDescent="0.2">
      <c r="A66" s="213" t="s">
        <v>2498</v>
      </c>
      <c r="B66" s="224"/>
      <c r="C66" s="215">
        <v>4</v>
      </c>
      <c r="D66" s="215"/>
      <c r="E66" s="214" t="s">
        <v>2499</v>
      </c>
      <c r="F66" s="2"/>
      <c r="G66" s="217">
        <f t="shared" si="0"/>
        <v>0</v>
      </c>
    </row>
    <row r="67" spans="1:7" x14ac:dyDescent="0.2">
      <c r="A67" s="213" t="s">
        <v>2500</v>
      </c>
      <c r="B67" s="224"/>
      <c r="C67" s="215">
        <v>4</v>
      </c>
      <c r="D67" s="215"/>
      <c r="E67" s="214" t="s">
        <v>2501</v>
      </c>
      <c r="F67" s="2"/>
      <c r="G67" s="217">
        <f t="shared" si="0"/>
        <v>0</v>
      </c>
    </row>
    <row r="68" spans="1:7" x14ac:dyDescent="0.2">
      <c r="A68" s="213" t="s">
        <v>495</v>
      </c>
      <c r="B68" s="224"/>
      <c r="C68" s="215">
        <v>4</v>
      </c>
      <c r="D68" s="215"/>
      <c r="E68" s="214" t="s">
        <v>2502</v>
      </c>
      <c r="F68" s="2"/>
      <c r="G68" s="217">
        <f t="shared" si="0"/>
        <v>0</v>
      </c>
    </row>
    <row r="69" spans="1:7" x14ac:dyDescent="0.2">
      <c r="A69" s="213" t="s">
        <v>2503</v>
      </c>
      <c r="B69" s="224"/>
      <c r="C69" s="215">
        <v>50</v>
      </c>
      <c r="D69" s="215"/>
      <c r="E69" s="214" t="s">
        <v>2504</v>
      </c>
      <c r="F69" s="2"/>
      <c r="G69" s="217">
        <f t="shared" si="0"/>
        <v>0</v>
      </c>
    </row>
    <row r="70" spans="1:7" x14ac:dyDescent="0.2">
      <c r="A70" s="213" t="s">
        <v>2505</v>
      </c>
      <c r="B70" s="224"/>
      <c r="C70" s="215">
        <v>6</v>
      </c>
      <c r="D70" s="215"/>
      <c r="E70" s="214" t="s">
        <v>2504</v>
      </c>
      <c r="F70" s="2"/>
      <c r="G70" s="217">
        <f t="shared" si="0"/>
        <v>0</v>
      </c>
    </row>
    <row r="71" spans="1:7" x14ac:dyDescent="0.2">
      <c r="A71" s="213" t="s">
        <v>2506</v>
      </c>
      <c r="B71" s="224"/>
      <c r="C71" s="215"/>
      <c r="D71" s="215">
        <v>250</v>
      </c>
      <c r="E71" s="214" t="s">
        <v>2507</v>
      </c>
      <c r="F71" s="2"/>
      <c r="G71" s="217">
        <f t="shared" ref="G71:G72" si="3">D71*F71</f>
        <v>0</v>
      </c>
    </row>
    <row r="72" spans="1:7" x14ac:dyDescent="0.2">
      <c r="A72" s="213" t="s">
        <v>2508</v>
      </c>
      <c r="B72" s="224"/>
      <c r="C72" s="215"/>
      <c r="D72" s="215">
        <v>20</v>
      </c>
      <c r="E72" s="214" t="s">
        <v>2509</v>
      </c>
      <c r="F72" s="2"/>
      <c r="G72" s="217">
        <f t="shared" si="3"/>
        <v>0</v>
      </c>
    </row>
    <row r="73" spans="1:7" ht="24" x14ac:dyDescent="0.2">
      <c r="A73" s="213" t="s">
        <v>2510</v>
      </c>
      <c r="B73" s="224"/>
      <c r="C73" s="215">
        <v>1</v>
      </c>
      <c r="D73" s="215"/>
      <c r="E73" s="214" t="s">
        <v>2511</v>
      </c>
      <c r="F73" s="2"/>
      <c r="G73" s="217">
        <f t="shared" si="0"/>
        <v>0</v>
      </c>
    </row>
    <row r="74" spans="1:7" ht="24" x14ac:dyDescent="0.2">
      <c r="A74" s="213" t="s">
        <v>2512</v>
      </c>
      <c r="B74" s="224"/>
      <c r="C74" s="215">
        <v>1</v>
      </c>
      <c r="D74" s="215"/>
      <c r="E74" s="214" t="s">
        <v>2513</v>
      </c>
      <c r="F74" s="2"/>
      <c r="G74" s="217">
        <f t="shared" si="0"/>
        <v>0</v>
      </c>
    </row>
    <row r="75" spans="1:7" x14ac:dyDescent="0.2">
      <c r="A75" s="314" t="s">
        <v>2514</v>
      </c>
      <c r="B75" s="315"/>
      <c r="C75" s="315"/>
      <c r="D75" s="315"/>
      <c r="E75" s="315"/>
      <c r="F75" s="315"/>
      <c r="G75" s="316">
        <f t="shared" ref="G75" si="4">(F75+E75)*D75</f>
        <v>0</v>
      </c>
    </row>
    <row r="76" spans="1:7" ht="36" x14ac:dyDescent="0.2">
      <c r="A76" s="213" t="s">
        <v>2515</v>
      </c>
      <c r="B76" s="224"/>
      <c r="C76" s="215">
        <v>1</v>
      </c>
      <c r="D76" s="216"/>
      <c r="E76" s="214" t="s">
        <v>2516</v>
      </c>
      <c r="F76" s="2"/>
      <c r="G76" s="217">
        <f t="shared" si="0"/>
        <v>0</v>
      </c>
    </row>
    <row r="77" spans="1:7" x14ac:dyDescent="0.2">
      <c r="A77" s="213" t="s">
        <v>2517</v>
      </c>
      <c r="B77" s="224"/>
      <c r="C77" s="215">
        <v>1</v>
      </c>
      <c r="D77" s="216"/>
      <c r="E77" s="214" t="s">
        <v>2518</v>
      </c>
      <c r="F77" s="2"/>
      <c r="G77" s="217">
        <f t="shared" si="0"/>
        <v>0</v>
      </c>
    </row>
    <row r="78" spans="1:7" x14ac:dyDescent="0.2">
      <c r="A78" s="213" t="s">
        <v>2519</v>
      </c>
      <c r="B78" s="224"/>
      <c r="C78" s="215">
        <v>1</v>
      </c>
      <c r="D78" s="216"/>
      <c r="E78" s="214" t="s">
        <v>2520</v>
      </c>
      <c r="F78" s="2"/>
      <c r="G78" s="217">
        <f t="shared" si="0"/>
        <v>0</v>
      </c>
    </row>
    <row r="79" spans="1:7" ht="36" x14ac:dyDescent="0.2">
      <c r="A79" s="241" t="s">
        <v>2521</v>
      </c>
      <c r="B79" s="234"/>
      <c r="C79" s="242">
        <v>1</v>
      </c>
      <c r="D79" s="243"/>
      <c r="E79" s="254" t="s">
        <v>2522</v>
      </c>
      <c r="F79" s="3"/>
      <c r="G79" s="237">
        <f t="shared" si="0"/>
        <v>0</v>
      </c>
    </row>
  </sheetData>
  <sheetProtection sheet="1" objects="1" scenarios="1"/>
  <mergeCells count="5">
    <mergeCell ref="A75:G75"/>
    <mergeCell ref="A15:G15"/>
    <mergeCell ref="A24:G24"/>
    <mergeCell ref="A44:G44"/>
    <mergeCell ref="A50:G50"/>
  </mergeCells>
  <pageMargins left="0.7" right="0.7" top="0.75" bottom="0.75" header="0.3" footer="0.3"/>
  <pageSetup paperSize="9" scale="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11</vt:i4>
      </vt:variant>
      <vt:variant>
        <vt:lpstr>Pomenované rozsahy</vt:lpstr>
      </vt:variant>
      <vt:variant>
        <vt:i4>6</vt:i4>
      </vt:variant>
    </vt:vector>
  </HeadingPairs>
  <TitlesOfParts>
    <vt:vector size="17" baseType="lpstr">
      <vt:lpstr>Návrh na plnenie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'01'!Názvy_tlače</vt:lpstr>
      <vt:lpstr>'02'!Názvy_tlače</vt:lpstr>
      <vt:lpstr>'Návrh na plnenie'!Názvy_tlače</vt:lpstr>
      <vt:lpstr>'01'!Oblasť_tlače</vt:lpstr>
      <vt:lpstr>'02'!Oblasť_tlače</vt:lpstr>
      <vt:lpstr>'Návrh na plnenie'!Oblasť_tlače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LAPTOP-0GIT2DSK\LENOVO</dc:creator>
  <cp:lastModifiedBy>Baran Marian</cp:lastModifiedBy>
  <dcterms:created xsi:type="dcterms:W3CDTF">2019-11-29T05:58:45Z</dcterms:created>
  <dcterms:modified xsi:type="dcterms:W3CDTF">2021-07-16T06:49:10Z</dcterms:modified>
</cp:coreProperties>
</file>